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310" windowHeight="8340" tabRatio="977" activeTab="0"/>
  </bookViews>
  <sheets>
    <sheet name="Summary" sheetId="1" r:id="rId1"/>
    <sheet name="APConsolP&amp;L" sheetId="2" r:id="rId2"/>
    <sheet name="NewBus" sheetId="3" r:id="rId3"/>
    <sheet name="APOpProfit." sheetId="4" r:id="rId4"/>
    <sheet name="APBalSheet" sheetId="5" r:id="rId5"/>
    <sheet name="AP Assumps" sheetId="6" r:id="rId6"/>
    <sheet name="APNotes" sheetId="7" r:id="rId7"/>
    <sheet name="MSBConsolP&amp;l" sheetId="8" r:id="rId8"/>
    <sheet name="MSBOpProfit" sheetId="9" r:id="rId9"/>
    <sheet name="STGL and SHC&amp;R" sheetId="10" r:id="rId10"/>
    <sheet name="StatBalsh" sheetId="11" r:id="rId11"/>
    <sheet name="StatCFlow" sheetId="12" r:id="rId12"/>
    <sheet name="StatNotes" sheetId="13" r:id="rId13"/>
  </sheets>
  <definedNames>
    <definedName name="_C1_NOTES12_13">#REF!</definedName>
    <definedName name="_C2_NOTES14_17">#REF!</definedName>
    <definedName name="_C3_NOTES18_24">#REF!</definedName>
    <definedName name="_C4_NOTES23_27">#REF!</definedName>
    <definedName name="_C5_NOTES27_28">#REF!</definedName>
    <definedName name="_C6_NOTES29_30">#REF!</definedName>
    <definedName name="_C7_NOTES31_33">#REF!</definedName>
    <definedName name="A2_CONTENTS">#REF!</definedName>
    <definedName name="A3_TECH_GB">#REF!</definedName>
    <definedName name="A4_TECH_LT">#REF!</definedName>
    <definedName name="A5_NON_TECH">#REF!</definedName>
    <definedName name="A6_REC_GAINS">#REF!</definedName>
    <definedName name="A7_CONSOL_BS1">#REF!</definedName>
    <definedName name="A8_CONSOL_BS2">#REF!</definedName>
    <definedName name="A9_COY_BS">#REF!</definedName>
    <definedName name="B1_CASHFLOW">#REF!</definedName>
    <definedName name="B6_SEG_ANAL1">#REF!</definedName>
    <definedName name="B7_SEG_ANAL2">#REF!</definedName>
    <definedName name="B8_NOTES3_TO_7">#REF!</definedName>
    <definedName name="B9_NOTES8_TO_11">#REF!</definedName>
    <definedName name="D1_SODR">#REF!</definedName>
    <definedName name="D2_5YR1">#REF!</definedName>
    <definedName name="D3_5YR2">#REF!</definedName>
    <definedName name="D4_ACCRUALS1">#REF!</definedName>
    <definedName name="D5_ACCRUALS2">#REF!</definedName>
    <definedName name="D6_ACCRUALS3">#REF!</definedName>
    <definedName name="D7_ACCRUALS4">#REF!</definedName>
    <definedName name="D8_ACCRUALS5">#REF!</definedName>
    <definedName name="E1_FINCAL">#REF!</definedName>
    <definedName name="_xlnm.Print_Area" localSheetId="5">'AP Assumps'!$A$1:$M$50</definedName>
    <definedName name="_xlnm.Print_Area" localSheetId="4">'APBalSheet'!$A$1:$M$51</definedName>
    <definedName name="_xlnm.Print_Area" localSheetId="1">'APConsolP&amp;L'!$A$1:$L$54</definedName>
    <definedName name="_xlnm.Print_Area" localSheetId="6">'APNotes'!$A$1:$K$19</definedName>
    <definedName name="_xlnm.Print_Area" localSheetId="3">'APOpProfit.'!$A$1:$M$50</definedName>
    <definedName name="_xlnm.Print_Area" localSheetId="7">'MSBConsolP&amp;l'!$A$1:$N$45</definedName>
    <definedName name="_xlnm.Print_Area" localSheetId="8">'MSBOpProfit'!$A$1:$L$35</definedName>
    <definedName name="_xlnm.Print_Area" localSheetId="2">'NewBus'!$A$1:$G$67</definedName>
    <definedName name="_xlnm.Print_Area" localSheetId="10">'StatBalsh'!$A$1:$N$45</definedName>
    <definedName name="_xlnm.Print_Area" localSheetId="11">'StatCFlow'!$A$1:$J$46</definedName>
    <definedName name="_xlnm.Print_Area" localSheetId="12">'StatNotes'!$A$1:$O$56</definedName>
    <definedName name="_xlnm.Print_Area" localSheetId="0">'Summary'!$A$1:$M$57</definedName>
    <definedName name="XFIVE">#REF!</definedName>
    <definedName name="XFOUR">#REF!</definedName>
    <definedName name="XONE">#REF!</definedName>
    <definedName name="XPRINT1">#REF!</definedName>
    <definedName name="XPRINTALL">#REF!</definedName>
    <definedName name="XSIX">#REF!</definedName>
    <definedName name="XTHREE">#REF!</definedName>
    <definedName name="XTWO">#REF!</definedName>
    <definedName name="Z_FB6D2541_14AF_11D2_A7E7_0000F65A714E_.wvu.Cols" localSheetId="1" hidden="1">'APConsolP&amp;L'!#REF!</definedName>
    <definedName name="Z_FB6D2541_14AF_11D2_A7E7_0000F65A714E_.wvu.PrintArea" localSheetId="7" hidden="1">'MSBConsolP&amp;l'!$A$1:$N$42</definedName>
    <definedName name="Z_FB6D2541_14AF_11D2_A7E7_0000F65A714E_.wvu.PrintArea" localSheetId="8" hidden="1">'MSBOpProfit'!$A$3:$L$30</definedName>
    <definedName name="Z_FB6D2541_14AF_11D2_A7E7_0000F65A714E_.wvu.PrintArea" localSheetId="0" hidden="1">'Summary'!$A$1:$M$54</definedName>
    <definedName name="Z_FB6D2541_14AF_11D2_A7E7_0000F65A714E_.wvu.Rows" localSheetId="7" hidden="1">'MSBConsolP&amp;l'!$1:$1</definedName>
  </definedNames>
  <calcPr fullCalcOnLoad="1"/>
</workbook>
</file>

<file path=xl/sharedStrings.xml><?xml version="1.0" encoding="utf-8"?>
<sst xmlns="http://schemas.openxmlformats.org/spreadsheetml/2006/main" count="628" uniqueCount="385">
  <si>
    <t>Prudential Asia</t>
  </si>
  <si>
    <t>Results Analysis by Business Area</t>
  </si>
  <si>
    <t>Long-term business</t>
  </si>
  <si>
    <t>Dividends</t>
  </si>
  <si>
    <t>Tax</t>
  </si>
  <si>
    <t>Average number of shares</t>
  </si>
  <si>
    <t>Total</t>
  </si>
  <si>
    <t>New business</t>
  </si>
  <si>
    <t>Business in force</t>
  </si>
  <si>
    <t>Summarised Consolidated Balance Sheet</t>
  </si>
  <si>
    <t>Equities</t>
  </si>
  <si>
    <t>Deposits with credit institutions</t>
  </si>
  <si>
    <t>Short-term fluctuations in investment returns</t>
  </si>
  <si>
    <t>Amortisation of goodwill</t>
  </si>
  <si>
    <t>Adjustment for amortisation of goodwill</t>
  </si>
  <si>
    <t>Investment return and other income</t>
  </si>
  <si>
    <t>Results Summary</t>
  </si>
  <si>
    <t>M&amp;G</t>
  </si>
  <si>
    <t>Egg</t>
  </si>
  <si>
    <t>Broker dealer and fund management</t>
  </si>
  <si>
    <t>Movement in Shareholders' Capital and Reserves</t>
  </si>
  <si>
    <t>Minority interests</t>
  </si>
  <si>
    <t>Summarised Consolidated Profit and Loss Account</t>
  </si>
  <si>
    <t>Group Total</t>
  </si>
  <si>
    <t>US Operations</t>
  </si>
  <si>
    <t>Other Income and Expenditure</t>
  </si>
  <si>
    <t>STATUTORY BASIS RESULTS</t>
  </si>
  <si>
    <t xml:space="preserve">Other Income and Expenditure </t>
  </si>
  <si>
    <t>Other operating results</t>
  </si>
  <si>
    <t>ACHIEVED PROFITS BASIS RESULTS</t>
  </si>
  <si>
    <t xml:space="preserve">Business in force </t>
  </si>
  <si>
    <t xml:space="preserve">Long-term business </t>
  </si>
  <si>
    <t>Comprising</t>
  </si>
  <si>
    <t>Shareholders' funds</t>
  </si>
  <si>
    <t xml:space="preserve">Prudential Asia </t>
  </si>
  <si>
    <t xml:space="preserve">Development expenses </t>
  </si>
  <si>
    <t>(1)</t>
  </si>
  <si>
    <t>Group Head Office</t>
  </si>
  <si>
    <t>Asia Regional Head Office</t>
  </si>
  <si>
    <t>UK equities</t>
  </si>
  <si>
    <t>Overseas equities</t>
  </si>
  <si>
    <t>Property</t>
  </si>
  <si>
    <t>Gilts</t>
  </si>
  <si>
    <t>Corporate bonds</t>
  </si>
  <si>
    <t>PAC with-profits fund assets</t>
  </si>
  <si>
    <t>Expected long-term rate of inflation</t>
  </si>
  <si>
    <t>Pension business (where no tax applies)</t>
  </si>
  <si>
    <t xml:space="preserve">Life business </t>
  </si>
  <si>
    <t xml:space="preserve">Risk discount rate </t>
  </si>
  <si>
    <t xml:space="preserve">Prudential Asia  </t>
  </si>
  <si>
    <t>Weighted expected long-term rate of inflation</t>
  </si>
  <si>
    <t xml:space="preserve">Weighted risk discount rate </t>
  </si>
  <si>
    <t>Achieved Profits Basis Results</t>
  </si>
  <si>
    <t>Insurance Operations:</t>
  </si>
  <si>
    <t>Corporate expenditure:</t>
  </si>
  <si>
    <t>Other operations (including central goodwill and borrowings)</t>
  </si>
  <si>
    <t>(2)</t>
  </si>
  <si>
    <t>(3)</t>
  </si>
  <si>
    <t>(4)</t>
  </si>
  <si>
    <t>(5)</t>
  </si>
  <si>
    <t>Based on operating profit after tax and related minority interests before amortisation</t>
  </si>
  <si>
    <t>Adjustment from post-tax long-term investment returns to post-tax actual investment</t>
  </si>
  <si>
    <t>returns (after related minority interests)</t>
  </si>
  <si>
    <t xml:space="preserve">The key economic assumptions are set out below: </t>
  </si>
  <si>
    <t>Pre-tax expected long-term nominal rate of investment return:</t>
  </si>
  <si>
    <t>Post-tax expected long-term nominal rate of return:</t>
  </si>
  <si>
    <t>US Operations (Jackson National Life)</t>
  </si>
  <si>
    <t>Corporate pensions</t>
  </si>
  <si>
    <t>Life</t>
  </si>
  <si>
    <t>Fixed annuities</t>
  </si>
  <si>
    <t>Variable annuities</t>
  </si>
  <si>
    <t>Guaranteed Investment Contracts</t>
  </si>
  <si>
    <t>Basis of Preparation of Results</t>
  </si>
  <si>
    <t>Intermediated distribution</t>
  </si>
  <si>
    <t>TOTAL INSURANCE AND INVESTMENT NEW BUSINESS</t>
  </si>
  <si>
    <t>Redemptions</t>
  </si>
  <si>
    <t>Insurance and Investment Funds under Management</t>
  </si>
  <si>
    <t>FUM</t>
  </si>
  <si>
    <t>Investment Products - Funds Under Management (FUM)</t>
  </si>
  <si>
    <t>(applying the rates listed above to the investments held by the fund)</t>
  </si>
  <si>
    <t>Equity linked indexed annuities</t>
  </si>
  <si>
    <t>£m</t>
  </si>
  <si>
    <t xml:space="preserve">ACHIEVED PROFITS BASIS RESULTS </t>
  </si>
  <si>
    <t>GIC - Medium Term Notes</t>
  </si>
  <si>
    <t>2003 £m</t>
  </si>
  <si>
    <t>Profit on ordinary activities before tax</t>
  </si>
  <si>
    <t xml:space="preserve">Individual annuities </t>
  </si>
  <si>
    <t>Bulk annuities</t>
  </si>
  <si>
    <t>Less insurance funds:</t>
  </si>
  <si>
    <t>Risk margin included within the risk discount rate</t>
  </si>
  <si>
    <t xml:space="preserve">Risk margin included within the risk discount rate </t>
  </si>
  <si>
    <t xml:space="preserve">Goodwill </t>
  </si>
  <si>
    <t xml:space="preserve">Fixed income securities </t>
  </si>
  <si>
    <t xml:space="preserve">Assets held to cover linked liabilities </t>
  </si>
  <si>
    <t xml:space="preserve">Banking business assets </t>
  </si>
  <si>
    <t xml:space="preserve">Fund for future appropriations </t>
  </si>
  <si>
    <t xml:space="preserve">Deferred tax </t>
  </si>
  <si>
    <t xml:space="preserve">Obligations of Jackson National Life under funding and stocklending arrangements </t>
  </si>
  <si>
    <t xml:space="preserve">Share capital </t>
  </si>
  <si>
    <t xml:space="preserve">Share premium </t>
  </si>
  <si>
    <t>Operations</t>
  </si>
  <si>
    <t>Servicing of finance</t>
  </si>
  <si>
    <t>Equity dividends</t>
  </si>
  <si>
    <t>Equity dividends paid</t>
  </si>
  <si>
    <t>Financing</t>
  </si>
  <si>
    <t>Net cash inflow from operating activities (as shown above)</t>
  </si>
  <si>
    <t>An analysis of long-term business gross premiums written is set out below:</t>
  </si>
  <si>
    <t>An analysis of borrowings is set out below:</t>
  </si>
  <si>
    <t>Net core structural borrowings of shareholder financed operations</t>
  </si>
  <si>
    <t>Egg debenture loans</t>
  </si>
  <si>
    <t>Other borrowings of shareholder financed operations</t>
  </si>
  <si>
    <t xml:space="preserve">This total is recorded in the statutory basis summarised consolidated balance sheet as: </t>
  </si>
  <si>
    <t>Debenture loans</t>
  </si>
  <si>
    <t xml:space="preserve">Other borrowings </t>
  </si>
  <si>
    <t>Insurance Products - New Business Premiums</t>
  </si>
  <si>
    <t>UK and Europe Operations</t>
  </si>
  <si>
    <t>UK and Europe Insurance Operations</t>
  </si>
  <si>
    <t xml:space="preserve">UK and Europe Insurance Operations </t>
  </si>
  <si>
    <t>(6)</t>
  </si>
  <si>
    <t>Individual annuities</t>
  </si>
  <si>
    <t>Department of Work and Pensions rebate business</t>
  </si>
  <si>
    <t>Partnerships</t>
  </si>
  <si>
    <t>Europe</t>
  </si>
  <si>
    <t>Total UK and Europe Insurance Operations</t>
  </si>
  <si>
    <t>Insurance Products and Investment Products</t>
  </si>
  <si>
    <t>Core structural borrowings of shareholder financed operations</t>
  </si>
  <si>
    <t xml:space="preserve">UK and Europe Operations </t>
  </si>
  <si>
    <t>Investments in respect of non-linked business:</t>
  </si>
  <si>
    <t>UK and Europe Operations:</t>
  </si>
  <si>
    <t xml:space="preserve">US Operations </t>
  </si>
  <si>
    <t xml:space="preserve">income securities reinvestment programme </t>
  </si>
  <si>
    <t>FRS1 Consolidated Cash Flow Statement</t>
  </si>
  <si>
    <t>Interest paid</t>
  </si>
  <si>
    <t>Tax received</t>
  </si>
  <si>
    <t>Issue of borrowings</t>
  </si>
  <si>
    <t>Increase in cash and short-term deposits, net of overdrafts</t>
  </si>
  <si>
    <t xml:space="preserve">Adjustments for non-cash items: </t>
  </si>
  <si>
    <t xml:space="preserve">Expected long-term spread between earned rate and rate credited to policyholders </t>
  </si>
  <si>
    <t>In accordance with FRS 1, this statement excludes the cash flows of long-term business funds.</t>
  </si>
  <si>
    <t>Acquisitions and disposals</t>
  </si>
  <si>
    <t>Effect of changes in economic assumptions</t>
  </si>
  <si>
    <t>Adjustment for post-tax effect of changes in economic assumptions</t>
  </si>
  <si>
    <t xml:space="preserve">     Regular</t>
  </si>
  <si>
    <t xml:space="preserve">Gross </t>
  </si>
  <si>
    <t>Inflows</t>
  </si>
  <si>
    <t>and Other</t>
  </si>
  <si>
    <t>Movements</t>
  </si>
  <si>
    <t>Shareholders' capital and reserves at end of year</t>
  </si>
  <si>
    <t xml:space="preserve">       Insurance Products</t>
  </si>
  <si>
    <t xml:space="preserve">         Investment Products</t>
  </si>
  <si>
    <t xml:space="preserve">-  </t>
  </si>
  <si>
    <t>Under the achieved profits basis, the operating profit from new business represents the profitability of new long-term</t>
  </si>
  <si>
    <t>Direct to customer</t>
  </si>
  <si>
    <t>Business to Business</t>
  </si>
  <si>
    <t>Market</t>
  </si>
  <si>
    <t>Hong Kong</t>
  </si>
  <si>
    <t>Indonesia</t>
  </si>
  <si>
    <t>Japan</t>
  </si>
  <si>
    <t>Korea</t>
  </si>
  <si>
    <t>Malaysia</t>
  </si>
  <si>
    <t>Singapore</t>
  </si>
  <si>
    <t>Taiwan</t>
  </si>
  <si>
    <t>Other</t>
  </si>
  <si>
    <t>Individual pensions and life</t>
  </si>
  <si>
    <t>Individual and corporate pensions</t>
  </si>
  <si>
    <t>£168bn</t>
  </si>
  <si>
    <t xml:space="preserve">Add back holding company cash and short-term investments </t>
  </si>
  <si>
    <t>As originally reported</t>
  </si>
  <si>
    <t>Long-term business gross premiums written (note 3)</t>
  </si>
  <si>
    <t>£7.0bn</t>
  </si>
  <si>
    <t>6.6% to 7.9%</t>
  </si>
  <si>
    <t xml:space="preserve">        Total</t>
  </si>
  <si>
    <t>Net cash outflow before financing</t>
  </si>
  <si>
    <t>borrowings of investment subsidiaries managed by PPM America and structural borrowings of Egg.  Interest payable on long-term</t>
  </si>
  <si>
    <t>business with-profits fund borrowings and other trading activities has been excluded from this adjustment.</t>
  </si>
  <si>
    <t>Commercial paper and other borrowings that support a short-term fixed</t>
  </si>
  <si>
    <t xml:space="preserve">Total net assets </t>
  </si>
  <si>
    <t>Shareholders' capital and reserves</t>
  </si>
  <si>
    <t>China</t>
  </si>
  <si>
    <t>India (Group's 26% interest)</t>
  </si>
  <si>
    <t>Statutory Basis Results</t>
  </si>
  <si>
    <t>Dividends (note 5)</t>
  </si>
  <si>
    <t>Assets</t>
  </si>
  <si>
    <t>Liabilities</t>
  </si>
  <si>
    <t>Reduction in credit facility utilised by investment subsidiaries managed by PPM America</t>
  </si>
  <si>
    <t>Technical provisions for linked liabilities</t>
  </si>
  <si>
    <t>Final dividend</t>
  </si>
  <si>
    <t>Other Income and Expenditure (including Asia development expenses)</t>
  </si>
  <si>
    <t>Asia development expenses</t>
  </si>
  <si>
    <t>2004 £m</t>
  </si>
  <si>
    <t>1 Jan 2004</t>
  </si>
  <si>
    <t>31 Dec 2004</t>
  </si>
  <si>
    <t>Total assets less liabilities, excluding insurance funds</t>
  </si>
  <si>
    <t>Technical provisions (net of reinsurers' share)</t>
  </si>
  <si>
    <t>Less shareholders' accrued interest in the long-term business</t>
  </si>
  <si>
    <t>Additional achieved profits basis retained profit</t>
  </si>
  <si>
    <t>Profit for the year before minority interests</t>
  </si>
  <si>
    <t>Profit for the year after minority interests</t>
  </si>
  <si>
    <t>Operating profit based on long-term investment returns</t>
  </si>
  <si>
    <t>Profit on ordinary activities before tax (including actual investment returns)</t>
  </si>
  <si>
    <t>Reinsurers' share of technical provisions</t>
  </si>
  <si>
    <t>Deferred acquisition costs</t>
  </si>
  <si>
    <t xml:space="preserve">Statutory basis retained profit </t>
  </si>
  <si>
    <t>Technical provisions in respect of non-linked business</t>
  </si>
  <si>
    <t>Operating profit before amortisation of goodwill</t>
  </si>
  <si>
    <t>Tax on long-term business profits</t>
  </si>
  <si>
    <t>Amounts retained in long-term business operations and Egg, timing differences and other items</t>
  </si>
  <si>
    <t>Statutory basis retained profit</t>
  </si>
  <si>
    <t>Consideration paid for own shares</t>
  </si>
  <si>
    <t>Movement in cost of own shares</t>
  </si>
  <si>
    <t>Prior year adjustment on implementation of UITF 38</t>
  </si>
  <si>
    <t>As restated</t>
  </si>
  <si>
    <t>Fund management</t>
  </si>
  <si>
    <t>Cash at bank and in hand</t>
  </si>
  <si>
    <t>Restated</t>
  </si>
  <si>
    <t>Consolidated Statement of Total Recognised Gains and Losses</t>
  </si>
  <si>
    <t>Total recognised gains (losses) relating to the financial period</t>
  </si>
  <si>
    <t>£3.2bn</t>
  </si>
  <si>
    <t>Reconciliation of operating profit to profit on ordinary activities</t>
  </si>
  <si>
    <t>(note 2)</t>
  </si>
  <si>
    <t>Subordinated liabilities</t>
  </si>
  <si>
    <t xml:space="preserve"> Annual Premium Equivalents</t>
  </si>
  <si>
    <t xml:space="preserve">Interest payable on core structural borrowings </t>
  </si>
  <si>
    <t>Retained profit for the year</t>
  </si>
  <si>
    <t xml:space="preserve">Profit for the year after minority interests </t>
  </si>
  <si>
    <t>Continuing operations</t>
  </si>
  <si>
    <t xml:space="preserve">Operating profit from continuing operations before amortisation of goodwill </t>
  </si>
  <si>
    <t>Individual and bulk annuities</t>
  </si>
  <si>
    <t>Profit on business disposals</t>
  </si>
  <si>
    <t>Operating profit from continuing operations</t>
  </si>
  <si>
    <t>Operating loss from discontinued operations</t>
  </si>
  <si>
    <t>Profit on business disposals (note 6)</t>
  </si>
  <si>
    <t>Discontinued operations (note 6)</t>
  </si>
  <si>
    <t>Adjustment for post-tax profit on business disposals</t>
  </si>
  <si>
    <t xml:space="preserve">Profit on ordinary activities before tax </t>
  </si>
  <si>
    <t>(4.7)p</t>
  </si>
  <si>
    <t>2.3p</t>
  </si>
  <si>
    <t>Egg*</t>
  </si>
  <si>
    <t>Jackson National Life*</t>
  </si>
  <si>
    <t xml:space="preserve">                On implementation of UITF 38</t>
  </si>
  <si>
    <t xml:space="preserve">Banking business liabilities </t>
  </si>
  <si>
    <t>Debenture loans (note 7)</t>
  </si>
  <si>
    <t>Other borrowings (note 7)</t>
  </si>
  <si>
    <t>(7)</t>
  </si>
  <si>
    <t>Net cash inflow from disposal of European business</t>
  </si>
  <si>
    <t>Net cash inflow from financing</t>
  </si>
  <si>
    <t>Net cash inflow for the year</t>
  </si>
  <si>
    <t>The net cash inflow was invested as follows:</t>
  </si>
  <si>
    <t>Net cash inflow from operating activities</t>
  </si>
  <si>
    <t>Egg France closure cost</t>
  </si>
  <si>
    <t>Egg France closure cost (note 6)</t>
  </si>
  <si>
    <t>Net increase (decrease) in shareholders' capital and reserves</t>
  </si>
  <si>
    <t>Net purchases (sales) of portfolio investments</t>
  </si>
  <si>
    <t>Retained profit (loss) for the year</t>
  </si>
  <si>
    <t>Adjustment for post-tax Egg France closure cost</t>
  </si>
  <si>
    <t>£4.3bn</t>
  </si>
  <si>
    <t>Business in force*</t>
  </si>
  <si>
    <t>Tax (note 4)</t>
  </si>
  <si>
    <t>6.8% to 7.8%</t>
  </si>
  <si>
    <t>1.4p</t>
  </si>
  <si>
    <t>(3.0)p</t>
  </si>
  <si>
    <t>The reconciliation from operating profit to net cash inflow from operating activities is summarised below:</t>
  </si>
  <si>
    <t>£187bn</t>
  </si>
  <si>
    <t>Analysed as profits (losses) from:</t>
  </si>
  <si>
    <t>Shareholders' capital and reserves at beginning of year:</t>
  </si>
  <si>
    <t xml:space="preserve">- </t>
  </si>
  <si>
    <t>7.1p</t>
  </si>
  <si>
    <t>£8.6bn</t>
  </si>
  <si>
    <t>Subordinated liabilities (note 7)</t>
  </si>
  <si>
    <t xml:space="preserve">      Single</t>
  </si>
  <si>
    <t>Operating earnings per share*</t>
  </si>
  <si>
    <t>Basic earnings per share*</t>
  </si>
  <si>
    <t>Dividend Per Share*</t>
  </si>
  <si>
    <t>* Earnings per share and dividend per share figures for 2003 have been restated to take account of the Rights Issue in 2004.</t>
  </si>
  <si>
    <t>Earnings Per Share*</t>
  </si>
  <si>
    <t xml:space="preserve">Annual Premium Equivalents are calculated as the aggregate of regular new business premiums and one tenth of single new business premiums. </t>
  </si>
  <si>
    <t>Proceeds from Rights Issue, net of expenses</t>
  </si>
  <si>
    <t>Other new share capital subscribed</t>
  </si>
  <si>
    <t>Other assets*</t>
  </si>
  <si>
    <t>Cost of shares held in trusts for employee incentive plans*</t>
  </si>
  <si>
    <t>Fund for future appropriations*</t>
  </si>
  <si>
    <t>Other liabilities*</t>
  </si>
  <si>
    <t>* The 2003 figures for these lines have been restated as a result of the implementation of UITF 38.</t>
  </si>
  <si>
    <t>As previously reported</t>
  </si>
  <si>
    <t>Add back interest charged to operating profit*</t>
  </si>
  <si>
    <t>* This adjustment comprises interest payable on core structural borrowings, commercial paper and other borrowings, non-recourse</t>
  </si>
  <si>
    <t>2,129m</t>
  </si>
  <si>
    <t>2,076m</t>
  </si>
  <si>
    <t>12.4p</t>
  </si>
  <si>
    <t>(4.6)p</t>
  </si>
  <si>
    <t>10.0p</t>
  </si>
  <si>
    <t>- continuing operations</t>
  </si>
  <si>
    <t>- discontinued operations</t>
  </si>
  <si>
    <t>19.2p</t>
  </si>
  <si>
    <t>20.1p</t>
  </si>
  <si>
    <t>Analysed as:</t>
  </si>
  <si>
    <t>21.5p</t>
  </si>
  <si>
    <t>49.1p</t>
  </si>
  <si>
    <t xml:space="preserve">       Gross Premiums</t>
  </si>
  <si>
    <t xml:space="preserve">       Gross Inflows</t>
  </si>
  <si>
    <t>Total*</t>
  </si>
  <si>
    <t>Long-term business*</t>
  </si>
  <si>
    <t>*  The results for Egg and Jackson National Life exclude the results of discontinued operations as set out below:</t>
  </si>
  <si>
    <t>Egg France</t>
  </si>
  <si>
    <t xml:space="preserve">US 10 year treasury bond rate at end of year </t>
  </si>
  <si>
    <t>Based on profit for the year after minority interests of £428m (£208m)</t>
  </si>
  <si>
    <t>Operating Profit before Amortisation of Goodwill</t>
  </si>
  <si>
    <t>Operating profit from continuing operations before amortisation of goodwill</t>
  </si>
  <si>
    <t>The tax charge of £232m (£144m) comprises £26m (£22m) UK tax and £206m (£122m) overseas tax.</t>
  </si>
  <si>
    <t>PRUDENTIAL PLC 2004 RESULTS</t>
  </si>
  <si>
    <t>Notes on the Achieved Profits Basis Results</t>
  </si>
  <si>
    <t>Notes on the Statutory Basis Results</t>
  </si>
  <si>
    <t>Profit or loss on the sale or termination of discontinued operations:</t>
  </si>
  <si>
    <t>Exchange movements, net of related tax of £12m (£18m)</t>
  </si>
  <si>
    <t>Land and buildings</t>
  </si>
  <si>
    <t>*  The results for Egg and US Operations exclude the results of discontinued operations as set out below:</t>
  </si>
  <si>
    <t>Total assets*</t>
  </si>
  <si>
    <t>Shareholders' capital and reserves*</t>
  </si>
  <si>
    <t>Total liabilities*</t>
  </si>
  <si>
    <t>Other investments</t>
  </si>
  <si>
    <t>Non-recourse borrowings of investment subsidiaries managed by PPM America</t>
  </si>
  <si>
    <t>UK and Europe Operations long-term business with-profits fund borrowings</t>
  </si>
  <si>
    <t>(8)</t>
  </si>
  <si>
    <t>The Preliminary Announcement was approved by the Board of directors on 1 March 2005.</t>
  </si>
  <si>
    <t>37.2p</t>
  </si>
  <si>
    <r>
      <t>of goodwill of £791m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(£527m)</t>
    </r>
  </si>
  <si>
    <t>Based on profit for the year after minority interests of £1,046m (£485m)</t>
  </si>
  <si>
    <t>The Company has implemented UITF Abstract 38 - "Accounting for ESOP Trusts" in preparing its 2004 results which requires the Company to</t>
  </si>
  <si>
    <t xml:space="preserve">Weighted pre-tax expected long-term nominal rate of investment return* </t>
  </si>
  <si>
    <t>present the cost of acquiring shares held in trusts for employee incentive plans as a deduction in determining shareholders' funds. The effect of</t>
  </si>
  <si>
    <t>the change in policy is to reduce shareholders' funds at 1 January 2004 from the previously published 31 December 2003 level by £38m.</t>
  </si>
  <si>
    <t>In July 2004, Egg announced that it intended to take the necessary steps to withdraw from the French market at an expected cost of £113m. This</t>
  </si>
  <si>
    <t>business, which has been treated as discontinued operations, incurred losses up to the date of announcement of £37m (£89m). In October 2004,</t>
  </si>
  <si>
    <t>Jackson Federal Bank</t>
  </si>
  <si>
    <t>Operating loss from discontinued operations before amortisation of goodwill</t>
  </si>
  <si>
    <t>Operating profit (loss) before amortisation of goodwill:</t>
  </si>
  <si>
    <t>of goodwill of £408m (£257m)</t>
  </si>
  <si>
    <t>Issues of ordinary share capital, net of expenses of £23m (£nil)</t>
  </si>
  <si>
    <t>The achieved profits basis results have been prepared in accordance with the guidance issued by the Association of British Insurers in December</t>
  </si>
  <si>
    <t>2001 "Supplementary Reporting for long-term insurance business (the achieved profits method)".</t>
  </si>
  <si>
    <t>Under this guidance, the basis for setting long-term expected rates of return on investments and risk discount rates are, for countries with</t>
  </si>
  <si>
    <t xml:space="preserve">For countries where long-term fixed income securities markets are underdeveloped, investment return assumptions and risk discount rates </t>
  </si>
  <si>
    <t>Asian operations.</t>
  </si>
  <si>
    <t>are based on an assessment of long-term economic conditions.  Except for the countries listed above, this basis is appropriate to the Group's</t>
  </si>
  <si>
    <t>The Prudential Asia weighted economic assumptions have been determined by weighting each country's assumptions by reference to the</t>
  </si>
  <si>
    <t>Achieved Profits basis operating results for new business written in the relevant year.</t>
  </si>
  <si>
    <t>developed long-term fixed income securities markets, set by reference to period end rates of return on fixed income securities. This "active" basis</t>
  </si>
  <si>
    <t>the active basis is appropriate for business written in Japan and Korea and US dollar denominated business written in Hong Kong.</t>
  </si>
  <si>
    <t>of assumption setting has been applied in preparing the results of the Group's UK, Europe and US operations. For the Group's Asian operations</t>
  </si>
  <si>
    <t>the register at the close of business on 18 March 2005.  A scrip dividend alternative will be offered to shareholders.  After adjusting for the bonus</t>
  </si>
  <si>
    <t>of the dividend declared in respect of 2004 is £362m.</t>
  </si>
  <si>
    <t>Comparative balance sheet amounts have been restated accordingly.  The impact on the profit and loss account is immaterial.</t>
  </si>
  <si>
    <t>Operating profit and operating earnings per share include investment returns at the expected long-term rate of return but exclude amortisation</t>
  </si>
  <si>
    <t>* Earnings per share and dividend per share figures for 2003 have been restated to take account of the Rights Issue in 2004. In addition,</t>
  </si>
  <si>
    <t>the achieved profits and statutory basis shareholders' funds for 2003 have been adjusted to reflect the implementation of UITF Abstract 38</t>
  </si>
  <si>
    <t>on Accounting for ESOP Trusts.</t>
  </si>
  <si>
    <t>The results for 2004 and 2003 have been derived from the achieved profits basis supplements to the Company's statutory</t>
  </si>
  <si>
    <t>accounts for those years.  The supplements included unqualified audit reports from the auditors.</t>
  </si>
  <si>
    <t>insurance business written in the year, and the operating profit from business in force represents the profitability of business</t>
  </si>
  <si>
    <t xml:space="preserve">in force at the start of the year.  These results are combined with the statutory basis results of the Group's other operations </t>
  </si>
  <si>
    <t>The proportion of surplus allocated to shareholders from the UK with-profits business has been based on the present level</t>
  </si>
  <si>
    <t>including banking and fund management business.  The effects of short-term fluctuations in investment returns and the</t>
  </si>
  <si>
    <t>impact of changes in economic assumptions on shareholders' funds at the start of the reporting period are excluded</t>
  </si>
  <si>
    <t>from operating profit but included in total profit.  In the directors' opinion, the achieved profits basis results provide a more</t>
  </si>
  <si>
    <t>realistic reflection of the performance of the Group's long-term business than results under the statutory basis.</t>
  </si>
  <si>
    <t>of 10%.  Future bonus rates have been set at levels which would fully utilise the assets of the with-profits fund over the</t>
  </si>
  <si>
    <t>lifetime of the business in force.</t>
  </si>
  <si>
    <t>The financial information set out above does not constitute the Company's statutory accounts for the years ended 31 December 2004 and 2003 but is,</t>
  </si>
  <si>
    <t>with the exception for 2003 of the change in accounting policy explained in Note 2 below, derived from those accounts. Statutory accounts for 2003</t>
  </si>
  <si>
    <t>Jackson National Life sold Jackson Federal Bank and realised a profit on sale of £41m before tax. This business, which has also been treated as</t>
  </si>
  <si>
    <t>of goodwill and exceptional items. The directors believe that operating profit, as adjusted for these items, better reflects underlying performance.</t>
  </si>
  <si>
    <t>Profit on ordinary activities and basic earnings per share include these items together with actual investment returns. This basis of presentation</t>
  </si>
  <si>
    <t>has been adopted consistently throughout the Preliminary Announcement.</t>
  </si>
  <si>
    <t>*Consistent with prior periods, for the Taiwan operation, the projections include an assumption of phased progression from current rates to the</t>
  </si>
  <si>
    <t>long-term expected rates over a remaining period of 8 years.  This takes into account the effect on bond values of rising interest rates.</t>
  </si>
  <si>
    <t>have been delivered to the Registrar of Companies and those for 2004 will be delivered following the Company's Annual General Meeting. The auditors</t>
  </si>
  <si>
    <t xml:space="preserve">Act 1985.  </t>
  </si>
  <si>
    <t>have reported on both those accounts; their reports were unqualified and did not contain statements under section 237 (2) or (3) of the Companies</t>
  </si>
  <si>
    <t>discontinued operations, made an operating profit up to the date of disposal of £17m (£22m). In August 2004, the company sold its 15% interest in</t>
  </si>
  <si>
    <t>Life Assurance Holding Corporation Limited and realised a profit on sale of £7m before tax.</t>
  </si>
  <si>
    <t>15.84p</t>
  </si>
  <si>
    <t>15.38p</t>
  </si>
  <si>
    <t>The directors recommend that the shareholders declare a final dividend for 2004 of 10.65p per share payable on 25 May 2005 to shareholders on</t>
  </si>
  <si>
    <t xml:space="preserve">element of the Rights Issue in 2004, the interim dividend for 2004 was 5.19p per share (actual amount paid was 5.4p per share).  The total </t>
  </si>
  <si>
    <t>dividend for the year, including the recommended final dividend and the adjusted interim dividend, amounts to 15.84p per share and the total cost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</si>
</sst>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7" formatCode="&quot;$&quot;#,##0.00_);[Red]\(&quot;$&quot;#,##0.00\)"/>
    <numFmt numFmtId="172" formatCode="General_)"/>
    <numFmt numFmtId="173" formatCode="#,##0.0_);\(#,##0.0\)"/>
    <numFmt numFmtId="176" formatCode="0.0\p"/>
    <numFmt numFmtId="179" formatCode="0.0\p;\(0.0\p\)"/>
    <numFmt numFmtId="180" formatCode="0.0\p;\(0.0\)\p"/>
    <numFmt numFmtId="184" formatCode="_-* #,##0.0_-;\-* #,##0.0_-;_-* &quot;-&quot;??_-;_-@_-"/>
    <numFmt numFmtId="189" formatCode="_-* #,##0_-;\(#,##0\);_-* &quot;-&quot;_-;\-@_-"/>
    <numFmt numFmtId="190" formatCode="_-* #,##0_-;\(#,##0\);_-* &quot;-&quot;_-"/>
    <numFmt numFmtId="191" formatCode="#,##0\ ;\(#,##0\)"/>
    <numFmt numFmtId="194" formatCode="#,##0\ ;[Red]\(#,##0\)"/>
    <numFmt numFmtId="195" formatCode="#,##0;\(#,##0\)"/>
    <numFmt numFmtId="219" formatCode="0.0%"/>
    <numFmt numFmtId="224" formatCode="#,##0;\(#,##0\);&quot;-    &quot;"/>
    <numFmt numFmtId="226" formatCode="dd\ mmm\ yyyy"/>
    <numFmt numFmtId="235" formatCode="#,##0;\(#,##0\);&quot;-&quot;"/>
    <numFmt numFmtId="237" formatCode="#,##0.0&quot;p&quot;;\(#,##0.0\)&quot;p&quot;;&quot;-&quot;"/>
    <numFmt numFmtId="239" formatCode="#,##0.0%;\(#,##0.0\)%"/>
    <numFmt numFmtId="242" formatCode="#,##0.00%;\(#,##0.00\)%"/>
    <numFmt numFmtId="243" formatCode="#,##0\ ;\(#,##0\);&quot;-    &quot;"/>
    <numFmt numFmtId="244" formatCode="#,##0\ ;\(#,##0\);&quot;-&quot;"/>
    <numFmt numFmtId="250" formatCode="\-#,##0;\(#,##0\)"/>
  </numFmts>
  <fonts count="3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u val="single"/>
      <sz val="14"/>
      <name val="Arial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sz val="14"/>
      <name val="Helv"/>
      <family val="0"/>
    </font>
    <font>
      <b/>
      <sz val="14"/>
      <name val="Helv"/>
      <family val="0"/>
    </font>
    <font>
      <sz val="16"/>
      <name val="Arial"/>
      <family val="2"/>
    </font>
    <font>
      <sz val="14"/>
      <name val="Antique Olive"/>
      <family val="2"/>
    </font>
    <font>
      <sz val="20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2"/>
      <name val="Arial"/>
      <family val="2"/>
    </font>
    <font>
      <u val="single"/>
      <sz val="15"/>
      <color indexed="36"/>
      <name val="Arial"/>
      <family val="0"/>
    </font>
    <font>
      <u val="single"/>
      <sz val="15"/>
      <color indexed="12"/>
      <name val="Arial"/>
      <family val="0"/>
    </font>
    <font>
      <b/>
      <sz val="28"/>
      <name val="Arial"/>
      <family val="2"/>
    </font>
    <font>
      <sz val="9"/>
      <name val="Arial"/>
      <family val="0"/>
    </font>
    <font>
      <b/>
      <u val="single"/>
      <sz val="14"/>
      <name val="Arial"/>
      <family val="2"/>
    </font>
    <font>
      <b/>
      <sz val="15"/>
      <name val="Arial"/>
      <family val="2"/>
    </font>
    <font>
      <sz val="15"/>
      <name val="Helv"/>
      <family val="0"/>
    </font>
    <font>
      <i/>
      <u val="single"/>
      <sz val="15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172" fontId="7" fillId="0" borderId="1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172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Border="1" applyAlignment="1" quotePrefix="1">
      <alignment horizontal="right"/>
    </xf>
    <xf numFmtId="190" fontId="5" fillId="0" borderId="0" xfId="0" applyNumberFormat="1" applyFont="1" applyAlignment="1">
      <alignment/>
    </xf>
    <xf numFmtId="190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172" fontId="5" fillId="0" borderId="1" xfId="0" applyNumberFormat="1" applyFont="1" applyBorder="1" applyAlignment="1" applyProtection="1">
      <alignment horizontal="right"/>
      <protection/>
    </xf>
    <xf numFmtId="172" fontId="7" fillId="0" borderId="1" xfId="0" applyNumberFormat="1" applyFont="1" applyBorder="1" applyAlignment="1" applyProtection="1">
      <alignment horizontal="right"/>
      <protection/>
    </xf>
    <xf numFmtId="190" fontId="7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37" fontId="7" fillId="0" borderId="0" xfId="0" applyNumberFormat="1" applyFont="1" applyBorder="1" applyAlignment="1" applyProtection="1">
      <alignment/>
      <protection/>
    </xf>
    <xf numFmtId="37" fontId="7" fillId="0" borderId="1" xfId="0" applyNumberFormat="1" applyFont="1" applyBorder="1" applyAlignment="1">
      <alignment/>
    </xf>
    <xf numFmtId="37" fontId="5" fillId="0" borderId="1" xfId="0" applyNumberFormat="1" applyFont="1" applyBorder="1" applyAlignment="1" applyProtection="1">
      <alignment horizontal="right"/>
      <protection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>
      <alignment horizontal="right"/>
    </xf>
    <xf numFmtId="37" fontId="5" fillId="0" borderId="0" xfId="0" applyNumberFormat="1" applyFont="1" applyAlignment="1">
      <alignment/>
    </xf>
    <xf numFmtId="37" fontId="7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37" fontId="7" fillId="0" borderId="2" xfId="0" applyNumberFormat="1" applyFont="1" applyBorder="1" applyAlignment="1" applyProtection="1">
      <alignment horizontal="left"/>
      <protection/>
    </xf>
    <xf numFmtId="37" fontId="7" fillId="0" borderId="2" xfId="0" applyNumberFormat="1" applyFont="1" applyBorder="1" applyAlignment="1" applyProtection="1">
      <alignment/>
      <protection/>
    </xf>
    <xf numFmtId="37" fontId="7" fillId="0" borderId="3" xfId="0" applyNumberFormat="1" applyFont="1" applyBorder="1" applyAlignment="1" applyProtection="1">
      <alignment horizontal="left"/>
      <protection/>
    </xf>
    <xf numFmtId="37" fontId="7" fillId="0" borderId="3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/>
      <protection/>
    </xf>
    <xf numFmtId="190" fontId="7" fillId="0" borderId="0" xfId="0" applyNumberFormat="1" applyFont="1" applyBorder="1" applyAlignment="1">
      <alignment horizontal="center"/>
    </xf>
    <xf numFmtId="190" fontId="5" fillId="0" borderId="0" xfId="0" applyNumberFormat="1" applyFont="1" applyBorder="1" applyAlignment="1">
      <alignment horizontal="center"/>
    </xf>
    <xf numFmtId="172" fontId="10" fillId="0" borderId="0" xfId="0" applyNumberFormat="1" applyFont="1" applyBorder="1" applyAlignment="1" applyProtection="1">
      <alignment vertical="center"/>
      <protection/>
    </xf>
    <xf numFmtId="21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right"/>
    </xf>
    <xf numFmtId="172" fontId="5" fillId="0" borderId="1" xfId="0" applyNumberFormat="1" applyFont="1" applyFill="1" applyBorder="1" applyAlignment="1" applyProtection="1">
      <alignment horizontal="right"/>
      <protection/>
    </xf>
    <xf numFmtId="172" fontId="5" fillId="0" borderId="1" xfId="0" applyNumberFormat="1" applyFont="1" applyFill="1" applyBorder="1" applyAlignment="1" applyProtection="1" quotePrefix="1">
      <alignment horizontal="right"/>
      <protection/>
    </xf>
    <xf numFmtId="172" fontId="7" fillId="0" borderId="1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7" fontId="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184" fontId="5" fillId="0" borderId="2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Alignment="1">
      <alignment/>
    </xf>
    <xf numFmtId="189" fontId="7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7" fontId="5" fillId="0" borderId="2" xfId="0" applyNumberFormat="1" applyFont="1" applyBorder="1" applyAlignment="1">
      <alignment/>
    </xf>
    <xf numFmtId="37" fontId="7" fillId="0" borderId="2" xfId="0" applyNumberFormat="1" applyFont="1" applyBorder="1" applyAlignment="1">
      <alignment/>
    </xf>
    <xf numFmtId="0" fontId="7" fillId="0" borderId="4" xfId="0" applyFont="1" applyBorder="1" applyAlignment="1">
      <alignment/>
    </xf>
    <xf numFmtId="37" fontId="5" fillId="0" borderId="0" xfId="0" applyNumberFormat="1" applyFont="1" applyBorder="1" applyAlignment="1">
      <alignment/>
    </xf>
    <xf numFmtId="37" fontId="7" fillId="0" borderId="0" xfId="0" applyNumberFormat="1" applyFont="1" applyAlignment="1">
      <alignment horizontal="right"/>
    </xf>
    <xf numFmtId="37" fontId="7" fillId="0" borderId="0" xfId="0" applyNumberFormat="1" applyFont="1" applyBorder="1" applyAlignment="1" applyProtection="1" quotePrefix="1">
      <alignment horizontal="right"/>
      <protection/>
    </xf>
    <xf numFmtId="37" fontId="5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172" fontId="7" fillId="0" borderId="2" xfId="0" applyNumberFormat="1" applyFont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/>
    </xf>
    <xf numFmtId="172" fontId="6" fillId="0" borderId="1" xfId="0" applyNumberFormat="1" applyFont="1" applyFill="1" applyBorder="1" applyAlignment="1" applyProtection="1">
      <alignment horizontal="left"/>
      <protection/>
    </xf>
    <xf numFmtId="37" fontId="5" fillId="0" borderId="0" xfId="0" applyNumberFormat="1" applyFont="1" applyBorder="1" applyAlignment="1" quotePrefix="1">
      <alignment horizontal="right"/>
    </xf>
    <xf numFmtId="172" fontId="7" fillId="0" borderId="0" xfId="0" applyNumberFormat="1" applyFont="1" applyBorder="1" applyAlignment="1" applyProtection="1">
      <alignment/>
      <protection/>
    </xf>
    <xf numFmtId="172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 quotePrefix="1">
      <alignment/>
    </xf>
    <xf numFmtId="16" fontId="7" fillId="0" borderId="0" xfId="0" applyNumberFormat="1" applyFont="1" applyAlignment="1" quotePrefix="1">
      <alignment horizontal="centerContinuous"/>
    </xf>
    <xf numFmtId="16" fontId="7" fillId="0" borderId="0" xfId="0" applyNumberFormat="1" applyFont="1" applyAlignment="1" quotePrefix="1">
      <alignment horizontal="right"/>
    </xf>
    <xf numFmtId="0" fontId="6" fillId="0" borderId="1" xfId="0" applyFont="1" applyBorder="1" applyAlignment="1">
      <alignment horizontal="left"/>
    </xf>
    <xf numFmtId="0" fontId="7" fillId="0" borderId="0" xfId="0" applyFont="1" applyAlignment="1" quotePrefix="1">
      <alignment horizontal="center"/>
    </xf>
    <xf numFmtId="194" fontId="7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37" fontId="7" fillId="0" borderId="0" xfId="0" applyNumberFormat="1" applyFont="1" applyBorder="1" applyAlignment="1" applyProtection="1" quotePrefix="1">
      <alignment/>
      <protection/>
    </xf>
    <xf numFmtId="37" fontId="10" fillId="0" borderId="0" xfId="0" applyNumberFormat="1" applyFont="1" applyAlignment="1">
      <alignment/>
    </xf>
    <xf numFmtId="172" fontId="7" fillId="0" borderId="0" xfId="0" applyNumberFormat="1" applyFont="1" applyBorder="1" applyAlignment="1" applyProtection="1">
      <alignment horizontal="left"/>
      <protection/>
    </xf>
    <xf numFmtId="172" fontId="7" fillId="0" borderId="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 quotePrefix="1">
      <alignment horizontal="right"/>
      <protection/>
    </xf>
    <xf numFmtId="0" fontId="7" fillId="0" borderId="0" xfId="0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172" fontId="5" fillId="0" borderId="0" xfId="0" applyNumberFormat="1" applyFont="1" applyFill="1" applyAlignment="1" applyProtection="1">
      <alignment/>
      <protection/>
    </xf>
    <xf numFmtId="173" fontId="7" fillId="0" borderId="0" xfId="0" applyNumberFormat="1" applyFont="1" applyFill="1" applyBorder="1" applyAlignment="1" applyProtection="1">
      <alignment/>
      <protection/>
    </xf>
    <xf numFmtId="172" fontId="7" fillId="0" borderId="2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>
      <alignment horizontal="left"/>
    </xf>
    <xf numFmtId="37" fontId="12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7" fillId="0" borderId="2" xfId="0" applyNumberFormat="1" applyFont="1" applyBorder="1" applyAlignment="1">
      <alignment horizontal="left"/>
    </xf>
    <xf numFmtId="37" fontId="7" fillId="0" borderId="2" xfId="0" applyNumberFormat="1" applyFont="1" applyBorder="1" applyAlignment="1" applyProtection="1" quotePrefix="1">
      <alignment horizontal="right"/>
      <protection/>
    </xf>
    <xf numFmtId="37" fontId="7" fillId="0" borderId="2" xfId="0" applyNumberFormat="1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7" fillId="0" borderId="3" xfId="0" applyNumberFormat="1" applyFont="1" applyBorder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5" xfId="0" applyNumberFormat="1" applyFont="1" applyBorder="1" applyAlignment="1" applyProtection="1">
      <alignment horizontal="left"/>
      <protection/>
    </xf>
    <xf numFmtId="37" fontId="7" fillId="0" borderId="5" xfId="0" applyNumberFormat="1" applyFont="1" applyBorder="1" applyAlignment="1" applyProtection="1">
      <alignment/>
      <protection/>
    </xf>
    <xf numFmtId="184" fontId="5" fillId="0" borderId="3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184" fontId="5" fillId="0" borderId="0" xfId="0" applyNumberFormat="1" applyFont="1" applyBorder="1" applyAlignment="1" applyProtection="1">
      <alignment horizontal="left"/>
      <protection/>
    </xf>
    <xf numFmtId="184" fontId="5" fillId="0" borderId="2" xfId="0" applyNumberFormat="1" applyFont="1" applyBorder="1" applyAlignment="1" applyProtection="1">
      <alignment horizontal="left"/>
      <protection/>
    </xf>
    <xf numFmtId="190" fontId="10" fillId="0" borderId="0" xfId="0" applyNumberFormat="1" applyFont="1" applyAlignment="1">
      <alignment/>
    </xf>
    <xf numFmtId="0" fontId="7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0" fillId="0" borderId="0" xfId="0" applyFont="1" applyAlignment="1">
      <alignment/>
    </xf>
    <xf numFmtId="194" fontId="7" fillId="0" borderId="0" xfId="0" applyNumberFormat="1" applyFont="1" applyBorder="1" applyAlignment="1" applyProtection="1">
      <alignment/>
      <protection/>
    </xf>
    <xf numFmtId="190" fontId="5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90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fill"/>
    </xf>
    <xf numFmtId="190" fontId="6" fillId="0" borderId="0" xfId="0" applyNumberFormat="1" applyFont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190" fontId="6" fillId="0" borderId="0" xfId="0" applyNumberFormat="1" applyFont="1" applyBorder="1" applyAlignment="1">
      <alignment/>
    </xf>
    <xf numFmtId="190" fontId="5" fillId="0" borderId="0" xfId="0" applyNumberFormat="1" applyFont="1" applyAlignment="1">
      <alignment horizontal="right"/>
    </xf>
    <xf numFmtId="37" fontId="16" fillId="0" borderId="0" xfId="0" applyNumberFormat="1" applyFont="1" applyBorder="1" applyAlignment="1" applyProtection="1">
      <alignment/>
      <protection/>
    </xf>
    <xf numFmtId="190" fontId="7" fillId="0" borderId="0" xfId="0" applyNumberFormat="1" applyFont="1" applyAlignment="1">
      <alignment horizontal="centerContinuous"/>
    </xf>
    <xf numFmtId="224" fontId="7" fillId="0" borderId="2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224" fontId="7" fillId="0" borderId="0" xfId="0" applyNumberFormat="1" applyFont="1" applyFill="1" applyBorder="1" applyAlignment="1">
      <alignment horizontal="right"/>
    </xf>
    <xf numFmtId="224" fontId="7" fillId="0" borderId="0" xfId="0" applyNumberFormat="1" applyFont="1" applyBorder="1" applyAlignment="1">
      <alignment horizontal="right"/>
    </xf>
    <xf numFmtId="224" fontId="7" fillId="0" borderId="0" xfId="0" applyNumberFormat="1" applyFont="1" applyBorder="1" applyAlignment="1" quotePrefix="1">
      <alignment horizontal="right"/>
    </xf>
    <xf numFmtId="224" fontId="7" fillId="0" borderId="0" xfId="0" applyNumberFormat="1" applyFont="1" applyAlignment="1">
      <alignment/>
    </xf>
    <xf numFmtId="224" fontId="5" fillId="0" borderId="0" xfId="0" applyNumberFormat="1" applyFont="1" applyBorder="1" applyAlignment="1" quotePrefix="1">
      <alignment horizontal="right"/>
    </xf>
    <xf numFmtId="224" fontId="7" fillId="0" borderId="4" xfId="0" applyNumberFormat="1" applyFont="1" applyFill="1" applyBorder="1" applyAlignment="1">
      <alignment horizontal="right"/>
    </xf>
    <xf numFmtId="224" fontId="5" fillId="0" borderId="0" xfId="0" applyNumberFormat="1" applyFont="1" applyBorder="1" applyAlignment="1" applyProtection="1">
      <alignment horizontal="right"/>
      <protection/>
    </xf>
    <xf numFmtId="224" fontId="7" fillId="0" borderId="0" xfId="0" applyNumberFormat="1" applyFont="1" applyBorder="1" applyAlignment="1" applyProtection="1">
      <alignment horizontal="right"/>
      <protection/>
    </xf>
    <xf numFmtId="224" fontId="5" fillId="0" borderId="0" xfId="0" applyNumberFormat="1" applyFont="1" applyFill="1" applyBorder="1" applyAlignment="1" applyProtection="1">
      <alignment horizontal="right"/>
      <protection/>
    </xf>
    <xf numFmtId="224" fontId="7" fillId="0" borderId="0" xfId="0" applyNumberFormat="1" applyFont="1" applyFill="1" applyBorder="1" applyAlignment="1" applyProtection="1">
      <alignment horizontal="right"/>
      <protection/>
    </xf>
    <xf numFmtId="224" fontId="5" fillId="0" borderId="0" xfId="0" applyNumberFormat="1" applyFont="1" applyAlignment="1" applyProtection="1">
      <alignment/>
      <protection/>
    </xf>
    <xf numFmtId="224" fontId="7" fillId="0" borderId="0" xfId="0" applyNumberFormat="1" applyFont="1" applyFill="1" applyBorder="1" applyAlignment="1">
      <alignment/>
    </xf>
    <xf numFmtId="224" fontId="5" fillId="0" borderId="0" xfId="0" applyNumberFormat="1" applyFont="1" applyBorder="1" applyAlignment="1" applyProtection="1">
      <alignment/>
      <protection/>
    </xf>
    <xf numFmtId="224" fontId="7" fillId="0" borderId="0" xfId="0" applyNumberFormat="1" applyFont="1" applyAlignment="1">
      <alignment horizontal="right"/>
    </xf>
    <xf numFmtId="224" fontId="5" fillId="0" borderId="2" xfId="0" applyNumberFormat="1" applyFont="1" applyBorder="1" applyAlignment="1">
      <alignment horizontal="right"/>
    </xf>
    <xf numFmtId="224" fontId="5" fillId="0" borderId="0" xfId="0" applyNumberFormat="1" applyFont="1" applyBorder="1" applyAlignment="1">
      <alignment horizontal="right"/>
    </xf>
    <xf numFmtId="224" fontId="7" fillId="0" borderId="2" xfId="0" applyNumberFormat="1" applyFont="1" applyBorder="1" applyAlignment="1">
      <alignment/>
    </xf>
    <xf numFmtId="224" fontId="7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10" fontId="7" fillId="0" borderId="0" xfId="0" applyNumberFormat="1" applyFont="1" applyAlignment="1">
      <alignment/>
    </xf>
    <xf numFmtId="172" fontId="5" fillId="0" borderId="0" xfId="0" applyNumberFormat="1" applyFont="1" applyFill="1" applyBorder="1" applyAlignment="1" applyProtection="1" quotePrefix="1">
      <alignment horizontal="right"/>
      <protection/>
    </xf>
    <xf numFmtId="172" fontId="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224" fontId="7" fillId="0" borderId="1" xfId="0" applyNumberFormat="1" applyFont="1" applyBorder="1" applyAlignment="1">
      <alignment/>
    </xf>
    <xf numFmtId="0" fontId="7" fillId="0" borderId="2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90" fontId="19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7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224" fontId="7" fillId="0" borderId="1" xfId="0" applyNumberFormat="1" applyFont="1" applyFill="1" applyBorder="1" applyAlignment="1" applyProtection="1">
      <alignment horizontal="right"/>
      <protection/>
    </xf>
    <xf numFmtId="224" fontId="7" fillId="0" borderId="1" xfId="0" applyNumberFormat="1" applyFont="1" applyFill="1" applyBorder="1" applyAlignment="1">
      <alignment horizontal="right"/>
    </xf>
    <xf numFmtId="224" fontId="5" fillId="0" borderId="1" xfId="0" applyNumberFormat="1" applyFont="1" applyBorder="1" applyAlignment="1" applyProtection="1">
      <alignment horizontal="right"/>
      <protection/>
    </xf>
    <xf numFmtId="37" fontId="7" fillId="0" borderId="1" xfId="0" applyNumberFormat="1" applyFont="1" applyFill="1" applyBorder="1" applyAlignment="1">
      <alignment horizontal="right"/>
    </xf>
    <xf numFmtId="172" fontId="7" fillId="0" borderId="1" xfId="0" applyNumberFormat="1" applyFont="1" applyFill="1" applyBorder="1" applyAlignment="1" applyProtection="1">
      <alignment/>
      <protection/>
    </xf>
    <xf numFmtId="176" fontId="7" fillId="0" borderId="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2" xfId="0" applyNumberFormat="1" applyFont="1" applyBorder="1" applyAlignment="1">
      <alignment horizontal="right"/>
    </xf>
    <xf numFmtId="172" fontId="7" fillId="0" borderId="1" xfId="0" applyNumberFormat="1" applyFont="1" applyBorder="1" applyAlignment="1" applyProtection="1">
      <alignment horizontal="left"/>
      <protection/>
    </xf>
    <xf numFmtId="224" fontId="5" fillId="0" borderId="0" xfId="0" applyNumberFormat="1" applyFont="1" applyAlignment="1">
      <alignment/>
    </xf>
    <xf numFmtId="0" fontId="20" fillId="0" borderId="0" xfId="0" applyFont="1" applyAlignment="1">
      <alignment/>
    </xf>
    <xf numFmtId="37" fontId="5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/>
    </xf>
    <xf numFmtId="195" fontId="17" fillId="0" borderId="0" xfId="21" applyNumberFormat="1" applyFont="1" applyAlignment="1">
      <alignment horizontal="right"/>
      <protection/>
    </xf>
    <xf numFmtId="195" fontId="23" fillId="0" borderId="0" xfId="21" applyNumberFormat="1" applyFont="1" applyBorder="1" applyAlignment="1">
      <alignment horizontal="center"/>
      <protection/>
    </xf>
    <xf numFmtId="195" fontId="10" fillId="0" borderId="0" xfId="21" applyNumberFormat="1" applyFont="1" applyAlignment="1">
      <alignment horizontal="right"/>
      <protection/>
    </xf>
    <xf numFmtId="0" fontId="17" fillId="0" borderId="0" xfId="21" applyFont="1">
      <alignment/>
      <protection/>
    </xf>
    <xf numFmtId="195" fontId="7" fillId="0" borderId="0" xfId="21" applyNumberFormat="1" applyFont="1" applyAlignment="1">
      <alignment horizontal="right"/>
      <protection/>
    </xf>
    <xf numFmtId="195" fontId="5" fillId="0" borderId="0" xfId="21" applyNumberFormat="1" applyFont="1" applyAlignment="1">
      <alignment horizontal="right"/>
      <protection/>
    </xf>
    <xf numFmtId="0" fontId="7" fillId="0" borderId="0" xfId="21" applyFont="1">
      <alignment/>
      <protection/>
    </xf>
    <xf numFmtId="49" fontId="7" fillId="0" borderId="0" xfId="21" applyNumberFormat="1" applyFont="1">
      <alignment/>
      <protection/>
    </xf>
    <xf numFmtId="49" fontId="5" fillId="0" borderId="0" xfId="21" applyNumberFormat="1" applyFont="1">
      <alignment/>
      <protection/>
    </xf>
    <xf numFmtId="49" fontId="5" fillId="0" borderId="2" xfId="21" applyNumberFormat="1" applyFont="1" applyBorder="1" applyAlignment="1">
      <alignment horizontal="right"/>
      <protection/>
    </xf>
    <xf numFmtId="49" fontId="7" fillId="0" borderId="2" xfId="21" applyNumberFormat="1" applyFont="1" applyBorder="1">
      <alignment/>
      <protection/>
    </xf>
    <xf numFmtId="0" fontId="5" fillId="0" borderId="0" xfId="21" applyFont="1">
      <alignment/>
      <protection/>
    </xf>
    <xf numFmtId="0" fontId="7" fillId="0" borderId="2" xfId="21" applyFont="1" applyBorder="1" applyAlignment="1">
      <alignment horizontal="left"/>
      <protection/>
    </xf>
    <xf numFmtId="195" fontId="7" fillId="0" borderId="2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left"/>
      <protection/>
    </xf>
    <xf numFmtId="0" fontId="7" fillId="0" borderId="0" xfId="21" applyFont="1" applyAlignment="1">
      <alignment horizontal="left"/>
      <protection/>
    </xf>
    <xf numFmtId="0" fontId="7" fillId="0" borderId="3" xfId="21" applyFont="1" applyBorder="1">
      <alignment/>
      <protection/>
    </xf>
    <xf numFmtId="195" fontId="7" fillId="0" borderId="3" xfId="21" applyNumberFormat="1" applyFont="1" applyBorder="1" applyAlignment="1">
      <alignment horizontal="right"/>
      <protection/>
    </xf>
    <xf numFmtId="0" fontId="7" fillId="0" borderId="2" xfId="21" applyFont="1" applyBorder="1">
      <alignment/>
      <protection/>
    </xf>
    <xf numFmtId="0" fontId="7" fillId="0" borderId="0" xfId="21" applyFont="1" applyBorder="1">
      <alignment/>
      <protection/>
    </xf>
    <xf numFmtId="195" fontId="7" fillId="0" borderId="0" xfId="21" applyNumberFormat="1" applyFont="1" applyBorder="1" applyAlignment="1">
      <alignment horizontal="right"/>
      <protection/>
    </xf>
    <xf numFmtId="0" fontId="5" fillId="0" borderId="2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1" xfId="21" applyFont="1" applyBorder="1">
      <alignment/>
      <protection/>
    </xf>
    <xf numFmtId="195" fontId="7" fillId="0" borderId="1" xfId="21" applyNumberFormat="1" applyFont="1" applyBorder="1" applyAlignment="1">
      <alignment horizontal="right"/>
      <protection/>
    </xf>
    <xf numFmtId="0" fontId="7" fillId="0" borderId="1" xfId="21" applyFont="1" applyBorder="1">
      <alignment/>
      <protection/>
    </xf>
    <xf numFmtId="0" fontId="7" fillId="0" borderId="0" xfId="21" applyFont="1" applyAlignment="1" quotePrefix="1">
      <alignment horizontal="left"/>
      <protection/>
    </xf>
    <xf numFmtId="37" fontId="6" fillId="0" borderId="0" xfId="0" applyNumberFormat="1" applyFont="1" applyAlignment="1">
      <alignment/>
    </xf>
    <xf numFmtId="37" fontId="7" fillId="0" borderId="0" xfId="0" applyNumberFormat="1" applyFont="1" applyBorder="1" applyAlignment="1">
      <alignment horizontal="centerContinuous"/>
    </xf>
    <xf numFmtId="37" fontId="8" fillId="0" borderId="0" xfId="0" applyNumberFormat="1" applyFont="1" applyBorder="1" applyAlignment="1" applyProtection="1">
      <alignment/>
      <protection/>
    </xf>
    <xf numFmtId="194" fontId="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235" fontId="7" fillId="0" borderId="0" xfId="0" applyNumberFormat="1" applyFont="1" applyAlignment="1">
      <alignment/>
    </xf>
    <xf numFmtId="235" fontId="5" fillId="0" borderId="0" xfId="0" applyNumberFormat="1" applyFont="1" applyBorder="1" applyAlignment="1">
      <alignment/>
    </xf>
    <xf numFmtId="235" fontId="5" fillId="0" borderId="2" xfId="0" applyNumberFormat="1" applyFont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235" fontId="5" fillId="0" borderId="0" xfId="0" applyNumberFormat="1" applyFont="1" applyFill="1" applyBorder="1" applyAlignment="1">
      <alignment horizontal="right"/>
    </xf>
    <xf numFmtId="235" fontId="5" fillId="0" borderId="0" xfId="0" applyNumberFormat="1" applyFont="1" applyBorder="1" applyAlignment="1">
      <alignment horizontal="right"/>
    </xf>
    <xf numFmtId="235" fontId="7" fillId="0" borderId="0" xfId="0" applyNumberFormat="1" applyFont="1" applyAlignment="1">
      <alignment horizontal="left"/>
    </xf>
    <xf numFmtId="235" fontId="5" fillId="0" borderId="1" xfId="0" applyNumberFormat="1" applyFont="1" applyFill="1" applyBorder="1" applyAlignment="1">
      <alignment horizontal="right"/>
    </xf>
    <xf numFmtId="235" fontId="7" fillId="0" borderId="0" xfId="0" applyNumberFormat="1" applyFont="1" applyBorder="1" applyAlignment="1">
      <alignment horizontal="right"/>
    </xf>
    <xf numFmtId="235" fontId="5" fillId="0" borderId="0" xfId="0" applyNumberFormat="1" applyFont="1" applyFill="1" applyAlignment="1" applyProtection="1">
      <alignment/>
      <protection/>
    </xf>
    <xf numFmtId="237" fontId="5" fillId="0" borderId="0" xfId="0" applyNumberFormat="1" applyFont="1" applyFill="1" applyBorder="1" applyAlignment="1">
      <alignment horizontal="right"/>
    </xf>
    <xf numFmtId="237" fontId="5" fillId="0" borderId="2" xfId="0" applyNumberFormat="1" applyFont="1" applyFill="1" applyBorder="1" applyAlignment="1">
      <alignment horizontal="right"/>
    </xf>
    <xf numFmtId="237" fontId="5" fillId="0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237" fontId="5" fillId="0" borderId="1" xfId="0" applyNumberFormat="1" applyFont="1" applyFill="1" applyBorder="1" applyAlignment="1" applyProtection="1">
      <alignment horizontal="right"/>
      <protection/>
    </xf>
    <xf numFmtId="0" fontId="19" fillId="0" borderId="0" xfId="0" applyFont="1" applyAlignment="1">
      <alignment/>
    </xf>
    <xf numFmtId="167" fontId="7" fillId="0" borderId="0" xfId="0" applyNumberFormat="1" applyFont="1" applyAlignment="1">
      <alignment/>
    </xf>
    <xf numFmtId="0" fontId="25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239" fontId="5" fillId="0" borderId="0" xfId="0" applyNumberFormat="1" applyFont="1" applyAlignment="1">
      <alignment horizontal="right"/>
    </xf>
    <xf numFmtId="219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26" fillId="0" borderId="1" xfId="0" applyFont="1" applyBorder="1" applyAlignment="1">
      <alignment/>
    </xf>
    <xf numFmtId="37" fontId="26" fillId="0" borderId="1" xfId="0" applyNumberFormat="1" applyFont="1" applyBorder="1" applyAlignment="1" applyProtection="1">
      <alignment horizontal="right"/>
      <protection/>
    </xf>
    <xf numFmtId="37" fontId="19" fillId="0" borderId="1" xfId="0" applyNumberFormat="1" applyFont="1" applyBorder="1" applyAlignment="1">
      <alignment horizontal="right"/>
    </xf>
    <xf numFmtId="37" fontId="26" fillId="0" borderId="1" xfId="0" applyNumberFormat="1" applyFont="1" applyBorder="1" applyAlignment="1">
      <alignment horizontal="right"/>
    </xf>
    <xf numFmtId="235" fontId="19" fillId="0" borderId="0" xfId="0" applyNumberFormat="1" applyFont="1" applyAlignment="1">
      <alignment/>
    </xf>
    <xf numFmtId="235" fontId="19" fillId="0" borderId="0" xfId="0" applyNumberFormat="1" applyFont="1" applyAlignment="1">
      <alignment horizontal="right"/>
    </xf>
    <xf numFmtId="0" fontId="19" fillId="0" borderId="2" xfId="0" applyFont="1" applyBorder="1" applyAlignment="1">
      <alignment/>
    </xf>
    <xf numFmtId="235" fontId="19" fillId="0" borderId="2" xfId="0" applyNumberFormat="1" applyFont="1" applyBorder="1" applyAlignment="1">
      <alignment/>
    </xf>
    <xf numFmtId="0" fontId="19" fillId="0" borderId="0" xfId="0" applyFont="1" applyBorder="1" applyAlignment="1">
      <alignment/>
    </xf>
    <xf numFmtId="235" fontId="19" fillId="0" borderId="0" xfId="0" applyNumberFormat="1" applyFont="1" applyBorder="1" applyAlignment="1">
      <alignment horizontal="right"/>
    </xf>
    <xf numFmtId="235" fontId="26" fillId="0" borderId="1" xfId="0" applyNumberFormat="1" applyFont="1" applyBorder="1" applyAlignment="1">
      <alignment/>
    </xf>
    <xf numFmtId="235" fontId="19" fillId="0" borderId="1" xfId="0" applyNumberFormat="1" applyFont="1" applyBorder="1" applyAlignment="1">
      <alignment horizontal="right"/>
    </xf>
    <xf numFmtId="37" fontId="19" fillId="0" borderId="0" xfId="0" applyNumberFormat="1" applyFont="1" applyAlignment="1">
      <alignment/>
    </xf>
    <xf numFmtId="37" fontId="26" fillId="0" borderId="1" xfId="0" applyNumberFormat="1" applyFont="1" applyBorder="1" applyAlignment="1">
      <alignment/>
    </xf>
    <xf numFmtId="191" fontId="26" fillId="0" borderId="1" xfId="0" applyNumberFormat="1" applyFont="1" applyBorder="1" applyAlignment="1" applyProtection="1">
      <alignment horizontal="right"/>
      <protection/>
    </xf>
    <xf numFmtId="191" fontId="19" fillId="0" borderId="1" xfId="0" applyNumberFormat="1" applyFont="1" applyBorder="1" applyAlignment="1">
      <alignment horizontal="right"/>
    </xf>
    <xf numFmtId="37" fontId="26" fillId="0" borderId="0" xfId="0" applyNumberFormat="1" applyFont="1" applyBorder="1" applyAlignment="1" applyProtection="1">
      <alignment horizontal="left"/>
      <protection/>
    </xf>
    <xf numFmtId="0" fontId="26" fillId="0" borderId="0" xfId="0" applyFont="1" applyBorder="1" applyAlignment="1">
      <alignment/>
    </xf>
    <xf numFmtId="37" fontId="26" fillId="0" borderId="0" xfId="0" applyNumberFormat="1" applyFont="1" applyAlignment="1" applyProtection="1">
      <alignment horizontal="left"/>
      <protection/>
    </xf>
    <xf numFmtId="37" fontId="26" fillId="0" borderId="1" xfId="0" applyNumberFormat="1" applyFont="1" applyBorder="1" applyAlignment="1" applyProtection="1">
      <alignment horizontal="left"/>
      <protection/>
    </xf>
    <xf numFmtId="190" fontId="26" fillId="0" borderId="0" xfId="0" applyNumberFormat="1" applyFont="1" applyAlignment="1">
      <alignment/>
    </xf>
    <xf numFmtId="190" fontId="19" fillId="0" borderId="0" xfId="0" applyNumberFormat="1" applyFont="1" applyAlignment="1">
      <alignment horizontal="right"/>
    </xf>
    <xf numFmtId="190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190" fontId="26" fillId="0" borderId="0" xfId="0" applyNumberFormat="1" applyFont="1" applyAlignment="1">
      <alignment horizontal="right"/>
    </xf>
    <xf numFmtId="226" fontId="19" fillId="0" borderId="0" xfId="0" applyNumberFormat="1" applyFont="1" applyBorder="1" applyAlignment="1" quotePrefix="1">
      <alignment horizontal="right"/>
    </xf>
    <xf numFmtId="190" fontId="19" fillId="0" borderId="1" xfId="0" applyNumberFormat="1" applyFont="1" applyBorder="1" applyAlignment="1">
      <alignment horizontal="right"/>
    </xf>
    <xf numFmtId="190" fontId="19" fillId="0" borderId="2" xfId="0" applyNumberFormat="1" applyFont="1" applyBorder="1" applyAlignment="1">
      <alignment/>
    </xf>
    <xf numFmtId="224" fontId="7" fillId="0" borderId="3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172" fontId="6" fillId="0" borderId="0" xfId="0" applyNumberFormat="1" applyFont="1" applyBorder="1" applyAlignment="1" applyProtection="1">
      <alignment vertical="center"/>
      <protection/>
    </xf>
    <xf numFmtId="224" fontId="5" fillId="0" borderId="0" xfId="0" applyNumberFormat="1" applyFont="1" applyAlignment="1">
      <alignment horizontal="right"/>
    </xf>
    <xf numFmtId="224" fontId="5" fillId="0" borderId="3" xfId="0" applyNumberFormat="1" applyFont="1" applyBorder="1" applyAlignment="1">
      <alignment horizontal="right"/>
    </xf>
    <xf numFmtId="224" fontId="5" fillId="0" borderId="4" xfId="0" applyNumberFormat="1" applyFont="1" applyBorder="1" applyAlignment="1">
      <alignment horizontal="right"/>
    </xf>
    <xf numFmtId="224" fontId="5" fillId="0" borderId="1" xfId="0" applyNumberFormat="1" applyFont="1" applyBorder="1" applyAlignment="1">
      <alignment horizontal="right"/>
    </xf>
    <xf numFmtId="224" fontId="5" fillId="0" borderId="2" xfId="0" applyNumberFormat="1" applyFont="1" applyBorder="1" applyAlignment="1">
      <alignment/>
    </xf>
    <xf numFmtId="224" fontId="5" fillId="0" borderId="0" xfId="0" applyNumberFormat="1" applyFont="1" applyBorder="1" applyAlignment="1">
      <alignment/>
    </xf>
    <xf numFmtId="224" fontId="5" fillId="0" borderId="1" xfId="0" applyNumberFormat="1" applyFont="1" applyBorder="1" applyAlignment="1">
      <alignment/>
    </xf>
    <xf numFmtId="191" fontId="5" fillId="0" borderId="2" xfId="21" applyNumberFormat="1" applyFont="1" applyBorder="1">
      <alignment/>
      <protection/>
    </xf>
    <xf numFmtId="191" fontId="7" fillId="0" borderId="2" xfId="21" applyNumberFormat="1" applyFont="1" applyBorder="1" applyAlignment="1">
      <alignment horizontal="right"/>
      <protection/>
    </xf>
    <xf numFmtId="191" fontId="5" fillId="0" borderId="0" xfId="21" applyNumberFormat="1" applyFont="1" applyAlignment="1">
      <alignment horizontal="right"/>
      <protection/>
    </xf>
    <xf numFmtId="191" fontId="7" fillId="0" borderId="0" xfId="21" applyNumberFormat="1" applyFont="1" applyAlignment="1">
      <alignment horizontal="right"/>
      <protection/>
    </xf>
    <xf numFmtId="191" fontId="5" fillId="0" borderId="2" xfId="21" applyNumberFormat="1" applyFont="1" applyBorder="1" applyAlignment="1">
      <alignment horizontal="right"/>
      <protection/>
    </xf>
    <xf numFmtId="191" fontId="5" fillId="0" borderId="0" xfId="21" applyNumberFormat="1" applyFont="1" applyBorder="1" applyAlignment="1">
      <alignment horizontal="right"/>
      <protection/>
    </xf>
    <xf numFmtId="191" fontId="5" fillId="0" borderId="3" xfId="21" applyNumberFormat="1" applyFont="1" applyBorder="1" applyAlignment="1">
      <alignment horizontal="right"/>
      <protection/>
    </xf>
    <xf numFmtId="191" fontId="7" fillId="0" borderId="0" xfId="21" applyNumberFormat="1" applyFont="1" applyBorder="1" applyAlignment="1">
      <alignment horizontal="right"/>
      <protection/>
    </xf>
    <xf numFmtId="191" fontId="5" fillId="0" borderId="1" xfId="21" applyNumberFormat="1" applyFont="1" applyBorder="1" applyAlignment="1">
      <alignment horizontal="right"/>
      <protection/>
    </xf>
    <xf numFmtId="195" fontId="5" fillId="0" borderId="0" xfId="21" applyNumberFormat="1" applyFont="1" applyBorder="1" applyAlignment="1">
      <alignment horizontal="right"/>
      <protection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fill"/>
    </xf>
    <xf numFmtId="37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Alignment="1">
      <alignment/>
    </xf>
    <xf numFmtId="0" fontId="7" fillId="0" borderId="0" xfId="0" applyFont="1" applyBorder="1" applyAlignment="1">
      <alignment horizontal="right" vertical="center"/>
    </xf>
    <xf numFmtId="37" fontId="26" fillId="0" borderId="0" xfId="0" applyNumberFormat="1" applyFont="1" applyFill="1" applyAlignment="1">
      <alignment horizontal="left"/>
    </xf>
    <xf numFmtId="191" fontId="26" fillId="0" borderId="1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Alignment="1">
      <alignment/>
    </xf>
    <xf numFmtId="37" fontId="19" fillId="0" borderId="1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/>
    </xf>
    <xf numFmtId="191" fontId="19" fillId="0" borderId="1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190" fontId="19" fillId="0" borderId="0" xfId="0" applyNumberFormat="1" applyFont="1" applyFill="1" applyAlignment="1">
      <alignment horizontal="right"/>
    </xf>
    <xf numFmtId="15" fontId="19" fillId="0" borderId="0" xfId="0" applyNumberFormat="1" applyFont="1" applyFill="1" applyBorder="1" applyAlignment="1" quotePrefix="1">
      <alignment horizontal="right"/>
    </xf>
    <xf numFmtId="190" fontId="19" fillId="0" borderId="1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/>
    </xf>
    <xf numFmtId="37" fontId="19" fillId="0" borderId="0" xfId="0" applyNumberFormat="1" applyFont="1" applyAlignment="1" applyProtection="1">
      <alignment horizontal="left"/>
      <protection/>
    </xf>
    <xf numFmtId="0" fontId="5" fillId="0" borderId="0" xfId="0" applyFont="1" applyFill="1" applyBorder="1" applyAlignment="1">
      <alignment horizontal="right"/>
    </xf>
    <xf numFmtId="0" fontId="5" fillId="0" borderId="3" xfId="0" applyFont="1" applyBorder="1" applyAlignment="1">
      <alignment/>
    </xf>
    <xf numFmtId="242" fontId="5" fillId="0" borderId="0" xfId="0" applyNumberFormat="1" applyFont="1" applyAlignment="1">
      <alignment horizontal="right"/>
    </xf>
    <xf numFmtId="224" fontId="5" fillId="0" borderId="1" xfId="0" applyNumberFormat="1" applyFont="1" applyFill="1" applyBorder="1" applyAlignment="1">
      <alignment horizontal="right"/>
    </xf>
    <xf numFmtId="37" fontId="26" fillId="0" borderId="2" xfId="0" applyNumberFormat="1" applyFont="1" applyBorder="1" applyAlignment="1" applyProtection="1">
      <alignment horizontal="left"/>
      <protection/>
    </xf>
    <xf numFmtId="191" fontId="5" fillId="0" borderId="2" xfId="21" applyNumberFormat="1" applyFont="1" applyFill="1" applyBorder="1" applyAlignment="1">
      <alignment horizontal="right"/>
      <protection/>
    </xf>
    <xf numFmtId="37" fontId="7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37" fontId="6" fillId="0" borderId="1" xfId="0" applyNumberFormat="1" applyFont="1" applyBorder="1" applyAlignment="1">
      <alignment/>
    </xf>
    <xf numFmtId="49" fontId="7" fillId="0" borderId="1" xfId="21" applyNumberFormat="1" applyFont="1" applyBorder="1" applyAlignment="1">
      <alignment horizontal="right"/>
      <protection/>
    </xf>
    <xf numFmtId="49" fontId="5" fillId="0" borderId="1" xfId="21" applyNumberFormat="1" applyFont="1" applyBorder="1" applyAlignment="1">
      <alignment horizontal="right"/>
      <protection/>
    </xf>
    <xf numFmtId="243" fontId="5" fillId="0" borderId="0" xfId="0" applyNumberFormat="1" applyFont="1" applyFill="1" applyBorder="1" applyAlignment="1">
      <alignment horizontal="right"/>
    </xf>
    <xf numFmtId="243" fontId="7" fillId="0" borderId="0" xfId="0" applyNumberFormat="1" applyFont="1" applyFill="1" applyBorder="1" applyAlignment="1">
      <alignment horizontal="right"/>
    </xf>
    <xf numFmtId="243" fontId="7" fillId="0" borderId="0" xfId="0" applyNumberFormat="1" applyFont="1" applyBorder="1" applyAlignment="1">
      <alignment horizontal="right"/>
    </xf>
    <xf numFmtId="243" fontId="5" fillId="0" borderId="2" xfId="0" applyNumberFormat="1" applyFont="1" applyFill="1" applyBorder="1" applyAlignment="1">
      <alignment horizontal="right"/>
    </xf>
    <xf numFmtId="243" fontId="7" fillId="0" borderId="2" xfId="0" applyNumberFormat="1" applyFont="1" applyBorder="1" applyAlignment="1">
      <alignment horizontal="right"/>
    </xf>
    <xf numFmtId="243" fontId="5" fillId="0" borderId="0" xfId="0" applyNumberFormat="1" applyFont="1" applyAlignment="1" applyProtection="1">
      <alignment horizontal="right"/>
      <protection/>
    </xf>
    <xf numFmtId="243" fontId="7" fillId="0" borderId="0" xfId="0" applyNumberFormat="1" applyFont="1" applyAlignment="1" applyProtection="1">
      <alignment horizontal="right"/>
      <protection/>
    </xf>
    <xf numFmtId="243" fontId="7" fillId="0" borderId="2" xfId="0" applyNumberFormat="1" applyFont="1" applyFill="1" applyBorder="1" applyAlignment="1">
      <alignment horizontal="right"/>
    </xf>
    <xf numFmtId="243" fontId="7" fillId="0" borderId="0" xfId="0" applyNumberFormat="1" applyFont="1" applyFill="1" applyBorder="1" applyAlignment="1" applyProtection="1">
      <alignment/>
      <protection/>
    </xf>
    <xf numFmtId="243" fontId="5" fillId="0" borderId="0" xfId="0" applyNumberFormat="1" applyFont="1" applyAlignment="1" quotePrefix="1">
      <alignment horizontal="right"/>
    </xf>
    <xf numFmtId="243" fontId="7" fillId="0" borderId="0" xfId="0" applyNumberFormat="1" applyFont="1" applyBorder="1" applyAlignment="1" quotePrefix="1">
      <alignment horizontal="right"/>
    </xf>
    <xf numFmtId="243" fontId="7" fillId="0" borderId="0" xfId="0" applyNumberFormat="1" applyFont="1" applyAlignment="1">
      <alignment/>
    </xf>
    <xf numFmtId="243" fontId="5" fillId="0" borderId="2" xfId="0" applyNumberFormat="1" applyFont="1" applyBorder="1" applyAlignment="1" quotePrefix="1">
      <alignment horizontal="right"/>
    </xf>
    <xf numFmtId="243" fontId="7" fillId="0" borderId="2" xfId="0" applyNumberFormat="1" applyFont="1" applyBorder="1" applyAlignment="1" quotePrefix="1">
      <alignment horizontal="right"/>
    </xf>
    <xf numFmtId="243" fontId="5" fillId="0" borderId="0" xfId="0" applyNumberFormat="1" applyFont="1" applyBorder="1" applyAlignment="1" applyProtection="1">
      <alignment horizontal="right"/>
      <protection/>
    </xf>
    <xf numFmtId="179" fontId="5" fillId="0" borderId="0" xfId="0" applyNumberFormat="1" applyFont="1" applyBorder="1" applyAlignment="1" applyProtection="1">
      <alignment horizontal="right"/>
      <protection/>
    </xf>
    <xf numFmtId="179" fontId="7" fillId="0" borderId="0" xfId="0" applyNumberFormat="1" applyFont="1" applyFill="1" applyBorder="1" applyAlignment="1">
      <alignment horizontal="right"/>
    </xf>
    <xf numFmtId="243" fontId="5" fillId="0" borderId="0" xfId="0" applyNumberFormat="1" applyFont="1" applyBorder="1" applyAlignment="1" applyProtection="1">
      <alignment/>
      <protection/>
    </xf>
    <xf numFmtId="243" fontId="7" fillId="0" borderId="0" xfId="0" applyNumberFormat="1" applyFont="1" applyBorder="1" applyAlignment="1" applyProtection="1">
      <alignment horizontal="right"/>
      <protection/>
    </xf>
    <xf numFmtId="243" fontId="5" fillId="0" borderId="0" xfId="0" applyNumberFormat="1" applyFont="1" applyBorder="1" applyAlignment="1">
      <alignment/>
    </xf>
    <xf numFmtId="243" fontId="5" fillId="0" borderId="0" xfId="0" applyNumberFormat="1" applyFont="1" applyAlignment="1">
      <alignment/>
    </xf>
    <xf numFmtId="243" fontId="5" fillId="0" borderId="0" xfId="0" applyNumberFormat="1" applyFont="1" applyBorder="1" applyAlignment="1">
      <alignment horizontal="right"/>
    </xf>
    <xf numFmtId="243" fontId="5" fillId="0" borderId="2" xfId="0" applyNumberFormat="1" applyFont="1" applyBorder="1" applyAlignment="1">
      <alignment/>
    </xf>
    <xf numFmtId="243" fontId="7" fillId="0" borderId="0" xfId="0" applyNumberFormat="1" applyFont="1" applyBorder="1" applyAlignment="1">
      <alignment/>
    </xf>
    <xf numFmtId="243" fontId="7" fillId="0" borderId="2" xfId="0" applyNumberFormat="1" applyFont="1" applyBorder="1" applyAlignment="1">
      <alignment/>
    </xf>
    <xf numFmtId="243" fontId="5" fillId="0" borderId="1" xfId="0" applyNumberFormat="1" applyFont="1" applyBorder="1" applyAlignment="1">
      <alignment/>
    </xf>
    <xf numFmtId="243" fontId="7" fillId="0" borderId="1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 horizontal="right"/>
    </xf>
    <xf numFmtId="180" fontId="14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 quotePrefix="1">
      <alignment horizontal="right"/>
    </xf>
    <xf numFmtId="180" fontId="5" fillId="0" borderId="2" xfId="0" applyNumberFormat="1" applyFont="1" applyFill="1" applyBorder="1" applyAlignment="1">
      <alignment horizontal="right"/>
    </xf>
    <xf numFmtId="180" fontId="7" fillId="0" borderId="2" xfId="0" applyNumberFormat="1" applyFont="1" applyFill="1" applyBorder="1" applyAlignment="1">
      <alignment horizontal="right"/>
    </xf>
    <xf numFmtId="244" fontId="26" fillId="0" borderId="0" xfId="0" applyNumberFormat="1" applyFont="1" applyAlignment="1">
      <alignment/>
    </xf>
    <xf numFmtId="244" fontId="19" fillId="0" borderId="0" xfId="0" applyNumberFormat="1" applyFont="1" applyAlignment="1">
      <alignment/>
    </xf>
    <xf numFmtId="244" fontId="19" fillId="0" borderId="0" xfId="0" applyNumberFormat="1" applyFont="1" applyFill="1" applyAlignment="1">
      <alignment horizontal="right"/>
    </xf>
    <xf numFmtId="244" fontId="26" fillId="0" borderId="2" xfId="0" applyNumberFormat="1" applyFont="1" applyBorder="1" applyAlignment="1">
      <alignment/>
    </xf>
    <xf numFmtId="244" fontId="19" fillId="0" borderId="2" xfId="0" applyNumberFormat="1" applyFont="1" applyBorder="1" applyAlignment="1">
      <alignment/>
    </xf>
    <xf numFmtId="244" fontId="19" fillId="0" borderId="2" xfId="0" applyNumberFormat="1" applyFont="1" applyFill="1" applyBorder="1" applyAlignment="1">
      <alignment horizontal="right"/>
    </xf>
    <xf numFmtId="244" fontId="19" fillId="0" borderId="0" xfId="0" applyNumberFormat="1" applyFont="1" applyBorder="1" applyAlignment="1">
      <alignment/>
    </xf>
    <xf numFmtId="244" fontId="26" fillId="0" borderId="1" xfId="0" applyNumberFormat="1" applyFont="1" applyBorder="1" applyAlignment="1">
      <alignment/>
    </xf>
    <xf numFmtId="244" fontId="19" fillId="0" borderId="1" xfId="0" applyNumberFormat="1" applyFont="1" applyBorder="1" applyAlignment="1">
      <alignment/>
    </xf>
    <xf numFmtId="244" fontId="19" fillId="0" borderId="1" xfId="0" applyNumberFormat="1" applyFont="1" applyFill="1" applyBorder="1" applyAlignment="1">
      <alignment horizontal="right"/>
    </xf>
    <xf numFmtId="243" fontId="28" fillId="0" borderId="0" xfId="0" applyNumberFormat="1" applyFont="1" applyAlignment="1" applyProtection="1">
      <alignment/>
      <protection/>
    </xf>
    <xf numFmtId="243" fontId="19" fillId="0" borderId="0" xfId="0" applyNumberFormat="1" applyFont="1" applyAlignment="1" applyProtection="1">
      <alignment/>
      <protection/>
    </xf>
    <xf numFmtId="243" fontId="28" fillId="0" borderId="0" xfId="0" applyNumberFormat="1" applyFont="1" applyFill="1" applyAlignment="1" applyProtection="1">
      <alignment/>
      <protection/>
    </xf>
    <xf numFmtId="243" fontId="19" fillId="0" borderId="0" xfId="0" applyNumberFormat="1" applyFont="1" applyFill="1" applyAlignment="1" applyProtection="1" quotePrefix="1">
      <alignment/>
      <protection/>
    </xf>
    <xf numFmtId="243" fontId="19" fillId="0" borderId="0" xfId="0" applyNumberFormat="1" applyFont="1" applyFill="1" applyAlignment="1" applyProtection="1">
      <alignment/>
      <protection/>
    </xf>
    <xf numFmtId="243" fontId="26" fillId="0" borderId="0" xfId="0" applyNumberFormat="1" applyFont="1" applyBorder="1" applyAlignment="1" applyProtection="1">
      <alignment/>
      <protection/>
    </xf>
    <xf numFmtId="243" fontId="19" fillId="0" borderId="0" xfId="0" applyNumberFormat="1" applyFont="1" applyBorder="1" applyAlignment="1" applyProtection="1">
      <alignment/>
      <protection/>
    </xf>
    <xf numFmtId="243" fontId="26" fillId="0" borderId="0" xfId="0" applyNumberFormat="1" applyFont="1" applyFill="1" applyBorder="1" applyAlignment="1" applyProtection="1">
      <alignment/>
      <protection/>
    </xf>
    <xf numFmtId="243" fontId="19" fillId="0" borderId="0" xfId="0" applyNumberFormat="1" applyFont="1" applyFill="1" applyBorder="1" applyAlignment="1" applyProtection="1">
      <alignment/>
      <protection/>
    </xf>
    <xf numFmtId="243" fontId="26" fillId="0" borderId="0" xfId="0" applyNumberFormat="1" applyFont="1" applyBorder="1" applyAlignment="1" applyProtection="1">
      <alignment horizontal="right"/>
      <protection/>
    </xf>
    <xf numFmtId="243" fontId="19" fillId="0" borderId="0" xfId="0" applyNumberFormat="1" applyFont="1" applyBorder="1" applyAlignment="1" applyProtection="1">
      <alignment horizontal="right"/>
      <protection/>
    </xf>
    <xf numFmtId="243" fontId="26" fillId="0" borderId="0" xfId="0" applyNumberFormat="1" applyFont="1" applyFill="1" applyBorder="1" applyAlignment="1" applyProtection="1">
      <alignment horizontal="right"/>
      <protection/>
    </xf>
    <xf numFmtId="243" fontId="19" fillId="0" borderId="0" xfId="0" applyNumberFormat="1" applyFont="1" applyFill="1" applyBorder="1" applyAlignment="1" applyProtection="1">
      <alignment horizontal="right"/>
      <protection/>
    </xf>
    <xf numFmtId="243" fontId="26" fillId="0" borderId="2" xfId="0" applyNumberFormat="1" applyFont="1" applyFill="1" applyBorder="1" applyAlignment="1" applyProtection="1">
      <alignment/>
      <protection/>
    </xf>
    <xf numFmtId="243" fontId="19" fillId="0" borderId="2" xfId="0" applyNumberFormat="1" applyFont="1" applyFill="1" applyBorder="1" applyAlignment="1" applyProtection="1">
      <alignment/>
      <protection/>
    </xf>
    <xf numFmtId="243" fontId="19" fillId="0" borderId="2" xfId="0" applyNumberFormat="1" applyFont="1" applyFill="1" applyBorder="1" applyAlignment="1" quotePrefix="1">
      <alignment horizontal="right"/>
    </xf>
    <xf numFmtId="243" fontId="26" fillId="0" borderId="3" xfId="0" applyNumberFormat="1" applyFont="1" applyBorder="1" applyAlignment="1" applyProtection="1">
      <alignment/>
      <protection/>
    </xf>
    <xf numFmtId="243" fontId="19" fillId="0" borderId="3" xfId="0" applyNumberFormat="1" applyFont="1" applyBorder="1" applyAlignment="1" applyProtection="1">
      <alignment/>
      <protection/>
    </xf>
    <xf numFmtId="243" fontId="26" fillId="0" borderId="3" xfId="0" applyNumberFormat="1" applyFont="1" applyFill="1" applyBorder="1" applyAlignment="1" applyProtection="1">
      <alignment/>
      <protection/>
    </xf>
    <xf numFmtId="243" fontId="19" fillId="0" borderId="3" xfId="0" applyNumberFormat="1" applyFont="1" applyFill="1" applyBorder="1" applyAlignment="1" applyProtection="1">
      <alignment/>
      <protection/>
    </xf>
    <xf numFmtId="243" fontId="26" fillId="0" borderId="0" xfId="0" applyNumberFormat="1" applyFont="1" applyBorder="1" applyAlignment="1" applyProtection="1">
      <alignment horizontal="left"/>
      <protection/>
    </xf>
    <xf numFmtId="243" fontId="26" fillId="0" borderId="0" xfId="0" applyNumberFormat="1" applyFont="1" applyAlignment="1">
      <alignment/>
    </xf>
    <xf numFmtId="243" fontId="26" fillId="0" borderId="0" xfId="0" applyNumberFormat="1" applyFont="1" applyAlignment="1" applyProtection="1">
      <alignment/>
      <protection/>
    </xf>
    <xf numFmtId="243" fontId="19" fillId="0" borderId="0" xfId="0" applyNumberFormat="1" applyFont="1" applyAlignment="1" applyProtection="1" quotePrefix="1">
      <alignment horizontal="right"/>
      <protection/>
    </xf>
    <xf numFmtId="243" fontId="26" fillId="0" borderId="0" xfId="0" applyNumberFormat="1" applyFont="1" applyFill="1" applyAlignment="1" applyProtection="1">
      <alignment/>
      <protection/>
    </xf>
    <xf numFmtId="243" fontId="19" fillId="0" borderId="0" xfId="0" applyNumberFormat="1" applyFont="1" applyFill="1" applyBorder="1" applyAlignment="1" quotePrefix="1">
      <alignment horizontal="right"/>
    </xf>
    <xf numFmtId="243" fontId="26" fillId="0" borderId="0" xfId="0" applyNumberFormat="1" applyFont="1" applyBorder="1" applyAlignment="1">
      <alignment/>
    </xf>
    <xf numFmtId="243" fontId="19" fillId="0" borderId="0" xfId="0" applyNumberFormat="1" applyFont="1" applyBorder="1" applyAlignment="1">
      <alignment/>
    </xf>
    <xf numFmtId="243" fontId="26" fillId="0" borderId="0" xfId="0" applyNumberFormat="1" applyFont="1" applyFill="1" applyBorder="1" applyAlignment="1">
      <alignment/>
    </xf>
    <xf numFmtId="243" fontId="19" fillId="0" borderId="0" xfId="0" applyNumberFormat="1" applyFont="1" applyFill="1" applyBorder="1" applyAlignment="1">
      <alignment/>
    </xf>
    <xf numFmtId="243" fontId="26" fillId="0" borderId="2" xfId="0" applyNumberFormat="1" applyFont="1" applyBorder="1" applyAlignment="1">
      <alignment/>
    </xf>
    <xf numFmtId="243" fontId="19" fillId="0" borderId="2" xfId="0" applyNumberFormat="1" applyFont="1" applyBorder="1" applyAlignment="1">
      <alignment/>
    </xf>
    <xf numFmtId="243" fontId="19" fillId="0" borderId="2" xfId="0" applyNumberFormat="1" applyFont="1" applyBorder="1" applyAlignment="1" applyProtection="1">
      <alignment horizontal="right"/>
      <protection/>
    </xf>
    <xf numFmtId="243" fontId="26" fillId="0" borderId="3" xfId="0" applyNumberFormat="1" applyFont="1" applyBorder="1" applyAlignment="1" applyProtection="1" quotePrefix="1">
      <alignment horizontal="right"/>
      <protection/>
    </xf>
    <xf numFmtId="243" fontId="19" fillId="0" borderId="3" xfId="0" applyNumberFormat="1" applyFont="1" applyBorder="1" applyAlignment="1" applyProtection="1" quotePrefix="1">
      <alignment horizontal="right"/>
      <protection/>
    </xf>
    <xf numFmtId="243" fontId="19" fillId="0" borderId="0" xfId="0" applyNumberFormat="1" applyFont="1" applyBorder="1" applyAlignment="1" applyProtection="1" quotePrefix="1">
      <alignment horizontal="right"/>
      <protection/>
    </xf>
    <xf numFmtId="243" fontId="26" fillId="0" borderId="0" xfId="0" applyNumberFormat="1" applyFont="1" applyFill="1" applyBorder="1" applyAlignment="1" applyProtection="1" quotePrefix="1">
      <alignment horizontal="right"/>
      <protection/>
    </xf>
    <xf numFmtId="243" fontId="19" fillId="0" borderId="2" xfId="0" applyNumberFormat="1" applyFont="1" applyBorder="1" applyAlignment="1" quotePrefix="1">
      <alignment horizontal="right"/>
    </xf>
    <xf numFmtId="243" fontId="26" fillId="0" borderId="2" xfId="0" applyNumberFormat="1" applyFont="1" applyBorder="1" applyAlignment="1" applyProtection="1">
      <alignment horizontal="right"/>
      <protection/>
    </xf>
    <xf numFmtId="243" fontId="26" fillId="0" borderId="2" xfId="0" applyNumberFormat="1" applyFont="1" applyFill="1" applyBorder="1" applyAlignment="1">
      <alignment horizontal="right"/>
    </xf>
    <xf numFmtId="243" fontId="26" fillId="0" borderId="2" xfId="0" applyNumberFormat="1" applyFont="1" applyFill="1" applyBorder="1" applyAlignment="1" applyProtection="1" quotePrefix="1">
      <alignment horizontal="right"/>
      <protection/>
    </xf>
    <xf numFmtId="243" fontId="19" fillId="0" borderId="0" xfId="0" applyNumberFormat="1" applyFont="1" applyFill="1" applyBorder="1" applyAlignment="1" applyProtection="1" quotePrefix="1">
      <alignment horizontal="right"/>
      <protection/>
    </xf>
    <xf numFmtId="243" fontId="26" fillId="0" borderId="0" xfId="0" applyNumberFormat="1" applyFont="1" applyBorder="1" applyAlignment="1">
      <alignment horizontal="right"/>
    </xf>
    <xf numFmtId="243" fontId="19" fillId="0" borderId="0" xfId="0" applyNumberFormat="1" applyFont="1" applyBorder="1" applyAlignment="1">
      <alignment horizontal="right"/>
    </xf>
    <xf numFmtId="243" fontId="26" fillId="0" borderId="0" xfId="0" applyNumberFormat="1" applyFont="1" applyFill="1" applyBorder="1" applyAlignment="1">
      <alignment horizontal="right"/>
    </xf>
    <xf numFmtId="243" fontId="26" fillId="0" borderId="3" xfId="0" applyNumberFormat="1" applyFont="1" applyBorder="1" applyAlignment="1" applyProtection="1">
      <alignment horizontal="right"/>
      <protection/>
    </xf>
    <xf numFmtId="243" fontId="19" fillId="0" borderId="3" xfId="0" applyNumberFormat="1" applyFont="1" applyBorder="1" applyAlignment="1" applyProtection="1">
      <alignment horizontal="right"/>
      <protection/>
    </xf>
    <xf numFmtId="243" fontId="19" fillId="0" borderId="0" xfId="0" applyNumberFormat="1" applyFont="1" applyAlignment="1">
      <alignment/>
    </xf>
    <xf numFmtId="243" fontId="26" fillId="0" borderId="1" xfId="0" applyNumberFormat="1" applyFont="1" applyBorder="1" applyAlignment="1" applyProtection="1">
      <alignment horizontal="right"/>
      <protection/>
    </xf>
    <xf numFmtId="243" fontId="19" fillId="0" borderId="1" xfId="0" applyNumberFormat="1" applyFont="1" applyBorder="1" applyAlignment="1" applyProtection="1">
      <alignment horizontal="right"/>
      <protection/>
    </xf>
    <xf numFmtId="244" fontId="19" fillId="0" borderId="6" xfId="0" applyNumberFormat="1" applyFont="1" applyBorder="1" applyAlignment="1">
      <alignment/>
    </xf>
    <xf numFmtId="244" fontId="19" fillId="0" borderId="0" xfId="0" applyNumberFormat="1" applyFont="1" applyFill="1" applyAlignment="1">
      <alignment/>
    </xf>
    <xf numFmtId="244" fontId="19" fillId="0" borderId="2" xfId="0" applyNumberFormat="1" applyFont="1" applyFill="1" applyBorder="1" applyAlignment="1">
      <alignment/>
    </xf>
    <xf numFmtId="244" fontId="19" fillId="0" borderId="1" xfId="0" applyNumberFormat="1" applyFont="1" applyFill="1" applyBorder="1" applyAlignment="1">
      <alignment/>
    </xf>
    <xf numFmtId="243" fontId="5" fillId="0" borderId="0" xfId="0" applyNumberFormat="1" applyFont="1" applyAlignment="1">
      <alignment horizontal="right"/>
    </xf>
    <xf numFmtId="243" fontId="7" fillId="0" borderId="0" xfId="0" applyNumberFormat="1" applyFont="1" applyAlignment="1">
      <alignment horizontal="right"/>
    </xf>
    <xf numFmtId="243" fontId="5" fillId="0" borderId="0" xfId="0" applyNumberFormat="1" applyFont="1" applyBorder="1" applyAlignment="1" quotePrefix="1">
      <alignment horizontal="right"/>
    </xf>
    <xf numFmtId="243" fontId="5" fillId="0" borderId="3" xfId="0" applyNumberFormat="1" applyFont="1" applyBorder="1" applyAlignment="1">
      <alignment horizontal="right"/>
    </xf>
    <xf numFmtId="243" fontId="7" fillId="0" borderId="3" xfId="0" applyNumberFormat="1" applyFont="1" applyBorder="1" applyAlignment="1">
      <alignment horizontal="right"/>
    </xf>
    <xf numFmtId="243" fontId="5" fillId="0" borderId="2" xfId="0" applyNumberFormat="1" applyFont="1" applyBorder="1" applyAlignment="1">
      <alignment horizontal="right"/>
    </xf>
    <xf numFmtId="243" fontId="5" fillId="0" borderId="4" xfId="0" applyNumberFormat="1" applyFont="1" applyBorder="1" applyAlignment="1">
      <alignment horizontal="right"/>
    </xf>
    <xf numFmtId="243" fontId="7" fillId="0" borderId="4" xfId="0" applyNumberFormat="1" applyFont="1" applyBorder="1" applyAlignment="1">
      <alignment horizontal="right"/>
    </xf>
    <xf numFmtId="243" fontId="5" fillId="0" borderId="1" xfId="0" applyNumberFormat="1" applyFont="1" applyBorder="1" applyAlignment="1">
      <alignment horizontal="right"/>
    </xf>
    <xf numFmtId="243" fontId="7" fillId="0" borderId="1" xfId="0" applyNumberFormat="1" applyFont="1" applyBorder="1" applyAlignment="1">
      <alignment horizontal="right"/>
    </xf>
    <xf numFmtId="243" fontId="5" fillId="0" borderId="1" xfId="0" applyNumberFormat="1" applyFont="1" applyFill="1" applyBorder="1" applyAlignment="1">
      <alignment horizontal="right"/>
    </xf>
    <xf numFmtId="243" fontId="7" fillId="0" borderId="1" xfId="0" applyNumberFormat="1" applyFont="1" applyFill="1" applyBorder="1" applyAlignment="1">
      <alignment horizontal="right"/>
    </xf>
    <xf numFmtId="243" fontId="5" fillId="0" borderId="2" xfId="0" applyNumberFormat="1" applyFont="1" applyBorder="1" applyAlignment="1" applyProtection="1">
      <alignment horizontal="right"/>
      <protection/>
    </xf>
    <xf numFmtId="243" fontId="7" fillId="0" borderId="2" xfId="0" applyNumberFormat="1" applyFont="1" applyBorder="1" applyAlignment="1" applyProtection="1">
      <alignment horizontal="right"/>
      <protection/>
    </xf>
    <xf numFmtId="243" fontId="5" fillId="0" borderId="0" xfId="0" applyNumberFormat="1" applyFont="1" applyBorder="1" applyAlignment="1" applyProtection="1" quotePrefix="1">
      <alignment horizontal="right"/>
      <protection/>
    </xf>
    <xf numFmtId="243" fontId="7" fillId="0" borderId="0" xfId="0" applyNumberFormat="1" applyFont="1" applyBorder="1" applyAlignment="1" applyProtection="1" quotePrefix="1">
      <alignment horizontal="right"/>
      <protection/>
    </xf>
    <xf numFmtId="243" fontId="7" fillId="0" borderId="4" xfId="0" applyNumberFormat="1" applyFont="1" applyBorder="1" applyAlignment="1" applyProtection="1">
      <alignment/>
      <protection/>
    </xf>
    <xf numFmtId="243" fontId="5" fillId="0" borderId="2" xfId="0" applyNumberFormat="1" applyFont="1" applyBorder="1" applyAlignment="1" applyProtection="1">
      <alignment/>
      <protection/>
    </xf>
    <xf numFmtId="243" fontId="7" fillId="0" borderId="2" xfId="0" applyNumberFormat="1" applyFont="1" applyBorder="1" applyAlignment="1" applyProtection="1">
      <alignment/>
      <protection/>
    </xf>
    <xf numFmtId="243" fontId="7" fillId="0" borderId="0" xfId="0" applyNumberFormat="1" applyFont="1" applyBorder="1" applyAlignment="1" applyProtection="1">
      <alignment/>
      <protection/>
    </xf>
    <xf numFmtId="243" fontId="5" fillId="0" borderId="1" xfId="0" applyNumberFormat="1" applyFont="1" applyBorder="1" applyAlignment="1" applyProtection="1">
      <alignment/>
      <protection/>
    </xf>
    <xf numFmtId="243" fontId="7" fillId="0" borderId="1" xfId="0" applyNumberFormat="1" applyFont="1" applyBorder="1" applyAlignment="1" applyProtection="1">
      <alignment/>
      <protection/>
    </xf>
    <xf numFmtId="243" fontId="12" fillId="0" borderId="0" xfId="0" applyNumberFormat="1" applyFont="1" applyAlignment="1" applyProtection="1">
      <alignment horizontal="right"/>
      <protection/>
    </xf>
    <xf numFmtId="243" fontId="5" fillId="0" borderId="2" xfId="0" applyNumberFormat="1" applyFont="1" applyBorder="1" applyAlignment="1" applyProtection="1" quotePrefix="1">
      <alignment horizontal="right"/>
      <protection/>
    </xf>
    <xf numFmtId="243" fontId="5" fillId="0" borderId="0" xfId="0" applyNumberFormat="1" applyFont="1" applyAlignment="1" applyProtection="1" quotePrefix="1">
      <alignment horizontal="right"/>
      <protection/>
    </xf>
    <xf numFmtId="243" fontId="5" fillId="0" borderId="0" xfId="0" applyNumberFormat="1" applyFont="1" applyAlignment="1">
      <alignment/>
    </xf>
    <xf numFmtId="243" fontId="5" fillId="0" borderId="3" xfId="0" applyNumberFormat="1" applyFont="1" applyBorder="1" applyAlignment="1">
      <alignment/>
    </xf>
    <xf numFmtId="243" fontId="7" fillId="0" borderId="3" xfId="0" applyNumberFormat="1" applyFont="1" applyBorder="1" applyAlignment="1">
      <alignment/>
    </xf>
    <xf numFmtId="243" fontId="7" fillId="0" borderId="0" xfId="21" applyNumberFormat="1" applyFont="1" applyAlignment="1">
      <alignment horizontal="right"/>
      <protection/>
    </xf>
    <xf numFmtId="243" fontId="5" fillId="0" borderId="2" xfId="21" applyNumberFormat="1" applyFont="1" applyBorder="1" applyAlignment="1">
      <alignment horizontal="right"/>
      <protection/>
    </xf>
    <xf numFmtId="243" fontId="7" fillId="0" borderId="2" xfId="21" applyNumberFormat="1" applyFont="1" applyBorder="1" applyAlignment="1">
      <alignment horizontal="right"/>
      <protection/>
    </xf>
    <xf numFmtId="243" fontId="5" fillId="0" borderId="0" xfId="21" applyNumberFormat="1" applyFont="1" applyAlignment="1">
      <alignment horizontal="right"/>
      <protection/>
    </xf>
    <xf numFmtId="243" fontId="5" fillId="0" borderId="3" xfId="21" applyNumberFormat="1" applyFont="1" applyBorder="1" applyAlignment="1">
      <alignment horizontal="right"/>
      <protection/>
    </xf>
    <xf numFmtId="243" fontId="7" fillId="0" borderId="3" xfId="21" applyNumberFormat="1" applyFont="1" applyBorder="1" applyAlignment="1">
      <alignment horizontal="right"/>
      <protection/>
    </xf>
    <xf numFmtId="243" fontId="5" fillId="0" borderId="0" xfId="21" applyNumberFormat="1" applyFont="1" applyBorder="1" applyAlignment="1">
      <alignment horizontal="right"/>
      <protection/>
    </xf>
    <xf numFmtId="243" fontId="7" fillId="0" borderId="0" xfId="21" applyNumberFormat="1" applyFont="1" applyBorder="1" applyAlignment="1">
      <alignment horizontal="right"/>
      <protection/>
    </xf>
    <xf numFmtId="243" fontId="5" fillId="0" borderId="1" xfId="21" applyNumberFormat="1" applyFont="1" applyBorder="1" applyAlignment="1">
      <alignment horizontal="right"/>
      <protection/>
    </xf>
    <xf numFmtId="243" fontId="7" fillId="0" borderId="1" xfId="21" applyNumberFormat="1" applyFont="1" applyBorder="1" applyAlignment="1">
      <alignment horizontal="right"/>
      <protection/>
    </xf>
    <xf numFmtId="172" fontId="6" fillId="0" borderId="0" xfId="0" applyNumberFormat="1" applyFont="1" applyFill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right"/>
      <protection/>
    </xf>
    <xf numFmtId="1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Alignment="1">
      <alignment horizontal="right"/>
    </xf>
    <xf numFmtId="235" fontId="5" fillId="0" borderId="1" xfId="0" applyNumberFormat="1" applyFont="1" applyFill="1" applyBorder="1" applyAlignment="1" applyProtection="1">
      <alignment horizontal="right"/>
      <protection/>
    </xf>
    <xf numFmtId="172" fontId="5" fillId="0" borderId="0" xfId="0" applyNumberFormat="1" applyFont="1" applyFill="1" applyBorder="1" applyAlignment="1" applyProtection="1">
      <alignment horizontal="right"/>
      <protection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/>
    </xf>
    <xf numFmtId="243" fontId="5" fillId="0" borderId="7" xfId="0" applyNumberFormat="1" applyFont="1" applyBorder="1" applyAlignment="1" applyProtection="1">
      <alignment/>
      <protection/>
    </xf>
    <xf numFmtId="243" fontId="7" fillId="0" borderId="7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0" borderId="3" xfId="0" applyFont="1" applyBorder="1" applyAlignment="1">
      <alignment horizontal="left"/>
    </xf>
    <xf numFmtId="172" fontId="7" fillId="0" borderId="3" xfId="0" applyNumberFormat="1" applyFont="1" applyBorder="1" applyAlignment="1" applyProtection="1">
      <alignment/>
      <protection/>
    </xf>
    <xf numFmtId="191" fontId="7" fillId="0" borderId="0" xfId="0" applyNumberFormat="1" applyFont="1" applyAlignment="1">
      <alignment/>
    </xf>
    <xf numFmtId="191" fontId="7" fillId="0" borderId="2" xfId="0" applyNumberFormat="1" applyFont="1" applyBorder="1" applyAlignment="1">
      <alignment/>
    </xf>
    <xf numFmtId="19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95" fontId="7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180" fontId="5" fillId="0" borderId="2" xfId="0" applyNumberFormat="1" applyFont="1" applyBorder="1" applyAlignment="1">
      <alignment horizontal="right"/>
    </xf>
    <xf numFmtId="0" fontId="26" fillId="0" borderId="2" xfId="0" applyFont="1" applyBorder="1" applyAlignment="1">
      <alignment/>
    </xf>
    <xf numFmtId="0" fontId="19" fillId="0" borderId="3" xfId="0" applyFont="1" applyBorder="1" applyAlignment="1">
      <alignment/>
    </xf>
    <xf numFmtId="37" fontId="19" fillId="0" borderId="3" xfId="0" applyNumberFormat="1" applyFont="1" applyBorder="1" applyAlignment="1" applyProtection="1">
      <alignment horizontal="left"/>
      <protection/>
    </xf>
    <xf numFmtId="0" fontId="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left"/>
    </xf>
    <xf numFmtId="0" fontId="26" fillId="0" borderId="4" xfId="0" applyFont="1" applyBorder="1" applyAlignment="1">
      <alignment/>
    </xf>
    <xf numFmtId="243" fontId="26" fillId="0" borderId="4" xfId="0" applyNumberFormat="1" applyFont="1" applyBorder="1" applyAlignment="1">
      <alignment/>
    </xf>
    <xf numFmtId="243" fontId="19" fillId="0" borderId="4" xfId="0" applyNumberFormat="1" applyFont="1" applyBorder="1" applyAlignment="1" quotePrefix="1">
      <alignment horizontal="right"/>
    </xf>
    <xf numFmtId="243" fontId="5" fillId="0" borderId="4" xfId="0" applyNumberFormat="1" applyFont="1" applyBorder="1" applyAlignment="1" quotePrefix="1">
      <alignment horizontal="right"/>
    </xf>
    <xf numFmtId="243" fontId="7" fillId="0" borderId="4" xfId="0" applyNumberFormat="1" applyFont="1" applyBorder="1" applyAlignment="1" quotePrefix="1">
      <alignment horizontal="right"/>
    </xf>
    <xf numFmtId="243" fontId="26" fillId="0" borderId="4" xfId="0" applyNumberFormat="1" applyFont="1" applyFill="1" applyBorder="1" applyAlignment="1">
      <alignment horizontal="right"/>
    </xf>
    <xf numFmtId="243" fontId="19" fillId="0" borderId="4" xfId="0" applyNumberFormat="1" applyFont="1" applyFill="1" applyBorder="1" applyAlignment="1" quotePrefix="1">
      <alignment horizontal="right"/>
    </xf>
    <xf numFmtId="243" fontId="19" fillId="0" borderId="0" xfId="0" applyNumberFormat="1" applyFont="1" applyBorder="1" applyAlignment="1" quotePrefix="1">
      <alignment horizontal="right"/>
    </xf>
    <xf numFmtId="0" fontId="5" fillId="0" borderId="4" xfId="0" applyFont="1" applyBorder="1" applyAlignment="1">
      <alignment/>
    </xf>
    <xf numFmtId="243" fontId="7" fillId="0" borderId="2" xfId="0" applyNumberFormat="1" applyFont="1" applyBorder="1" applyAlignment="1" applyProtection="1" quotePrefix="1">
      <alignment horizontal="right"/>
      <protection/>
    </xf>
    <xf numFmtId="243" fontId="5" fillId="0" borderId="0" xfId="0" applyNumberFormat="1" applyFont="1" applyFill="1" applyBorder="1" applyAlignment="1">
      <alignment/>
    </xf>
    <xf numFmtId="243" fontId="5" fillId="0" borderId="0" xfId="0" applyNumberFormat="1" applyFont="1" applyFill="1" applyAlignment="1">
      <alignment/>
    </xf>
    <xf numFmtId="243" fontId="5" fillId="0" borderId="2" xfId="0" applyNumberFormat="1" applyFont="1" applyBorder="1" applyAlignment="1" applyProtection="1">
      <alignment/>
      <protection/>
    </xf>
    <xf numFmtId="224" fontId="7" fillId="0" borderId="7" xfId="0" applyNumberFormat="1" applyFont="1" applyBorder="1" applyAlignment="1">
      <alignment/>
    </xf>
    <xf numFmtId="224" fontId="5" fillId="0" borderId="7" xfId="0" applyNumberFormat="1" applyFont="1" applyBorder="1" applyAlignment="1">
      <alignment/>
    </xf>
    <xf numFmtId="243" fontId="5" fillId="0" borderId="7" xfId="0" applyNumberFormat="1" applyFont="1" applyBorder="1" applyAlignment="1">
      <alignment/>
    </xf>
    <xf numFmtId="243" fontId="7" fillId="0" borderId="7" xfId="0" applyNumberFormat="1" applyFont="1" applyBorder="1" applyAlignment="1">
      <alignment/>
    </xf>
    <xf numFmtId="243" fontId="7" fillId="0" borderId="2" xfId="0" applyNumberFormat="1" applyFont="1" applyFill="1" applyBorder="1" applyAlignment="1" applyProtection="1">
      <alignment/>
      <protection/>
    </xf>
    <xf numFmtId="243" fontId="7" fillId="0" borderId="0" xfId="0" applyNumberFormat="1" applyFont="1" applyFill="1" applyBorder="1" applyAlignment="1" applyProtection="1">
      <alignment horizontal="right"/>
      <protection/>
    </xf>
    <xf numFmtId="243" fontId="7" fillId="0" borderId="3" xfId="0" applyNumberFormat="1" applyFont="1" applyFill="1" applyBorder="1" applyAlignment="1" applyProtection="1">
      <alignment horizontal="right"/>
      <protection/>
    </xf>
    <xf numFmtId="243" fontId="7" fillId="0" borderId="2" xfId="0" applyNumberFormat="1" applyFont="1" applyFill="1" applyBorder="1" applyAlignment="1" applyProtection="1">
      <alignment horizontal="right"/>
      <protection/>
    </xf>
    <xf numFmtId="243" fontId="7" fillId="0" borderId="0" xfId="0" applyNumberFormat="1" applyFont="1" applyFill="1" applyBorder="1" applyAlignment="1" quotePrefix="1">
      <alignment horizontal="right"/>
    </xf>
    <xf numFmtId="191" fontId="5" fillId="0" borderId="0" xfId="0" applyNumberFormat="1" applyFont="1" applyAlignment="1">
      <alignment/>
    </xf>
    <xf numFmtId="191" fontId="5" fillId="0" borderId="2" xfId="0" applyNumberFormat="1" applyFont="1" applyFill="1" applyBorder="1" applyAlignment="1">
      <alignment/>
    </xf>
    <xf numFmtId="172" fontId="6" fillId="0" borderId="0" xfId="0" applyNumberFormat="1" applyFont="1" applyBorder="1" applyAlignment="1" applyProtection="1">
      <alignment horizontal="left"/>
      <protection/>
    </xf>
    <xf numFmtId="172" fontId="5" fillId="0" borderId="0" xfId="0" applyNumberFormat="1" applyFont="1" applyBorder="1" applyAlignment="1" applyProtection="1">
      <alignment horizontal="right"/>
      <protection/>
    </xf>
    <xf numFmtId="243" fontId="7" fillId="0" borderId="3" xfId="0" applyNumberFormat="1" applyFont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172" fontId="7" fillId="0" borderId="0" xfId="0" applyNumberFormat="1" applyFont="1" applyFill="1" applyBorder="1" applyAlignment="1" applyProtection="1">
      <alignment/>
      <protection/>
    </xf>
    <xf numFmtId="237" fontId="5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Border="1" applyAlignment="1" applyProtection="1">
      <alignment horizontal="right"/>
      <protection/>
    </xf>
    <xf numFmtId="49" fontId="29" fillId="0" borderId="0" xfId="0" applyNumberFormat="1" applyFont="1" applyAlignment="1">
      <alignment/>
    </xf>
    <xf numFmtId="0" fontId="7" fillId="0" borderId="0" xfId="0" applyFont="1" applyFill="1" applyBorder="1" applyAlignment="1" quotePrefix="1">
      <alignment/>
    </xf>
    <xf numFmtId="0" fontId="7" fillId="0" borderId="2" xfId="0" applyFont="1" applyFill="1" applyBorder="1" applyAlignment="1" quotePrefix="1">
      <alignment/>
    </xf>
    <xf numFmtId="0" fontId="7" fillId="0" borderId="8" xfId="0" applyFont="1" applyFill="1" applyBorder="1" applyAlignment="1">
      <alignment/>
    </xf>
    <xf numFmtId="243" fontId="5" fillId="0" borderId="9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24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243" fontId="7" fillId="0" borderId="13" xfId="0" applyNumberFormat="1" applyFont="1" applyFill="1" applyBorder="1" applyAlignment="1">
      <alignment horizontal="right"/>
    </xf>
    <xf numFmtId="243" fontId="5" fillId="0" borderId="4" xfId="0" applyNumberFormat="1" applyFont="1" applyFill="1" applyBorder="1" applyAlignment="1">
      <alignment horizontal="right"/>
    </xf>
    <xf numFmtId="243" fontId="7" fillId="0" borderId="9" xfId="0" applyNumberFormat="1" applyFont="1" applyFill="1" applyBorder="1" applyAlignment="1">
      <alignment horizontal="right"/>
    </xf>
    <xf numFmtId="37" fontId="7" fillId="0" borderId="7" xfId="0" applyNumberFormat="1" applyFont="1" applyBorder="1" applyAlignment="1">
      <alignment/>
    </xf>
    <xf numFmtId="37" fontId="5" fillId="0" borderId="7" xfId="0" applyNumberFormat="1" applyFont="1" applyBorder="1" applyAlignment="1">
      <alignment/>
    </xf>
    <xf numFmtId="250" fontId="5" fillId="0" borderId="7" xfId="0" applyNumberFormat="1" applyFont="1" applyBorder="1" applyAlignment="1">
      <alignment/>
    </xf>
    <xf numFmtId="250" fontId="7" fillId="0" borderId="7" xfId="0" applyNumberFormat="1" applyFont="1" applyBorder="1" applyAlignment="1">
      <alignment/>
    </xf>
    <xf numFmtId="243" fontId="26" fillId="0" borderId="0" xfId="0" applyNumberFormat="1" applyFont="1" applyBorder="1" applyAlignment="1" quotePrefix="1">
      <alignment horizontal="right"/>
    </xf>
    <xf numFmtId="191" fontId="5" fillId="0" borderId="7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172" fontId="29" fillId="0" borderId="0" xfId="0" applyNumberFormat="1" applyFont="1" applyBorder="1" applyAlignment="1" applyProtection="1">
      <alignment vertical="center"/>
      <protection/>
    </xf>
    <xf numFmtId="37" fontId="29" fillId="0" borderId="0" xfId="0" applyNumberFormat="1" applyFont="1" applyAlignment="1">
      <alignment/>
    </xf>
    <xf numFmtId="172" fontId="5" fillId="0" borderId="1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left"/>
      <protection/>
    </xf>
    <xf numFmtId="0" fontId="29" fillId="0" borderId="0" xfId="0" applyFont="1" applyBorder="1" applyAlignment="1">
      <alignment/>
    </xf>
    <xf numFmtId="37" fontId="1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191" fontId="19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91" fontId="1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90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RS1Cash Flo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4861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81"/>
  <sheetViews>
    <sheetView showGridLines="0" tabSelected="1" zoomScale="50" zoomScaleNormal="50" zoomScaleSheetLayoutView="75" workbookViewId="0" topLeftCell="A1">
      <selection activeCell="A1" sqref="A1"/>
    </sheetView>
  </sheetViews>
  <sheetFormatPr defaultColWidth="12.6640625" defaultRowHeight="25.5" customHeight="1"/>
  <cols>
    <col min="1" max="1" width="4.6640625" style="4" customWidth="1"/>
    <col min="2" max="2" width="3.5546875" style="4" customWidth="1"/>
    <col min="3" max="3" width="7.6640625" style="4" customWidth="1"/>
    <col min="4" max="6" width="7.10546875" style="4" customWidth="1"/>
    <col min="7" max="7" width="12.88671875" style="33" customWidth="1"/>
    <col min="8" max="8" width="12.3359375" style="4" customWidth="1"/>
    <col min="9" max="10" width="12.77734375" style="4" customWidth="1"/>
    <col min="11" max="11" width="16.6640625" style="4" customWidth="1"/>
    <col min="12" max="13" width="13.4453125" style="4" customWidth="1"/>
    <col min="14" max="14" width="11.88671875" style="4" customWidth="1"/>
    <col min="15" max="16384" width="12.6640625" style="4" customWidth="1"/>
  </cols>
  <sheetData>
    <row r="1" spans="1:13" s="2" customFormat="1" ht="25.5" customHeight="1">
      <c r="A1" s="42" t="s">
        <v>309</v>
      </c>
      <c r="B1" s="1"/>
      <c r="C1" s="1"/>
      <c r="D1" s="1"/>
      <c r="E1" s="1"/>
      <c r="F1" s="1"/>
      <c r="G1" s="1"/>
      <c r="H1" s="1"/>
      <c r="I1" s="1"/>
      <c r="J1" s="1"/>
      <c r="K1" s="1"/>
      <c r="M1" s="46"/>
    </row>
    <row r="2" spans="1:13" ht="25.5" customHeight="1">
      <c r="A2" s="47"/>
      <c r="B2" s="47"/>
      <c r="C2" s="47"/>
      <c r="D2" s="47"/>
      <c r="E2" s="47"/>
      <c r="F2" s="47"/>
      <c r="G2" s="4"/>
      <c r="L2" s="48"/>
      <c r="M2" s="48"/>
    </row>
    <row r="3" spans="1:13" ht="25.5" customHeight="1">
      <c r="A3" s="469" t="s">
        <v>16</v>
      </c>
      <c r="B3" s="47"/>
      <c r="C3" s="47"/>
      <c r="D3" s="47"/>
      <c r="E3" s="47"/>
      <c r="F3" s="47"/>
      <c r="G3" s="4"/>
      <c r="L3" s="48"/>
      <c r="M3" s="48"/>
    </row>
    <row r="4" spans="1:13" ht="25.5" customHeight="1">
      <c r="A4" s="47"/>
      <c r="B4" s="47"/>
      <c r="C4" s="47"/>
      <c r="D4" s="47"/>
      <c r="E4" s="47"/>
      <c r="F4" s="47"/>
      <c r="G4" s="4"/>
      <c r="L4" s="48"/>
      <c r="M4" s="48"/>
    </row>
    <row r="5" spans="1:13" ht="25.5" customHeight="1" thickBot="1">
      <c r="A5" s="19" t="s">
        <v>52</v>
      </c>
      <c r="B5" s="50"/>
      <c r="C5" s="50"/>
      <c r="D5" s="50"/>
      <c r="E5" s="50"/>
      <c r="F5" s="50"/>
      <c r="G5" s="20"/>
      <c r="H5" s="20"/>
      <c r="I5" s="20"/>
      <c r="J5" s="20"/>
      <c r="K5" s="20"/>
      <c r="L5" s="51" t="s">
        <v>189</v>
      </c>
      <c r="M5" s="52" t="s">
        <v>84</v>
      </c>
    </row>
    <row r="6" spans="1:13" ht="25.5" customHeight="1">
      <c r="A6" s="3" t="s">
        <v>204</v>
      </c>
      <c r="B6" s="474"/>
      <c r="C6" s="474"/>
      <c r="D6" s="474"/>
      <c r="E6" s="474"/>
      <c r="F6" s="474"/>
      <c r="G6" s="3"/>
      <c r="H6" s="3"/>
      <c r="I6" s="3"/>
      <c r="J6" s="3"/>
      <c r="K6" s="3"/>
      <c r="L6" s="160"/>
      <c r="M6" s="161"/>
    </row>
    <row r="7" spans="1:13" ht="25.5" customHeight="1">
      <c r="A7" s="53" t="s">
        <v>116</v>
      </c>
      <c r="B7" s="53"/>
      <c r="C7" s="53"/>
      <c r="D7" s="53"/>
      <c r="E7" s="53"/>
      <c r="F7" s="53"/>
      <c r="G7" s="54"/>
      <c r="H7" s="53"/>
      <c r="I7" s="53"/>
      <c r="J7" s="53"/>
      <c r="K7" s="53"/>
      <c r="L7" s="331">
        <v>450</v>
      </c>
      <c r="M7" s="332">
        <v>359</v>
      </c>
    </row>
    <row r="8" spans="1:13" ht="25.5" customHeight="1">
      <c r="A8" s="53" t="s">
        <v>17</v>
      </c>
      <c r="B8" s="53"/>
      <c r="C8" s="53"/>
      <c r="D8" s="53"/>
      <c r="E8" s="53"/>
      <c r="F8" s="53"/>
      <c r="G8" s="54"/>
      <c r="H8" s="53"/>
      <c r="I8" s="53"/>
      <c r="J8" s="53"/>
      <c r="K8" s="53"/>
      <c r="L8" s="331">
        <v>136</v>
      </c>
      <c r="M8" s="333">
        <v>83</v>
      </c>
    </row>
    <row r="9" spans="1:13" ht="25.5" customHeight="1">
      <c r="A9" s="53" t="s">
        <v>18</v>
      </c>
      <c r="B9" s="531" t="s">
        <v>291</v>
      </c>
      <c r="C9" s="53"/>
      <c r="D9" s="53"/>
      <c r="E9" s="53"/>
      <c r="F9" s="53"/>
      <c r="G9" s="54"/>
      <c r="H9" s="53"/>
      <c r="I9" s="53"/>
      <c r="J9" s="53"/>
      <c r="K9" s="53"/>
      <c r="L9" s="331">
        <v>43</v>
      </c>
      <c r="M9" s="333">
        <v>55</v>
      </c>
    </row>
    <row r="10" spans="1:13" ht="25.5" customHeight="1">
      <c r="A10" s="57"/>
      <c r="B10" s="532" t="s">
        <v>292</v>
      </c>
      <c r="C10" s="57"/>
      <c r="D10" s="57"/>
      <c r="E10" s="57"/>
      <c r="F10" s="57"/>
      <c r="G10" s="58"/>
      <c r="H10" s="57"/>
      <c r="I10" s="57"/>
      <c r="J10" s="57"/>
      <c r="K10" s="57"/>
      <c r="L10" s="334">
        <v>-37</v>
      </c>
      <c r="M10" s="335">
        <v>-89</v>
      </c>
    </row>
    <row r="11" spans="1:13" ht="25.5" customHeight="1">
      <c r="A11" s="53" t="s">
        <v>126</v>
      </c>
      <c r="B11" s="53"/>
      <c r="C11" s="53"/>
      <c r="D11" s="53"/>
      <c r="E11" s="53"/>
      <c r="F11" s="53"/>
      <c r="G11" s="54"/>
      <c r="H11" s="53"/>
      <c r="I11" s="53"/>
      <c r="J11" s="53"/>
      <c r="K11" s="53"/>
      <c r="L11" s="336">
        <f>SUM(L7:L10)</f>
        <v>592</v>
      </c>
      <c r="M11" s="337">
        <f>SUM(M7:M10)</f>
        <v>408</v>
      </c>
    </row>
    <row r="12" spans="1:13" ht="25.5" customHeight="1">
      <c r="A12" s="53" t="s">
        <v>24</v>
      </c>
      <c r="B12" s="53"/>
      <c r="C12" s="53"/>
      <c r="D12" s="531" t="s">
        <v>291</v>
      </c>
      <c r="E12" s="53"/>
      <c r="F12" s="53"/>
      <c r="G12" s="54"/>
      <c r="H12" s="53"/>
      <c r="I12" s="53"/>
      <c r="J12" s="53"/>
      <c r="K12" s="53"/>
      <c r="L12" s="331">
        <v>303</v>
      </c>
      <c r="M12" s="332">
        <v>194</v>
      </c>
    </row>
    <row r="13" spans="1:13" ht="25.5" customHeight="1">
      <c r="A13" s="53"/>
      <c r="B13" s="53"/>
      <c r="C13" s="53"/>
      <c r="D13" s="531" t="s">
        <v>292</v>
      </c>
      <c r="E13" s="53"/>
      <c r="F13" s="53"/>
      <c r="G13" s="54"/>
      <c r="H13" s="53"/>
      <c r="I13" s="53"/>
      <c r="J13" s="53"/>
      <c r="K13" s="53"/>
      <c r="L13" s="331">
        <v>17</v>
      </c>
      <c r="M13" s="332">
        <v>22</v>
      </c>
    </row>
    <row r="14" spans="1:13" ht="25.5" customHeight="1">
      <c r="A14" s="53" t="s">
        <v>34</v>
      </c>
      <c r="B14" s="53"/>
      <c r="C14" s="53"/>
      <c r="D14" s="53"/>
      <c r="E14" s="53"/>
      <c r="F14" s="53"/>
      <c r="G14" s="54"/>
      <c r="H14" s="53"/>
      <c r="I14" s="53"/>
      <c r="J14" s="53"/>
      <c r="K14" s="53"/>
      <c r="L14" s="331">
        <v>400</v>
      </c>
      <c r="M14" s="333">
        <v>378</v>
      </c>
    </row>
    <row r="15" spans="1:13" ht="25.5" customHeight="1">
      <c r="A15" s="57" t="s">
        <v>187</v>
      </c>
      <c r="B15" s="57"/>
      <c r="C15" s="57"/>
      <c r="D15" s="57"/>
      <c r="E15" s="57"/>
      <c r="F15" s="57"/>
      <c r="G15" s="58"/>
      <c r="H15" s="57"/>
      <c r="I15" s="57"/>
      <c r="J15" s="57"/>
      <c r="K15" s="57"/>
      <c r="L15" s="334">
        <v>-208</v>
      </c>
      <c r="M15" s="338">
        <v>-208</v>
      </c>
    </row>
    <row r="16" spans="1:13" ht="25.5" customHeight="1">
      <c r="A16" s="53" t="s">
        <v>204</v>
      </c>
      <c r="B16" s="53"/>
      <c r="C16" s="53"/>
      <c r="D16" s="53"/>
      <c r="E16" s="53"/>
      <c r="F16" s="53"/>
      <c r="G16" s="54"/>
      <c r="H16" s="53"/>
      <c r="I16" s="53"/>
      <c r="J16" s="53"/>
      <c r="K16" s="53"/>
      <c r="L16" s="331">
        <f>SUM(L11:L15)</f>
        <v>1104</v>
      </c>
      <c r="M16" s="332">
        <f>SUM(M11:M15)</f>
        <v>794</v>
      </c>
    </row>
    <row r="17" spans="1:13" ht="25.5" customHeight="1">
      <c r="A17" s="533" t="s">
        <v>295</v>
      </c>
      <c r="B17" s="123"/>
      <c r="C17" s="123"/>
      <c r="D17" s="123"/>
      <c r="E17" s="123"/>
      <c r="F17" s="123"/>
      <c r="G17" s="124"/>
      <c r="H17" s="123"/>
      <c r="I17" s="123"/>
      <c r="J17" s="123"/>
      <c r="K17" s="123"/>
      <c r="L17" s="539"/>
      <c r="M17" s="540"/>
    </row>
    <row r="18" spans="1:13" ht="25.5" customHeight="1">
      <c r="A18" s="535"/>
      <c r="B18" s="53" t="s">
        <v>229</v>
      </c>
      <c r="C18" s="53"/>
      <c r="D18" s="53"/>
      <c r="E18" s="53"/>
      <c r="F18" s="53"/>
      <c r="G18" s="54"/>
      <c r="H18" s="53"/>
      <c r="I18" s="53"/>
      <c r="J18" s="53"/>
      <c r="K18" s="53"/>
      <c r="L18" s="331">
        <v>1124</v>
      </c>
      <c r="M18" s="536">
        <v>861</v>
      </c>
    </row>
    <row r="19" spans="1:13" ht="25.5" customHeight="1">
      <c r="A19" s="537"/>
      <c r="B19" s="57" t="s">
        <v>230</v>
      </c>
      <c r="C19" s="57"/>
      <c r="D19" s="57"/>
      <c r="E19" s="57"/>
      <c r="F19" s="57"/>
      <c r="G19" s="58"/>
      <c r="H19" s="57"/>
      <c r="I19" s="57"/>
      <c r="J19" s="57"/>
      <c r="K19" s="57"/>
      <c r="L19" s="334">
        <v>-20</v>
      </c>
      <c r="M19" s="538">
        <v>-67</v>
      </c>
    </row>
    <row r="20" spans="1:13" ht="25.5" customHeight="1">
      <c r="A20" s="53" t="s">
        <v>13</v>
      </c>
      <c r="B20" s="53"/>
      <c r="C20" s="3"/>
      <c r="D20" s="3"/>
      <c r="E20" s="3"/>
      <c r="F20" s="3"/>
      <c r="G20" s="3"/>
      <c r="H20" s="3"/>
      <c r="I20" s="3"/>
      <c r="J20" s="3"/>
      <c r="K20" s="3"/>
      <c r="L20" s="340">
        <v>-97</v>
      </c>
      <c r="M20" s="341">
        <v>-98</v>
      </c>
    </row>
    <row r="21" spans="1:13" ht="25.5" customHeight="1">
      <c r="A21" s="38" t="s">
        <v>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40">
        <v>679</v>
      </c>
      <c r="M21" s="342">
        <v>682</v>
      </c>
    </row>
    <row r="22" spans="1:13" ht="25.5" customHeight="1">
      <c r="A22" s="38" t="s">
        <v>140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40">
        <v>-100</v>
      </c>
      <c r="M22" s="342">
        <v>-540</v>
      </c>
    </row>
    <row r="23" spans="1:13" ht="25.5" customHeight="1">
      <c r="A23" s="38" t="s">
        <v>312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40"/>
      <c r="M23" s="342"/>
    </row>
    <row r="24" spans="1:13" ht="25.5" customHeight="1">
      <c r="A24" s="3"/>
      <c r="B24" s="3" t="s">
        <v>228</v>
      </c>
      <c r="C24" s="3"/>
      <c r="D24" s="3"/>
      <c r="E24" s="3"/>
      <c r="F24" s="3"/>
      <c r="G24" s="3"/>
      <c r="H24" s="3"/>
      <c r="I24" s="3"/>
      <c r="J24" s="3"/>
      <c r="K24" s="3"/>
      <c r="L24" s="340">
        <v>48</v>
      </c>
      <c r="M24" s="446" t="s">
        <v>150</v>
      </c>
    </row>
    <row r="25" spans="1:13" ht="25.5" customHeight="1">
      <c r="A25" s="34"/>
      <c r="B25" s="34" t="s">
        <v>249</v>
      </c>
      <c r="C25" s="18"/>
      <c r="D25" s="18"/>
      <c r="E25" s="18"/>
      <c r="F25" s="18"/>
      <c r="G25" s="18"/>
      <c r="H25" s="18"/>
      <c r="I25" s="18"/>
      <c r="J25" s="18"/>
      <c r="K25" s="18"/>
      <c r="L25" s="343">
        <v>-113</v>
      </c>
      <c r="M25" s="508" t="s">
        <v>150</v>
      </c>
    </row>
    <row r="26" spans="1:13" ht="12" customHeight="1">
      <c r="A26" s="53"/>
      <c r="B26" s="3"/>
      <c r="C26" s="3"/>
      <c r="D26" s="3"/>
      <c r="E26" s="3"/>
      <c r="F26" s="3"/>
      <c r="G26" s="3"/>
      <c r="H26" s="3"/>
      <c r="I26" s="3"/>
      <c r="J26" s="3"/>
      <c r="K26" s="3"/>
      <c r="L26" s="144"/>
      <c r="M26" s="142"/>
    </row>
    <row r="27" spans="1:13" ht="21" customHeight="1">
      <c r="A27" s="57" t="s">
        <v>85</v>
      </c>
      <c r="B27" s="57"/>
      <c r="C27" s="57"/>
      <c r="D27" s="57"/>
      <c r="E27" s="57"/>
      <c r="F27" s="57"/>
      <c r="G27" s="58"/>
      <c r="H27" s="57"/>
      <c r="I27" s="57"/>
      <c r="J27" s="57"/>
      <c r="K27" s="57"/>
      <c r="L27" s="334">
        <f>SUM(L20:L25)+L16</f>
        <v>1521</v>
      </c>
      <c r="M27" s="338">
        <f>SUM(M20:M25)+M16</f>
        <v>838</v>
      </c>
    </row>
    <row r="28" spans="1:13" ht="12.75" customHeight="1">
      <c r="A28" s="53"/>
      <c r="B28" s="123"/>
      <c r="C28" s="123"/>
      <c r="D28" s="123"/>
      <c r="E28" s="123"/>
      <c r="F28" s="123"/>
      <c r="G28" s="124"/>
      <c r="H28" s="123"/>
      <c r="I28" s="123"/>
      <c r="J28" s="123"/>
      <c r="K28" s="123"/>
      <c r="L28" s="145"/>
      <c r="M28" s="140"/>
    </row>
    <row r="29" spans="1:13" ht="25.5" customHeight="1">
      <c r="A29" s="53" t="s">
        <v>270</v>
      </c>
      <c r="B29" s="53"/>
      <c r="C29" s="53"/>
      <c r="D29" s="53"/>
      <c r="E29" s="53"/>
      <c r="F29" s="53"/>
      <c r="G29" s="54"/>
      <c r="H29" s="53"/>
      <c r="I29" s="53"/>
      <c r="J29" s="53"/>
      <c r="K29" s="53"/>
      <c r="L29" s="346" t="s">
        <v>324</v>
      </c>
      <c r="M29" s="347">
        <v>25.4</v>
      </c>
    </row>
    <row r="30" spans="1:13" ht="12.75" customHeight="1">
      <c r="A30" s="53"/>
      <c r="B30" s="53"/>
      <c r="C30" s="53"/>
      <c r="D30" s="53"/>
      <c r="E30" s="53"/>
      <c r="F30" s="53"/>
      <c r="G30" s="54"/>
      <c r="H30" s="53"/>
      <c r="I30" s="53"/>
      <c r="J30" s="53"/>
      <c r="K30" s="53"/>
      <c r="L30" s="146"/>
      <c r="M30" s="140"/>
    </row>
    <row r="31" spans="1:13" ht="25.5" customHeight="1" thickBot="1">
      <c r="A31" s="172" t="s">
        <v>33</v>
      </c>
      <c r="B31" s="172"/>
      <c r="C31" s="172"/>
      <c r="D31" s="172"/>
      <c r="E31" s="172"/>
      <c r="F31" s="172"/>
      <c r="G31" s="173"/>
      <c r="H31" s="172"/>
      <c r="I31" s="172"/>
      <c r="J31" s="172"/>
      <c r="K31" s="172"/>
      <c r="L31" s="319" t="s">
        <v>267</v>
      </c>
      <c r="M31" s="175" t="s">
        <v>169</v>
      </c>
    </row>
    <row r="32" spans="1:13" ht="25.5" customHeight="1">
      <c r="A32" s="53"/>
      <c r="B32" s="53"/>
      <c r="C32" s="53"/>
      <c r="D32" s="53"/>
      <c r="E32" s="53"/>
      <c r="F32" s="53"/>
      <c r="G32" s="54"/>
      <c r="H32" s="53"/>
      <c r="I32" s="53"/>
      <c r="J32" s="53"/>
      <c r="K32" s="53"/>
      <c r="L32" s="148"/>
      <c r="M32" s="140"/>
    </row>
    <row r="33" spans="1:13" ht="25.5" customHeight="1" thickBot="1">
      <c r="A33" s="173" t="s">
        <v>180</v>
      </c>
      <c r="B33" s="172"/>
      <c r="C33" s="172"/>
      <c r="D33" s="172"/>
      <c r="E33" s="172"/>
      <c r="F33" s="172"/>
      <c r="G33" s="173"/>
      <c r="H33" s="172"/>
      <c r="I33" s="172"/>
      <c r="J33" s="172"/>
      <c r="K33" s="172"/>
      <c r="L33" s="51" t="s">
        <v>189</v>
      </c>
      <c r="M33" s="52" t="s">
        <v>84</v>
      </c>
    </row>
    <row r="34" spans="1:13" ht="12.75" customHeight="1">
      <c r="A34" s="54"/>
      <c r="B34" s="53"/>
      <c r="C34" s="53"/>
      <c r="D34" s="53"/>
      <c r="E34" s="53"/>
      <c r="F34" s="53"/>
      <c r="G34" s="54"/>
      <c r="H34" s="53"/>
      <c r="I34" s="53"/>
      <c r="J34" s="53"/>
      <c r="K34" s="47"/>
      <c r="L34" s="150"/>
      <c r="M34" s="151"/>
    </row>
    <row r="35" spans="1:13" ht="25.5" customHeight="1">
      <c r="A35" s="53" t="s">
        <v>204</v>
      </c>
      <c r="B35" s="53"/>
      <c r="C35" s="53"/>
      <c r="D35" s="53"/>
      <c r="E35" s="53"/>
      <c r="F35" s="53"/>
      <c r="G35" s="54"/>
      <c r="H35" s="53"/>
      <c r="I35" s="53"/>
      <c r="J35" s="53"/>
      <c r="K35" s="53"/>
      <c r="L35" s="348">
        <v>583</v>
      </c>
      <c r="M35" s="349">
        <v>357</v>
      </c>
    </row>
    <row r="36" spans="1:13" ht="12.75" customHeight="1">
      <c r="A36" s="53"/>
      <c r="B36" s="53"/>
      <c r="C36" s="53"/>
      <c r="D36" s="53"/>
      <c r="E36" s="53"/>
      <c r="F36" s="53"/>
      <c r="G36" s="54"/>
      <c r="H36" s="53"/>
      <c r="I36" s="53"/>
      <c r="J36" s="53"/>
      <c r="K36" s="53"/>
      <c r="L36" s="348"/>
      <c r="M36" s="349"/>
    </row>
    <row r="37" spans="1:13" ht="25.5" customHeight="1">
      <c r="A37" s="53" t="s">
        <v>85</v>
      </c>
      <c r="B37" s="53"/>
      <c r="C37" s="53"/>
      <c r="D37" s="53"/>
      <c r="E37" s="53"/>
      <c r="F37" s="53"/>
      <c r="G37" s="54"/>
      <c r="H37" s="53"/>
      <c r="I37" s="53"/>
      <c r="J37" s="53"/>
      <c r="K37" s="53"/>
      <c r="L37" s="348">
        <v>650</v>
      </c>
      <c r="M37" s="349">
        <v>350</v>
      </c>
    </row>
    <row r="38" spans="1:13" ht="15" customHeight="1">
      <c r="A38" s="53"/>
      <c r="B38" s="53"/>
      <c r="C38" s="53"/>
      <c r="D38" s="53"/>
      <c r="E38" s="53"/>
      <c r="F38" s="53"/>
      <c r="G38" s="54"/>
      <c r="H38" s="53"/>
      <c r="I38" s="53"/>
      <c r="J38" s="53"/>
      <c r="K38" s="53"/>
      <c r="L38" s="152"/>
      <c r="M38" s="147"/>
    </row>
    <row r="39" spans="1:13" ht="25.5" customHeight="1">
      <c r="A39" s="53" t="s">
        <v>270</v>
      </c>
      <c r="B39" s="53"/>
      <c r="C39" s="53"/>
      <c r="D39" s="53"/>
      <c r="E39" s="53"/>
      <c r="F39" s="53"/>
      <c r="G39" s="54"/>
      <c r="H39" s="53"/>
      <c r="I39" s="53"/>
      <c r="J39" s="53"/>
      <c r="K39" s="53"/>
      <c r="L39" s="346" t="s">
        <v>293</v>
      </c>
      <c r="M39" s="347">
        <v>12.4</v>
      </c>
    </row>
    <row r="40" spans="1:13" ht="15" customHeight="1">
      <c r="A40" s="53"/>
      <c r="B40" s="53"/>
      <c r="C40" s="53"/>
      <c r="D40" s="53"/>
      <c r="E40" s="53"/>
      <c r="F40" s="53"/>
      <c r="G40" s="54"/>
      <c r="H40" s="53"/>
      <c r="I40" s="53"/>
      <c r="J40" s="53"/>
      <c r="K40" s="53"/>
      <c r="L40" s="152"/>
      <c r="M40" s="147"/>
    </row>
    <row r="41" spans="1:13" ht="25.5" customHeight="1">
      <c r="A41" s="53" t="s">
        <v>271</v>
      </c>
      <c r="B41" s="53"/>
      <c r="C41" s="53"/>
      <c r="D41" s="53"/>
      <c r="E41" s="53"/>
      <c r="F41" s="53"/>
      <c r="G41" s="54"/>
      <c r="H41" s="53"/>
      <c r="I41" s="53"/>
      <c r="J41" s="53"/>
      <c r="K41" s="53"/>
      <c r="L41" s="346" t="s">
        <v>294</v>
      </c>
      <c r="M41" s="347">
        <v>10</v>
      </c>
    </row>
    <row r="42" spans="1:13" ht="15" customHeight="1">
      <c r="A42" s="53"/>
      <c r="B42" s="53"/>
      <c r="C42" s="53"/>
      <c r="D42" s="53"/>
      <c r="E42" s="53"/>
      <c r="F42" s="53"/>
      <c r="G42" s="54"/>
      <c r="H42" s="53"/>
      <c r="I42" s="53"/>
      <c r="J42" s="53"/>
      <c r="K42" s="53"/>
      <c r="L42" s="146"/>
      <c r="M42" s="140"/>
    </row>
    <row r="43" spans="1:13" ht="25.5" customHeight="1" thickBot="1">
      <c r="A43" s="172" t="s">
        <v>33</v>
      </c>
      <c r="B43" s="172"/>
      <c r="C43" s="172"/>
      <c r="D43" s="172"/>
      <c r="E43" s="172"/>
      <c r="F43" s="172"/>
      <c r="G43" s="173"/>
      <c r="H43" s="172"/>
      <c r="I43" s="172"/>
      <c r="J43" s="172"/>
      <c r="K43" s="172"/>
      <c r="L43" s="176" t="s">
        <v>255</v>
      </c>
      <c r="M43" s="175" t="s">
        <v>217</v>
      </c>
    </row>
    <row r="44" spans="1:13" ht="25.5" customHeight="1">
      <c r="A44" s="53"/>
      <c r="B44" s="53"/>
      <c r="C44" s="53"/>
      <c r="D44" s="53"/>
      <c r="E44" s="53"/>
      <c r="F44" s="53"/>
      <c r="G44" s="54"/>
      <c r="H44" s="53"/>
      <c r="I44" s="53"/>
      <c r="J44" s="53"/>
      <c r="K44" s="53"/>
      <c r="L44" s="146"/>
      <c r="M44" s="140"/>
    </row>
    <row r="45" spans="1:13" ht="12.75" customHeight="1">
      <c r="A45" s="53"/>
      <c r="B45" s="53"/>
      <c r="C45" s="53"/>
      <c r="D45" s="53"/>
      <c r="E45" s="53"/>
      <c r="F45" s="53"/>
      <c r="G45" s="54"/>
      <c r="H45" s="53"/>
      <c r="I45" s="53"/>
      <c r="J45" s="53"/>
      <c r="K45" s="53"/>
      <c r="L45" s="470"/>
      <c r="M45" s="471"/>
    </row>
    <row r="46" spans="1:13" ht="25.5" customHeight="1">
      <c r="A46" s="54" t="s">
        <v>272</v>
      </c>
      <c r="B46" s="53"/>
      <c r="C46" s="53"/>
      <c r="D46" s="53"/>
      <c r="E46" s="53"/>
      <c r="F46" s="53"/>
      <c r="G46" s="54"/>
      <c r="H46" s="53"/>
      <c r="I46" s="53"/>
      <c r="J46" s="53"/>
      <c r="K46" s="53"/>
      <c r="L46" s="146" t="s">
        <v>380</v>
      </c>
      <c r="M46" s="149" t="s">
        <v>381</v>
      </c>
    </row>
    <row r="47" spans="1:13" ht="15" customHeight="1">
      <c r="A47" s="54"/>
      <c r="B47" s="53"/>
      <c r="C47" s="53"/>
      <c r="D47" s="53"/>
      <c r="E47" s="53"/>
      <c r="F47" s="53"/>
      <c r="G47" s="54"/>
      <c r="H47" s="53"/>
      <c r="I47" s="53"/>
      <c r="J47" s="53"/>
      <c r="K47" s="53"/>
      <c r="L47" s="146"/>
      <c r="M47" s="149"/>
    </row>
    <row r="48" spans="1:13" ht="25.5" customHeight="1" thickBot="1">
      <c r="A48" s="173" t="s">
        <v>76</v>
      </c>
      <c r="B48" s="172"/>
      <c r="C48" s="172"/>
      <c r="D48" s="172"/>
      <c r="E48" s="172"/>
      <c r="F48" s="172"/>
      <c r="G48" s="173"/>
      <c r="H48" s="172"/>
      <c r="I48" s="172"/>
      <c r="J48" s="172"/>
      <c r="K48" s="172"/>
      <c r="L48" s="176" t="s">
        <v>262</v>
      </c>
      <c r="M48" s="174" t="s">
        <v>165</v>
      </c>
    </row>
    <row r="49" spans="1:13" ht="25.5" customHeight="1">
      <c r="A49" s="53"/>
      <c r="B49" s="53"/>
      <c r="C49" s="53"/>
      <c r="D49" s="3"/>
      <c r="E49" s="3"/>
      <c r="F49" s="3"/>
      <c r="G49" s="3"/>
      <c r="H49" s="3"/>
      <c r="I49" s="3"/>
      <c r="J49" s="47"/>
      <c r="K49" s="54"/>
      <c r="L49" s="53"/>
      <c r="M49" s="49"/>
    </row>
    <row r="50" spans="1:13" s="63" customFormat="1" ht="25.5" customHeight="1">
      <c r="A50" s="53" t="s">
        <v>352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62"/>
    </row>
    <row r="51" spans="1:13" s="63" customFormat="1" ht="25.5" customHeight="1">
      <c r="A51" s="3" t="s">
        <v>370</v>
      </c>
      <c r="C51" s="3"/>
      <c r="D51" s="3"/>
      <c r="E51" s="3"/>
      <c r="F51" s="3"/>
      <c r="G51" s="3"/>
      <c r="H51" s="3"/>
      <c r="I51" s="3"/>
      <c r="J51" s="3"/>
      <c r="K51" s="3"/>
      <c r="L51" s="12"/>
      <c r="M51" s="3"/>
    </row>
    <row r="52" spans="1:13" s="63" customFormat="1" ht="25.5" customHeight="1">
      <c r="A52" s="3" t="s">
        <v>371</v>
      </c>
      <c r="C52" s="3"/>
      <c r="D52" s="3"/>
      <c r="E52" s="3"/>
      <c r="F52" s="3"/>
      <c r="G52" s="3"/>
      <c r="H52" s="3"/>
      <c r="I52" s="3"/>
      <c r="J52" s="3"/>
      <c r="K52" s="3"/>
      <c r="L52" s="13"/>
      <c r="M52" s="64"/>
    </row>
    <row r="53" spans="1:13" s="63" customFormat="1" ht="25.5" customHeight="1">
      <c r="A53" s="3" t="s">
        <v>372</v>
      </c>
      <c r="C53" s="3"/>
      <c r="D53" s="3"/>
      <c r="E53" s="3"/>
      <c r="F53" s="3"/>
      <c r="G53" s="3"/>
      <c r="H53" s="3"/>
      <c r="I53" s="3"/>
      <c r="J53" s="3"/>
      <c r="K53" s="3"/>
      <c r="L53" s="13"/>
      <c r="M53" s="64"/>
    </row>
    <row r="54" spans="1:13" ht="12.75" customHeight="1">
      <c r="A54" s="53"/>
      <c r="B54" s="53"/>
      <c r="C54" s="53"/>
      <c r="D54" s="3"/>
      <c r="E54" s="3"/>
      <c r="F54" s="3"/>
      <c r="G54" s="3"/>
      <c r="H54" s="3"/>
      <c r="I54" s="3"/>
      <c r="J54" s="47"/>
      <c r="K54" s="54"/>
      <c r="L54" s="53"/>
      <c r="M54" s="47"/>
    </row>
    <row r="55" spans="1:13" ht="25.5" customHeight="1">
      <c r="A55" s="47" t="s">
        <v>353</v>
      </c>
      <c r="B55" s="53"/>
      <c r="C55" s="53"/>
      <c r="D55" s="3"/>
      <c r="E55" s="3"/>
      <c r="F55" s="3"/>
      <c r="G55" s="3"/>
      <c r="H55" s="3"/>
      <c r="I55" s="3"/>
      <c r="J55" s="47"/>
      <c r="K55" s="54"/>
      <c r="L55" s="53"/>
      <c r="M55" s="47"/>
    </row>
    <row r="56" spans="1:7" ht="25.5" customHeight="1">
      <c r="A56" s="53" t="s">
        <v>354</v>
      </c>
      <c r="B56" s="53"/>
      <c r="C56" s="53"/>
      <c r="D56" s="3"/>
      <c r="E56" s="3"/>
      <c r="F56" s="3"/>
      <c r="G56" s="3"/>
    </row>
    <row r="57" spans="1:7" ht="25.5" customHeight="1">
      <c r="A57" s="47" t="s">
        <v>355</v>
      </c>
      <c r="G57" s="4"/>
    </row>
    <row r="58" ht="25.5" customHeight="1">
      <c r="G58" s="4"/>
    </row>
    <row r="59" ht="25.5" customHeight="1">
      <c r="G59" s="4"/>
    </row>
    <row r="60" ht="25.5" customHeight="1">
      <c r="G60" s="4"/>
    </row>
    <row r="61" s="3" customFormat="1" ht="25.5" customHeight="1"/>
    <row r="62" s="3" customFormat="1" ht="25.5" customHeight="1"/>
    <row r="63" s="3" customFormat="1" ht="25.5" customHeight="1"/>
    <row r="64" s="3" customFormat="1" ht="25.5" customHeight="1"/>
    <row r="65" s="3" customFormat="1" ht="25.5" customHeight="1"/>
    <row r="66" ht="25.5" customHeight="1">
      <c r="G66" s="4"/>
    </row>
    <row r="67" ht="25.5" customHeight="1">
      <c r="G67" s="4"/>
    </row>
    <row r="68" ht="25.5" customHeight="1">
      <c r="G68" s="4"/>
    </row>
    <row r="69" ht="25.5" customHeight="1">
      <c r="G69" s="4"/>
    </row>
    <row r="70" ht="25.5" customHeight="1">
      <c r="G70" s="4"/>
    </row>
    <row r="71" ht="25.5" customHeight="1">
      <c r="G71" s="4"/>
    </row>
    <row r="72" ht="25.5" customHeight="1">
      <c r="G72" s="4"/>
    </row>
    <row r="73" ht="25.5" customHeight="1">
      <c r="G73" s="4"/>
    </row>
    <row r="74" ht="25.5" customHeight="1">
      <c r="G74" s="4"/>
    </row>
    <row r="75" ht="25.5" customHeight="1">
      <c r="G75" s="4"/>
    </row>
    <row r="76" ht="25.5" customHeight="1">
      <c r="G76" s="4"/>
    </row>
    <row r="77" ht="25.5" customHeight="1">
      <c r="G77" s="4"/>
    </row>
    <row r="78" ht="25.5" customHeight="1">
      <c r="G78" s="4"/>
    </row>
    <row r="79" ht="25.5" customHeight="1">
      <c r="G79" s="4"/>
    </row>
    <row r="80" ht="25.5" customHeight="1">
      <c r="G80" s="4"/>
    </row>
    <row r="81" ht="25.5" customHeight="1">
      <c r="G81" s="4"/>
    </row>
  </sheetData>
  <printOptions/>
  <pageMargins left="0.67" right="0.59" top="0.71" bottom="0.75" header="0.5118110236220472" footer="0.3937007874015748"/>
  <pageSetup fitToHeight="1" fitToWidth="1" horizontalDpi="600" verticalDpi="600" orientation="portrait" paperSize="9" scale="56" r:id="rId1"/>
  <colBreaks count="1" manualBreakCount="1">
    <brk id="6" max="5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75" zoomScaleNormal="75" zoomScaleSheetLayoutView="75" workbookViewId="0" topLeftCell="A1">
      <selection activeCell="A1" sqref="A1"/>
    </sheetView>
  </sheetViews>
  <sheetFormatPr defaultColWidth="8.88671875" defaultRowHeight="15.75"/>
  <cols>
    <col min="1" max="2" width="3.6640625" style="0" customWidth="1"/>
    <col min="3" max="3" width="17.21484375" style="0" customWidth="1"/>
    <col min="10" max="10" width="19.10546875" style="0" customWidth="1"/>
    <col min="11" max="11" width="14.21484375" style="0" customWidth="1"/>
    <col min="12" max="12" width="14.10546875" style="0" customWidth="1"/>
  </cols>
  <sheetData>
    <row r="1" spans="1:10" ht="26.25">
      <c r="A1" s="549" t="s">
        <v>26</v>
      </c>
      <c r="B1" s="97"/>
      <c r="C1" s="97"/>
      <c r="D1" s="4"/>
      <c r="E1" s="4"/>
      <c r="F1" s="4"/>
      <c r="G1" s="4"/>
      <c r="H1" s="4"/>
      <c r="I1" s="4"/>
      <c r="J1" s="4"/>
    </row>
    <row r="2" spans="1:12" ht="18">
      <c r="A2" s="4"/>
      <c r="B2" s="4"/>
      <c r="C2" s="4"/>
      <c r="D2" s="4"/>
      <c r="E2" s="4"/>
      <c r="F2" s="4"/>
      <c r="G2" s="4"/>
      <c r="H2" s="4"/>
      <c r="I2" s="4"/>
      <c r="J2" s="4"/>
      <c r="L2" s="487"/>
    </row>
    <row r="3" spans="1:12" ht="18">
      <c r="A3" s="4"/>
      <c r="B3" s="4"/>
      <c r="C3" s="4"/>
      <c r="D3" s="4"/>
      <c r="E3" s="4"/>
      <c r="F3" s="4"/>
      <c r="G3" s="4"/>
      <c r="H3" s="4"/>
      <c r="I3" s="4"/>
      <c r="J3" s="4"/>
      <c r="L3" s="487"/>
    </row>
    <row r="4" spans="1:12" ht="18">
      <c r="A4" s="4"/>
      <c r="B4" s="4"/>
      <c r="C4" s="4"/>
      <c r="D4" s="4"/>
      <c r="E4" s="4"/>
      <c r="F4" s="4"/>
      <c r="G4" s="4"/>
      <c r="H4" s="4"/>
      <c r="I4" s="4"/>
      <c r="J4" s="4"/>
      <c r="K4" s="497"/>
      <c r="L4" s="488"/>
    </row>
    <row r="5" spans="1:12" ht="27" customHeight="1" thickBot="1">
      <c r="A5" s="19" t="s">
        <v>215</v>
      </c>
      <c r="B5" s="80"/>
      <c r="C5" s="80"/>
      <c r="D5" s="80"/>
      <c r="E5" s="20"/>
      <c r="F5" s="20"/>
      <c r="G5" s="20"/>
      <c r="H5" s="20"/>
      <c r="I5" s="20"/>
      <c r="J5" s="20"/>
      <c r="K5" s="50" t="s">
        <v>189</v>
      </c>
      <c r="L5" s="52" t="s">
        <v>84</v>
      </c>
    </row>
    <row r="6" spans="1:12" ht="27" customHeight="1">
      <c r="A6" s="4" t="s">
        <v>197</v>
      </c>
      <c r="B6" s="4"/>
      <c r="C6" s="4"/>
      <c r="D6" s="4"/>
      <c r="E6" s="4"/>
      <c r="F6" s="4"/>
      <c r="G6" s="4"/>
      <c r="H6" s="4"/>
      <c r="I6" s="4"/>
      <c r="J6" s="4"/>
      <c r="K6" s="521">
        <v>428</v>
      </c>
      <c r="L6" s="484">
        <v>208</v>
      </c>
    </row>
    <row r="7" spans="1:12" ht="26.25" customHeight="1">
      <c r="A7" s="18" t="s">
        <v>313</v>
      </c>
      <c r="B7" s="18"/>
      <c r="C7" s="18"/>
      <c r="D7" s="18"/>
      <c r="E7" s="18"/>
      <c r="F7" s="18"/>
      <c r="G7" s="18"/>
      <c r="H7" s="18"/>
      <c r="I7" s="18"/>
      <c r="J7" s="18"/>
      <c r="K7" s="522">
        <v>-161</v>
      </c>
      <c r="L7" s="485">
        <v>-253</v>
      </c>
    </row>
    <row r="8" spans="1:12" ht="27" customHeight="1" thickBot="1">
      <c r="A8" s="476" t="s">
        <v>216</v>
      </c>
      <c r="B8" s="476"/>
      <c r="C8" s="476"/>
      <c r="D8" s="476"/>
      <c r="E8" s="476"/>
      <c r="F8" s="476"/>
      <c r="G8" s="476"/>
      <c r="H8" s="476"/>
      <c r="I8" s="476"/>
      <c r="J8" s="476"/>
      <c r="K8" s="546">
        <f>SUM(K6:K7)</f>
        <v>267</v>
      </c>
      <c r="L8" s="547">
        <f>SUM(L6:L7)</f>
        <v>-45</v>
      </c>
    </row>
    <row r="9" spans="1:12" ht="3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486"/>
      <c r="L9" s="486"/>
    </row>
    <row r="10" spans="1:12" ht="33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486"/>
      <c r="L10" s="486"/>
    </row>
    <row r="11" spans="1:12" ht="18">
      <c r="A11" s="3"/>
      <c r="B11" s="3"/>
      <c r="C11" s="3"/>
      <c r="D11" s="3"/>
      <c r="E11" s="3"/>
      <c r="F11" s="3"/>
      <c r="G11" s="3"/>
      <c r="H11" s="3"/>
      <c r="I11" s="3"/>
      <c r="J11" s="3"/>
      <c r="L11" s="49" t="s">
        <v>214</v>
      </c>
    </row>
    <row r="12" spans="1:12" ht="18">
      <c r="A12" s="4"/>
      <c r="B12" s="4"/>
      <c r="C12" s="4"/>
      <c r="D12" s="4"/>
      <c r="E12" s="4"/>
      <c r="F12" s="4"/>
      <c r="G12" s="4"/>
      <c r="H12" s="4"/>
      <c r="I12" s="4"/>
      <c r="J12" s="4"/>
      <c r="K12" s="49"/>
      <c r="L12" s="44" t="s">
        <v>219</v>
      </c>
    </row>
    <row r="13" spans="1:12" ht="21.75" customHeight="1" thickBot="1">
      <c r="A13" s="80" t="s">
        <v>20</v>
      </c>
      <c r="B13" s="80"/>
      <c r="C13" s="80"/>
      <c r="D13" s="20"/>
      <c r="E13" s="20"/>
      <c r="F13" s="20"/>
      <c r="G13" s="20"/>
      <c r="H13" s="20"/>
      <c r="I13" s="20"/>
      <c r="J13" s="20"/>
      <c r="K13" s="50" t="s">
        <v>189</v>
      </c>
      <c r="L13" s="52" t="s">
        <v>84</v>
      </c>
    </row>
    <row r="14" spans="1:12" ht="27" customHeight="1">
      <c r="A14" s="4" t="s">
        <v>216</v>
      </c>
      <c r="B14" s="4"/>
      <c r="C14" s="4"/>
      <c r="D14" s="4"/>
      <c r="E14" s="4"/>
      <c r="F14" s="4"/>
      <c r="G14" s="4"/>
      <c r="H14" s="4"/>
      <c r="I14" s="4"/>
      <c r="J14" s="4"/>
      <c r="K14" s="456">
        <f>K8</f>
        <v>267</v>
      </c>
      <c r="L14" s="342">
        <v>-45</v>
      </c>
    </row>
    <row r="15" spans="1:12" ht="26.25" customHeight="1">
      <c r="A15" s="65" t="s">
        <v>276</v>
      </c>
      <c r="B15" s="4"/>
      <c r="C15" s="4"/>
      <c r="D15" s="4"/>
      <c r="E15" s="4"/>
      <c r="F15" s="4"/>
      <c r="G15" s="4"/>
      <c r="H15" s="4"/>
      <c r="I15" s="4"/>
      <c r="J15" s="4"/>
      <c r="K15" s="456">
        <v>1021</v>
      </c>
      <c r="L15" s="341" t="s">
        <v>265</v>
      </c>
    </row>
    <row r="16" spans="1:12" ht="27.75" customHeight="1">
      <c r="A16" s="65" t="s">
        <v>277</v>
      </c>
      <c r="B16" s="4"/>
      <c r="C16" s="4"/>
      <c r="D16" s="4"/>
      <c r="E16" s="4"/>
      <c r="F16" s="4"/>
      <c r="G16" s="4"/>
      <c r="H16" s="4"/>
      <c r="I16" s="4"/>
      <c r="J16" s="4"/>
      <c r="K16" s="456">
        <v>119</v>
      </c>
      <c r="L16" s="342">
        <v>30</v>
      </c>
    </row>
    <row r="17" spans="1:12" ht="25.5" customHeight="1">
      <c r="A17" s="3" t="s">
        <v>3</v>
      </c>
      <c r="B17" s="3"/>
      <c r="C17" s="3"/>
      <c r="D17" s="3"/>
      <c r="E17" s="3"/>
      <c r="F17" s="3"/>
      <c r="G17" s="3"/>
      <c r="H17" s="3"/>
      <c r="I17" s="3"/>
      <c r="J17" s="3"/>
      <c r="K17" s="350">
        <v>-362</v>
      </c>
      <c r="L17" s="354">
        <v>-320</v>
      </c>
    </row>
    <row r="18" spans="1:12" ht="26.25" customHeight="1">
      <c r="A18" s="3" t="s">
        <v>208</v>
      </c>
      <c r="B18" s="3"/>
      <c r="C18" s="3"/>
      <c r="D18" s="3"/>
      <c r="E18" s="3"/>
      <c r="F18" s="3"/>
      <c r="G18" s="3"/>
      <c r="H18" s="3"/>
      <c r="I18" s="3"/>
      <c r="J18" s="3"/>
      <c r="K18" s="350">
        <v>-4</v>
      </c>
      <c r="L18" s="354">
        <v>-3</v>
      </c>
    </row>
    <row r="19" spans="1:12" ht="26.25" customHeight="1">
      <c r="A19" s="3" t="s">
        <v>209</v>
      </c>
      <c r="B19" s="3"/>
      <c r="C19" s="3"/>
      <c r="D19" s="3"/>
      <c r="E19" s="3"/>
      <c r="F19" s="3"/>
      <c r="G19" s="3"/>
      <c r="H19" s="3"/>
      <c r="I19" s="3"/>
      <c r="J19" s="3"/>
      <c r="K19" s="433" t="s">
        <v>265</v>
      </c>
      <c r="L19" s="354">
        <v>1</v>
      </c>
    </row>
    <row r="20" spans="1:12" ht="25.5" customHeight="1">
      <c r="A20" s="24" t="s">
        <v>251</v>
      </c>
      <c r="B20" s="24"/>
      <c r="C20" s="24"/>
      <c r="D20" s="24"/>
      <c r="E20" s="24"/>
      <c r="F20" s="24"/>
      <c r="G20" s="24"/>
      <c r="H20" s="24"/>
      <c r="I20" s="24"/>
      <c r="J20" s="24"/>
      <c r="K20" s="457">
        <f>SUM(K14:K19)</f>
        <v>1041</v>
      </c>
      <c r="L20" s="458">
        <f>SUM(L14:L19)</f>
        <v>-337</v>
      </c>
    </row>
    <row r="21" spans="1:10" ht="25.5" customHeight="1">
      <c r="A21" s="3" t="s">
        <v>264</v>
      </c>
      <c r="B21" s="3"/>
      <c r="C21" s="3"/>
      <c r="D21" s="3"/>
      <c r="E21" s="3"/>
      <c r="F21" s="3"/>
      <c r="G21" s="3"/>
      <c r="H21" s="3"/>
      <c r="I21" s="3"/>
      <c r="J21" s="3"/>
    </row>
    <row r="22" spans="2:16" ht="24.75" customHeight="1">
      <c r="B22" s="3" t="s">
        <v>283</v>
      </c>
      <c r="C22" s="3"/>
      <c r="E22" s="3"/>
      <c r="F22" s="3"/>
      <c r="G22" s="3"/>
      <c r="H22" s="3"/>
      <c r="I22" s="3"/>
      <c r="J22" s="3"/>
      <c r="K22" s="350">
        <v>3278</v>
      </c>
      <c r="L22" s="354">
        <v>3613</v>
      </c>
      <c r="M22" s="157"/>
      <c r="N22" s="285"/>
      <c r="O22" s="350"/>
      <c r="P22" s="350"/>
    </row>
    <row r="23" spans="1:14" ht="25.5" customHeight="1">
      <c r="A23" s="4" t="s">
        <v>239</v>
      </c>
      <c r="B23" s="4" t="s">
        <v>210</v>
      </c>
      <c r="C23" s="4"/>
      <c r="F23" s="162"/>
      <c r="G23" s="162"/>
      <c r="H23" s="162"/>
      <c r="I23" s="162"/>
      <c r="J23" s="57"/>
      <c r="K23" s="353">
        <v>-38</v>
      </c>
      <c r="L23" s="489">
        <v>-36</v>
      </c>
      <c r="M23" s="157"/>
      <c r="N23" s="285"/>
    </row>
    <row r="24" spans="1:16" ht="25.5" customHeight="1">
      <c r="A24" s="24" t="s">
        <v>211</v>
      </c>
      <c r="B24" s="24"/>
      <c r="C24" s="24"/>
      <c r="D24" s="317"/>
      <c r="E24" s="24"/>
      <c r="F24" s="24"/>
      <c r="G24" s="24"/>
      <c r="H24" s="24"/>
      <c r="I24" s="24"/>
      <c r="J24" s="24"/>
      <c r="K24" s="457">
        <f>SUM(K22:K23)</f>
        <v>3240</v>
      </c>
      <c r="L24" s="458">
        <f>SUM(L22:L23)</f>
        <v>3577</v>
      </c>
      <c r="M24" s="151"/>
      <c r="N24" s="285"/>
      <c r="O24" s="490"/>
      <c r="P24" s="490"/>
    </row>
    <row r="25" spans="1:16" ht="25.5" customHeight="1" thickBot="1">
      <c r="A25" s="20" t="s">
        <v>147</v>
      </c>
      <c r="B25" s="20"/>
      <c r="C25" s="20"/>
      <c r="D25" s="20"/>
      <c r="E25" s="20"/>
      <c r="F25" s="20"/>
      <c r="G25" s="20"/>
      <c r="H25" s="20"/>
      <c r="I25" s="20"/>
      <c r="J25" s="20"/>
      <c r="K25" s="356">
        <f>K24+K20</f>
        <v>4281</v>
      </c>
      <c r="L25" s="357">
        <f>L24+L20</f>
        <v>3240</v>
      </c>
      <c r="M25" s="157"/>
      <c r="N25" s="285"/>
      <c r="O25" s="490"/>
      <c r="P25" s="490"/>
    </row>
    <row r="26" spans="13:16" ht="24.75" customHeight="1">
      <c r="M26" s="157"/>
      <c r="N26" s="285"/>
      <c r="O26" s="490"/>
      <c r="P26" s="490"/>
    </row>
    <row r="27" spans="1:16" ht="21" customHeight="1">
      <c r="A27" s="3"/>
      <c r="B27" s="3"/>
      <c r="C27" s="3"/>
      <c r="D27" s="68"/>
      <c r="E27" s="3"/>
      <c r="F27" s="3"/>
      <c r="G27" s="3"/>
      <c r="H27" s="3"/>
      <c r="I27" s="3"/>
      <c r="J27" s="3"/>
      <c r="K27" s="3"/>
      <c r="L27" s="157"/>
      <c r="M27" s="157"/>
      <c r="N27" s="285"/>
      <c r="O27" s="285"/>
      <c r="P27" s="157"/>
    </row>
    <row r="28" spans="1:16" ht="21" customHeight="1">
      <c r="A28" s="65"/>
      <c r="B28" s="65"/>
      <c r="C28" s="65"/>
      <c r="D28" s="1"/>
      <c r="E28" s="1"/>
      <c r="F28" s="1"/>
      <c r="G28" s="1"/>
      <c r="H28" s="1"/>
      <c r="I28" s="1"/>
      <c r="J28" s="46"/>
      <c r="K28" s="2"/>
      <c r="L28" s="221"/>
      <c r="M28" s="302"/>
      <c r="N28" s="302"/>
      <c r="O28" s="1"/>
      <c r="P28" s="1"/>
    </row>
    <row r="29" spans="13:16" ht="21" customHeight="1">
      <c r="M29" s="490"/>
      <c r="N29" s="490"/>
      <c r="O29" s="490"/>
      <c r="P29" s="490"/>
    </row>
    <row r="30" spans="13:16" ht="15.75">
      <c r="M30" s="490"/>
      <c r="N30" s="490"/>
      <c r="O30" s="490"/>
      <c r="P30" s="490"/>
    </row>
    <row r="35" spans="14:17" ht="18">
      <c r="N35" s="100"/>
      <c r="O35" s="25"/>
      <c r="P35" s="100"/>
      <c r="Q35" s="25"/>
    </row>
    <row r="36" spans="14:17" ht="18">
      <c r="N36" s="1"/>
      <c r="O36" s="1"/>
      <c r="P36" s="46"/>
      <c r="Q36" s="2"/>
    </row>
    <row r="37" spans="14:17" ht="18">
      <c r="N37" s="10"/>
      <c r="O37" s="10"/>
      <c r="P37" s="10"/>
      <c r="Q37" s="10"/>
    </row>
    <row r="38" spans="14:17" ht="18">
      <c r="N38" s="32"/>
      <c r="O38" s="32"/>
      <c r="P38" s="10"/>
      <c r="Q38" s="32"/>
    </row>
    <row r="39" spans="14:17" ht="18">
      <c r="N39" s="4"/>
      <c r="O39" s="4"/>
      <c r="P39" s="4"/>
      <c r="Q39" s="4"/>
    </row>
  </sheetData>
  <printOptions/>
  <pageMargins left="0.62" right="0.62" top="0.71" bottom="0.83" header="0.5" footer="0.5"/>
  <pageSetup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X54"/>
  <sheetViews>
    <sheetView showGridLines="0" zoomScale="50" zoomScaleNormal="50" workbookViewId="0" topLeftCell="A1">
      <selection activeCell="N1" sqref="N1"/>
    </sheetView>
  </sheetViews>
  <sheetFormatPr defaultColWidth="8.88671875" defaultRowHeight="25.5" customHeight="1"/>
  <cols>
    <col min="1" max="1" width="3.77734375" style="162" customWidth="1"/>
    <col min="2" max="9" width="8.88671875" style="162" customWidth="1"/>
    <col min="10" max="11" width="9.21484375" style="162" customWidth="1"/>
    <col min="12" max="12" width="11.3359375" style="185" customWidth="1"/>
    <col min="13" max="13" width="10.3359375" style="162" customWidth="1"/>
    <col min="14" max="14" width="11.21484375" style="162" customWidth="1"/>
    <col min="15" max="16384" width="8.88671875" style="162" customWidth="1"/>
  </cols>
  <sheetData>
    <row r="1" ht="25.5" customHeight="1">
      <c r="A1" s="552" t="s">
        <v>26</v>
      </c>
    </row>
    <row r="2" ht="25.5" customHeight="1">
      <c r="A2" s="163"/>
    </row>
    <row r="3" spans="2:14" ht="25.5" customHeight="1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0"/>
      <c r="M3" s="161"/>
      <c r="N3" s="161"/>
    </row>
    <row r="4" spans="1:14" ht="15.75" customHeight="1">
      <c r="A4" s="16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48"/>
      <c r="M4" s="48"/>
      <c r="N4" s="49" t="s">
        <v>214</v>
      </c>
    </row>
    <row r="5" spans="1:24" ht="21" thickBot="1">
      <c r="A5" s="80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51"/>
      <c r="M5" s="50" t="s">
        <v>189</v>
      </c>
      <c r="N5" s="52" t="s">
        <v>84</v>
      </c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5.5" customHeight="1">
      <c r="A6" s="68" t="s">
        <v>182</v>
      </c>
      <c r="B6" s="3"/>
      <c r="C6" s="3"/>
      <c r="D6" s="3"/>
      <c r="E6" s="3"/>
      <c r="F6" s="3"/>
      <c r="G6" s="3"/>
      <c r="H6" s="3"/>
      <c r="I6" s="3"/>
      <c r="J6" s="3"/>
      <c r="K6" s="3"/>
      <c r="L6" s="160"/>
      <c r="M6" s="474"/>
      <c r="N6" s="161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5.5" customHeight="1">
      <c r="A7" s="4" t="s">
        <v>91</v>
      </c>
      <c r="B7" s="4"/>
      <c r="C7" s="4"/>
      <c r="D7" s="4"/>
      <c r="E7" s="4"/>
      <c r="F7" s="4"/>
      <c r="G7" s="4"/>
      <c r="H7" s="4"/>
      <c r="I7" s="4"/>
      <c r="J7" s="143"/>
      <c r="K7" s="143"/>
      <c r="L7" s="184"/>
      <c r="M7" s="456">
        <v>1367</v>
      </c>
      <c r="N7" s="342">
        <v>1504</v>
      </c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5.5" customHeight="1">
      <c r="A8" s="4" t="s">
        <v>127</v>
      </c>
      <c r="B8" s="4"/>
      <c r="C8" s="4"/>
      <c r="D8" s="4"/>
      <c r="E8" s="4"/>
      <c r="F8" s="4"/>
      <c r="G8" s="4"/>
      <c r="H8" s="4"/>
      <c r="I8" s="4"/>
      <c r="J8" s="143"/>
      <c r="K8" s="143"/>
      <c r="L8" s="184"/>
      <c r="M8" s="456"/>
      <c r="N8" s="342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5.5" customHeight="1">
      <c r="A9" s="4"/>
      <c r="B9" s="4" t="s">
        <v>314</v>
      </c>
      <c r="C9" s="4"/>
      <c r="D9" s="4"/>
      <c r="E9" s="4"/>
      <c r="F9" s="4"/>
      <c r="G9" s="4"/>
      <c r="H9" s="4"/>
      <c r="I9" s="4"/>
      <c r="J9" s="143"/>
      <c r="K9" s="143"/>
      <c r="L9" s="184"/>
      <c r="M9" s="456">
        <v>12367</v>
      </c>
      <c r="N9" s="342">
        <v>10965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25.5" customHeight="1">
      <c r="A10" s="4"/>
      <c r="B10" s="4" t="s">
        <v>10</v>
      </c>
      <c r="C10" s="4"/>
      <c r="D10" s="4"/>
      <c r="E10" s="4"/>
      <c r="F10" s="4"/>
      <c r="G10" s="4"/>
      <c r="H10" s="4"/>
      <c r="I10" s="4"/>
      <c r="J10" s="143"/>
      <c r="K10" s="143"/>
      <c r="L10" s="184"/>
      <c r="M10" s="456">
        <v>38426</v>
      </c>
      <c r="N10" s="342">
        <v>34877</v>
      </c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5.5" customHeight="1">
      <c r="A11" s="4"/>
      <c r="B11" s="4" t="s">
        <v>92</v>
      </c>
      <c r="C11" s="4"/>
      <c r="D11" s="4"/>
      <c r="E11" s="4"/>
      <c r="F11" s="4"/>
      <c r="G11" s="4"/>
      <c r="H11" s="4"/>
      <c r="I11" s="4"/>
      <c r="J11" s="143"/>
      <c r="K11" s="143"/>
      <c r="L11" s="184"/>
      <c r="M11" s="456">
        <v>66750</v>
      </c>
      <c r="N11" s="342">
        <v>64591</v>
      </c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25.5" customHeight="1">
      <c r="A12" s="4"/>
      <c r="B12" s="4" t="s">
        <v>11</v>
      </c>
      <c r="C12" s="4"/>
      <c r="D12" s="4"/>
      <c r="E12" s="4"/>
      <c r="F12" s="4"/>
      <c r="G12" s="4"/>
      <c r="H12" s="4"/>
      <c r="I12" s="4"/>
      <c r="J12" s="143"/>
      <c r="K12" s="143"/>
      <c r="L12" s="184"/>
      <c r="M12" s="456">
        <v>6125</v>
      </c>
      <c r="N12" s="342">
        <v>4088</v>
      </c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5.5" customHeight="1">
      <c r="A13" s="18"/>
      <c r="B13" s="18" t="s">
        <v>319</v>
      </c>
      <c r="C13" s="18"/>
      <c r="D13" s="18"/>
      <c r="E13" s="18"/>
      <c r="F13" s="18"/>
      <c r="G13" s="18"/>
      <c r="H13" s="18"/>
      <c r="I13" s="18"/>
      <c r="J13" s="156"/>
      <c r="K13" s="156"/>
      <c r="L13" s="284"/>
      <c r="M13" s="353">
        <v>5987</v>
      </c>
      <c r="N13" s="355">
        <v>5719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5.5" customHeight="1">
      <c r="A14" s="4"/>
      <c r="B14" s="4"/>
      <c r="C14" s="4"/>
      <c r="D14" s="4"/>
      <c r="E14" s="4"/>
      <c r="F14" s="4"/>
      <c r="G14" s="4"/>
      <c r="H14" s="4"/>
      <c r="I14" s="4"/>
      <c r="J14" s="143"/>
      <c r="K14" s="143"/>
      <c r="L14" s="184"/>
      <c r="M14" s="456">
        <f>SUM(M9:M13)</f>
        <v>129655</v>
      </c>
      <c r="N14" s="342">
        <f>SUM(N9:N13)</f>
        <v>120240</v>
      </c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5.5" customHeight="1">
      <c r="A15" s="4" t="s">
        <v>93</v>
      </c>
      <c r="B15" s="4"/>
      <c r="C15" s="4"/>
      <c r="D15" s="4"/>
      <c r="E15" s="4"/>
      <c r="F15" s="4"/>
      <c r="G15" s="4"/>
      <c r="H15" s="4"/>
      <c r="I15" s="4"/>
      <c r="J15" s="143"/>
      <c r="K15" s="143"/>
      <c r="L15" s="184"/>
      <c r="M15" s="456">
        <v>23830</v>
      </c>
      <c r="N15" s="342">
        <v>19921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25.5" customHeight="1">
      <c r="A16" s="4" t="s">
        <v>200</v>
      </c>
      <c r="B16" s="4"/>
      <c r="C16" s="4"/>
      <c r="D16" s="4"/>
      <c r="E16" s="4"/>
      <c r="F16" s="4"/>
      <c r="G16" s="4"/>
      <c r="H16" s="4"/>
      <c r="I16" s="4"/>
      <c r="J16" s="143"/>
      <c r="K16" s="143"/>
      <c r="L16" s="184"/>
      <c r="M16" s="510">
        <v>1018</v>
      </c>
      <c r="N16" s="354">
        <v>924</v>
      </c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25.5" customHeight="1">
      <c r="A17" s="4" t="s">
        <v>94</v>
      </c>
      <c r="B17" s="4"/>
      <c r="C17" s="4"/>
      <c r="D17" s="4"/>
      <c r="E17" s="4"/>
      <c r="F17" s="4"/>
      <c r="G17" s="4"/>
      <c r="H17" s="4"/>
      <c r="I17" s="4"/>
      <c r="J17" s="143"/>
      <c r="K17" s="143"/>
      <c r="L17" s="184"/>
      <c r="M17" s="456">
        <v>11995</v>
      </c>
      <c r="N17" s="342">
        <v>12629</v>
      </c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5.5" customHeight="1">
      <c r="A18" s="4" t="s">
        <v>213</v>
      </c>
      <c r="B18" s="4"/>
      <c r="C18" s="4"/>
      <c r="D18" s="4"/>
      <c r="E18" s="4"/>
      <c r="F18" s="4"/>
      <c r="G18" s="4"/>
      <c r="H18" s="4"/>
      <c r="I18" s="4"/>
      <c r="J18" s="143"/>
      <c r="K18" s="143"/>
      <c r="L18" s="184"/>
      <c r="M18" s="456">
        <v>1415</v>
      </c>
      <c r="N18" s="342">
        <v>1221</v>
      </c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5.5" customHeight="1">
      <c r="A19" s="4" t="s">
        <v>201</v>
      </c>
      <c r="B19" s="4"/>
      <c r="C19" s="4"/>
      <c r="D19" s="4"/>
      <c r="E19" s="4"/>
      <c r="F19" s="4"/>
      <c r="G19" s="4"/>
      <c r="H19" s="4"/>
      <c r="I19" s="4"/>
      <c r="J19" s="143"/>
      <c r="K19" s="143"/>
      <c r="L19" s="184"/>
      <c r="M19" s="456">
        <v>2908</v>
      </c>
      <c r="N19" s="354">
        <v>2952</v>
      </c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25.5" customHeight="1">
      <c r="A20" s="4" t="s">
        <v>278</v>
      </c>
      <c r="B20" s="4"/>
      <c r="C20" s="4"/>
      <c r="D20" s="4"/>
      <c r="E20" s="4"/>
      <c r="F20" s="4"/>
      <c r="G20" s="4"/>
      <c r="H20" s="4"/>
      <c r="I20" s="4"/>
      <c r="J20" s="143"/>
      <c r="K20" s="143"/>
      <c r="L20" s="184"/>
      <c r="M20" s="456">
        <v>2352</v>
      </c>
      <c r="N20" s="354">
        <v>2318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25.5" customHeight="1" thickBot="1">
      <c r="A21" s="476" t="s">
        <v>316</v>
      </c>
      <c r="B21" s="476"/>
      <c r="C21" s="476"/>
      <c r="D21" s="476"/>
      <c r="E21" s="476"/>
      <c r="F21" s="476"/>
      <c r="G21" s="476"/>
      <c r="H21" s="476"/>
      <c r="I21" s="476"/>
      <c r="J21" s="512"/>
      <c r="K21" s="512"/>
      <c r="L21" s="513"/>
      <c r="M21" s="514">
        <f>SUM(M14:M20)+M7</f>
        <v>174540</v>
      </c>
      <c r="N21" s="515">
        <f>SUM(N14:N20)+N7</f>
        <v>161709</v>
      </c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2.75" customHeight="1">
      <c r="A22" s="3"/>
      <c r="B22" s="3"/>
      <c r="C22" s="3"/>
      <c r="D22" s="3"/>
      <c r="E22" s="3"/>
      <c r="F22" s="3"/>
      <c r="G22" s="3"/>
      <c r="H22" s="3"/>
      <c r="I22" s="3"/>
      <c r="J22" s="157"/>
      <c r="K22" s="157"/>
      <c r="L22" s="285"/>
      <c r="M22" s="350"/>
      <c r="N22" s="35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25.5" customHeight="1">
      <c r="A23" s="68" t="s">
        <v>183</v>
      </c>
      <c r="B23" s="3"/>
      <c r="C23" s="3"/>
      <c r="D23" s="3"/>
      <c r="E23" s="3"/>
      <c r="F23" s="3"/>
      <c r="G23" s="3"/>
      <c r="H23" s="3"/>
      <c r="I23" s="3"/>
      <c r="J23" s="157"/>
      <c r="K23" s="157"/>
      <c r="L23" s="285"/>
      <c r="M23" s="350"/>
      <c r="N23" s="35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25.5" customHeight="1">
      <c r="A24" s="4" t="s">
        <v>98</v>
      </c>
      <c r="B24" s="4"/>
      <c r="C24" s="4"/>
      <c r="D24" s="4"/>
      <c r="E24" s="4"/>
      <c r="F24" s="4"/>
      <c r="G24" s="4"/>
      <c r="H24" s="4"/>
      <c r="I24" s="4"/>
      <c r="J24" s="143"/>
      <c r="K24" s="143"/>
      <c r="L24" s="184"/>
      <c r="M24" s="456">
        <v>119</v>
      </c>
      <c r="N24" s="342">
        <v>100</v>
      </c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25.5" customHeight="1">
      <c r="A25" s="4" t="s">
        <v>99</v>
      </c>
      <c r="B25" s="4"/>
      <c r="C25" s="4"/>
      <c r="D25" s="4"/>
      <c r="E25" s="4"/>
      <c r="F25" s="4"/>
      <c r="G25" s="4"/>
      <c r="H25" s="4"/>
      <c r="I25" s="4"/>
      <c r="J25" s="143"/>
      <c r="K25" s="143"/>
      <c r="L25" s="184"/>
      <c r="M25" s="456">
        <v>1558</v>
      </c>
      <c r="N25" s="342">
        <v>553</v>
      </c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25.5" customHeight="1">
      <c r="A26" s="3" t="s">
        <v>202</v>
      </c>
      <c r="B26" s="3"/>
      <c r="C26" s="3"/>
      <c r="D26" s="3"/>
      <c r="E26" s="3"/>
      <c r="F26" s="3"/>
      <c r="G26" s="3"/>
      <c r="H26" s="3"/>
      <c r="I26" s="3"/>
      <c r="J26" s="157"/>
      <c r="K26" s="157"/>
      <c r="L26" s="285"/>
      <c r="M26" s="350">
        <v>2646</v>
      </c>
      <c r="N26" s="354">
        <v>2625</v>
      </c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25.5" customHeight="1">
      <c r="A27" s="18" t="s">
        <v>279</v>
      </c>
      <c r="B27" s="18"/>
      <c r="C27" s="18"/>
      <c r="D27" s="18"/>
      <c r="E27" s="18"/>
      <c r="F27" s="18"/>
      <c r="G27" s="18"/>
      <c r="H27" s="18"/>
      <c r="I27" s="18"/>
      <c r="J27" s="156"/>
      <c r="K27" s="156"/>
      <c r="L27" s="284"/>
      <c r="M27" s="353">
        <v>-42</v>
      </c>
      <c r="N27" s="355">
        <v>-38</v>
      </c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25.5" customHeight="1">
      <c r="A28" s="3" t="s">
        <v>317</v>
      </c>
      <c r="B28" s="3"/>
      <c r="C28" s="3"/>
      <c r="D28" s="3"/>
      <c r="E28" s="3"/>
      <c r="F28" s="3"/>
      <c r="G28" s="3"/>
      <c r="H28" s="3"/>
      <c r="I28" s="3"/>
      <c r="J28" s="157"/>
      <c r="K28" s="157"/>
      <c r="L28" s="285"/>
      <c r="M28" s="509">
        <f>SUM(M24:M27)</f>
        <v>4281</v>
      </c>
      <c r="N28" s="354">
        <f>SUM(N24:N27)</f>
        <v>3240</v>
      </c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25.5" customHeight="1">
      <c r="A29" s="3" t="s">
        <v>21</v>
      </c>
      <c r="B29" s="3"/>
      <c r="C29" s="3"/>
      <c r="D29" s="3"/>
      <c r="E29" s="3"/>
      <c r="F29" s="3"/>
      <c r="G29" s="3"/>
      <c r="H29" s="3"/>
      <c r="I29" s="3"/>
      <c r="J29" s="157"/>
      <c r="K29" s="157"/>
      <c r="L29" s="285"/>
      <c r="M29" s="509">
        <v>71</v>
      </c>
      <c r="N29" s="354">
        <v>107</v>
      </c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25.5" customHeight="1">
      <c r="A30" s="3" t="s">
        <v>268</v>
      </c>
      <c r="B30" s="3"/>
      <c r="C30" s="3"/>
      <c r="D30" s="3"/>
      <c r="E30" s="3"/>
      <c r="F30" s="3"/>
      <c r="G30" s="3"/>
      <c r="H30" s="3"/>
      <c r="I30" s="3"/>
      <c r="J30" s="157"/>
      <c r="K30" s="157"/>
      <c r="L30" s="285"/>
      <c r="M30" s="509">
        <v>1429</v>
      </c>
      <c r="N30" s="354">
        <v>1336</v>
      </c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25.5" customHeight="1">
      <c r="A31" s="4" t="s">
        <v>280</v>
      </c>
      <c r="B31" s="4"/>
      <c r="C31" s="4"/>
      <c r="D31" s="4"/>
      <c r="E31" s="4"/>
      <c r="F31" s="4"/>
      <c r="G31" s="4"/>
      <c r="H31" s="4"/>
      <c r="I31" s="4"/>
      <c r="J31" s="143"/>
      <c r="K31" s="143"/>
      <c r="L31" s="184"/>
      <c r="M31" s="510">
        <v>16686</v>
      </c>
      <c r="N31" s="342">
        <v>12657</v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25.5" customHeight="1">
      <c r="A32" s="4" t="s">
        <v>203</v>
      </c>
      <c r="B32" s="4"/>
      <c r="C32" s="4"/>
      <c r="D32" s="4"/>
      <c r="E32" s="4"/>
      <c r="F32" s="4"/>
      <c r="G32" s="4"/>
      <c r="H32" s="4"/>
      <c r="I32" s="4"/>
      <c r="J32" s="143"/>
      <c r="K32" s="143"/>
      <c r="L32" s="184"/>
      <c r="M32" s="510">
        <v>104964</v>
      </c>
      <c r="N32" s="342">
        <v>101178</v>
      </c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25.5" customHeight="1">
      <c r="A33" s="4" t="s">
        <v>185</v>
      </c>
      <c r="B33" s="4"/>
      <c r="C33" s="4"/>
      <c r="D33" s="4"/>
      <c r="E33" s="4"/>
      <c r="F33" s="4"/>
      <c r="G33" s="4"/>
      <c r="H33" s="4"/>
      <c r="I33" s="4"/>
      <c r="J33" s="143"/>
      <c r="K33" s="143"/>
      <c r="L33" s="184"/>
      <c r="M33" s="510">
        <v>24137</v>
      </c>
      <c r="N33" s="342">
        <v>20195</v>
      </c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25.5" customHeight="1">
      <c r="A34" s="4" t="s">
        <v>96</v>
      </c>
      <c r="B34" s="4"/>
      <c r="C34" s="4"/>
      <c r="D34" s="4"/>
      <c r="E34" s="4"/>
      <c r="F34" s="4"/>
      <c r="G34" s="4"/>
      <c r="H34" s="4"/>
      <c r="I34" s="4"/>
      <c r="J34" s="143"/>
      <c r="K34" s="143"/>
      <c r="L34" s="184"/>
      <c r="M34" s="510">
        <v>1522</v>
      </c>
      <c r="N34" s="354">
        <v>1154</v>
      </c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25.5" customHeight="1">
      <c r="A35" s="4" t="s">
        <v>241</v>
      </c>
      <c r="B35" s="4"/>
      <c r="C35" s="4"/>
      <c r="D35" s="4"/>
      <c r="E35" s="4"/>
      <c r="F35" s="4"/>
      <c r="G35" s="4"/>
      <c r="H35" s="4"/>
      <c r="I35" s="4"/>
      <c r="J35" s="143"/>
      <c r="K35" s="143"/>
      <c r="L35" s="184"/>
      <c r="M35" s="510">
        <v>1761</v>
      </c>
      <c r="N35" s="342">
        <v>1781</v>
      </c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25.5" customHeight="1">
      <c r="A36" s="4" t="s">
        <v>242</v>
      </c>
      <c r="B36" s="4"/>
      <c r="C36" s="4"/>
      <c r="D36" s="4"/>
      <c r="E36" s="4"/>
      <c r="F36" s="4"/>
      <c r="G36" s="4"/>
      <c r="H36" s="4"/>
      <c r="I36" s="4"/>
      <c r="J36" s="143"/>
      <c r="K36" s="143"/>
      <c r="L36" s="184"/>
      <c r="M36" s="510">
        <v>1483</v>
      </c>
      <c r="N36" s="342">
        <v>1328</v>
      </c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25.5" customHeight="1">
      <c r="A37" s="4" t="s">
        <v>240</v>
      </c>
      <c r="B37" s="4"/>
      <c r="C37" s="4"/>
      <c r="D37" s="4"/>
      <c r="E37" s="4"/>
      <c r="F37" s="4"/>
      <c r="G37" s="4"/>
      <c r="H37" s="4"/>
      <c r="I37" s="4"/>
      <c r="J37" s="143"/>
      <c r="K37" s="143"/>
      <c r="L37" s="184"/>
      <c r="M37" s="510">
        <v>11217</v>
      </c>
      <c r="N37" s="342">
        <v>11681</v>
      </c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25.5" customHeight="1">
      <c r="A38" s="4" t="s">
        <v>97</v>
      </c>
      <c r="B38" s="4"/>
      <c r="C38" s="4"/>
      <c r="D38" s="4"/>
      <c r="E38" s="4"/>
      <c r="F38" s="4"/>
      <c r="G38" s="4"/>
      <c r="H38" s="4"/>
      <c r="I38" s="4"/>
      <c r="J38" s="143"/>
      <c r="K38" s="143"/>
      <c r="L38" s="184"/>
      <c r="M38" s="510">
        <v>3308</v>
      </c>
      <c r="N38" s="342">
        <v>3762</v>
      </c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25.5" customHeight="1">
      <c r="A39" s="4" t="s">
        <v>4</v>
      </c>
      <c r="B39" s="4"/>
      <c r="C39" s="4"/>
      <c r="D39" s="4"/>
      <c r="E39" s="4"/>
      <c r="F39" s="4"/>
      <c r="G39" s="4"/>
      <c r="H39" s="4"/>
      <c r="I39" s="4"/>
      <c r="J39" s="143"/>
      <c r="K39" s="143"/>
      <c r="L39" s="184"/>
      <c r="M39" s="510">
        <v>1017</v>
      </c>
      <c r="N39" s="342">
        <v>851</v>
      </c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25.5" customHeight="1">
      <c r="A40" s="3" t="s">
        <v>186</v>
      </c>
      <c r="B40" s="3"/>
      <c r="C40" s="3"/>
      <c r="D40" s="3"/>
      <c r="E40" s="3"/>
      <c r="F40" s="3"/>
      <c r="G40" s="3"/>
      <c r="H40" s="3"/>
      <c r="I40" s="3"/>
      <c r="J40" s="157"/>
      <c r="K40" s="157"/>
      <c r="L40" s="285"/>
      <c r="M40" s="509">
        <v>253</v>
      </c>
      <c r="N40" s="354">
        <v>214</v>
      </c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25.5" customHeight="1">
      <c r="A41" s="18" t="s">
        <v>281</v>
      </c>
      <c r="B41" s="18"/>
      <c r="C41" s="18"/>
      <c r="D41" s="18"/>
      <c r="E41" s="18"/>
      <c r="F41" s="18"/>
      <c r="G41" s="18"/>
      <c r="H41" s="18"/>
      <c r="I41" s="18"/>
      <c r="J41" s="156"/>
      <c r="K41" s="156"/>
      <c r="L41" s="284"/>
      <c r="M41" s="353">
        <f>2411</f>
        <v>2411</v>
      </c>
      <c r="N41" s="355">
        <v>2225</v>
      </c>
      <c r="P41" s="4"/>
      <c r="Q41" s="4"/>
      <c r="R41" s="4"/>
      <c r="S41" s="4"/>
      <c r="T41" s="4"/>
      <c r="U41" s="4"/>
      <c r="V41" s="4"/>
      <c r="W41" s="4"/>
      <c r="X41" s="4"/>
    </row>
    <row r="42" spans="1:24" ht="25.5" customHeight="1" thickBot="1">
      <c r="A42" s="20" t="s">
        <v>318</v>
      </c>
      <c r="B42" s="20"/>
      <c r="C42" s="20"/>
      <c r="D42" s="20"/>
      <c r="E42" s="20"/>
      <c r="F42" s="20"/>
      <c r="G42" s="20"/>
      <c r="H42" s="20"/>
      <c r="I42" s="20"/>
      <c r="J42" s="165"/>
      <c r="K42" s="165"/>
      <c r="L42" s="286"/>
      <c r="M42" s="356">
        <f>SUM(M28:M41)</f>
        <v>174540</v>
      </c>
      <c r="N42" s="357">
        <f>SUM(N28:N41)</f>
        <v>161709</v>
      </c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2" customHeight="1">
      <c r="A43" s="4"/>
      <c r="B43" s="4"/>
      <c r="C43" s="4"/>
      <c r="D43" s="4"/>
      <c r="E43" s="4"/>
      <c r="F43" s="4"/>
      <c r="G43" s="4"/>
      <c r="H43" s="4"/>
      <c r="I43" s="4"/>
      <c r="J43" s="143"/>
      <c r="K43" s="143"/>
      <c r="L43" s="184"/>
      <c r="M43" s="456"/>
      <c r="N43" s="342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" customHeight="1">
      <c r="A44" s="3"/>
      <c r="B44" s="68"/>
      <c r="C44" s="3"/>
      <c r="D44" s="3"/>
      <c r="E44" s="3"/>
      <c r="F44" s="3"/>
      <c r="G44" s="3"/>
      <c r="H44" s="3"/>
      <c r="I44" s="3"/>
      <c r="J44" s="157"/>
      <c r="K44" s="157"/>
      <c r="L44" s="285"/>
      <c r="M44" s="285"/>
      <c r="N44" s="157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12" s="2" customFormat="1" ht="25.5" customHeight="1">
      <c r="A45" s="65" t="s">
        <v>282</v>
      </c>
      <c r="B45" s="1"/>
      <c r="C45" s="1"/>
      <c r="D45" s="1"/>
      <c r="E45" s="1"/>
      <c r="F45" s="1"/>
      <c r="G45" s="1"/>
      <c r="H45" s="46"/>
      <c r="J45" s="221"/>
      <c r="K45" s="221"/>
      <c r="L45" s="221"/>
    </row>
    <row r="47" spans="1:24" ht="25.5" customHeight="1">
      <c r="A47" s="4"/>
      <c r="B47" s="4"/>
      <c r="C47" s="4"/>
      <c r="D47" s="4"/>
      <c r="E47" s="4"/>
      <c r="F47" s="4"/>
      <c r="G47" s="4"/>
      <c r="H47" s="4"/>
      <c r="I47" s="4"/>
      <c r="J47" s="143"/>
      <c r="K47" s="143"/>
      <c r="L47" s="184"/>
      <c r="M47" s="143"/>
      <c r="N47" s="143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25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3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25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3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25.5" customHeight="1">
      <c r="A50" s="4"/>
      <c r="B50" s="4"/>
      <c r="C50" s="4"/>
      <c r="D50" s="4"/>
      <c r="F50" s="4"/>
      <c r="G50" s="4"/>
      <c r="H50" s="4"/>
      <c r="I50" s="4"/>
      <c r="J50" s="4"/>
      <c r="K50" s="4"/>
      <c r="L50" s="3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25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3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25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3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25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3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25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</sheetData>
  <printOptions/>
  <pageMargins left="0.57" right="0.6" top="0.57" bottom="0.46" header="0.36" footer="0.27"/>
  <pageSetup fitToHeight="1" fitToWidth="1" horizontalDpi="600" verticalDpi="600" orientation="portrait" paperSize="9" scale="60" r:id="rId1"/>
  <colBreaks count="1" manualBreakCount="1">
    <brk id="13" max="4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6"/>
  <sheetViews>
    <sheetView showGridLines="0" zoomScale="50" zoomScaleNormal="50" zoomScaleSheetLayoutView="75" workbookViewId="0" topLeftCell="A1">
      <selection activeCell="A44" sqref="A44"/>
    </sheetView>
  </sheetViews>
  <sheetFormatPr defaultColWidth="8.88671875" defaultRowHeight="26.25" customHeight="1"/>
  <cols>
    <col min="1" max="1" width="1.77734375" style="196" customWidth="1"/>
    <col min="2" max="2" width="46.88671875" style="196" customWidth="1"/>
    <col min="3" max="4" width="11.4453125" style="194" customWidth="1"/>
    <col min="5" max="5" width="4.6640625" style="194" customWidth="1"/>
    <col min="6" max="6" width="8.6640625" style="194" customWidth="1"/>
    <col min="7" max="7" width="11.77734375" style="194" customWidth="1"/>
    <col min="8" max="8" width="6.6640625" style="195" customWidth="1"/>
    <col min="9" max="9" width="10.77734375" style="194" customWidth="1"/>
    <col min="10" max="10" width="13.4453125" style="194" customWidth="1"/>
    <col min="11" max="16384" width="8.4453125" style="196" customWidth="1"/>
  </cols>
  <sheetData>
    <row r="1" spans="1:10" s="193" customFormat="1" ht="39" customHeight="1">
      <c r="A1" s="548" t="s">
        <v>26</v>
      </c>
      <c r="B1" s="42"/>
      <c r="C1" s="190"/>
      <c r="D1" s="190"/>
      <c r="E1" s="190"/>
      <c r="F1" s="190"/>
      <c r="G1" s="191"/>
      <c r="H1" s="192"/>
      <c r="I1" s="190"/>
      <c r="J1" s="190"/>
    </row>
    <row r="2" spans="1:10" s="193" customFormat="1" ht="25.5" customHeight="1">
      <c r="A2" s="42"/>
      <c r="B2" s="42"/>
      <c r="C2" s="190"/>
      <c r="D2" s="190"/>
      <c r="E2" s="190"/>
      <c r="F2" s="190"/>
      <c r="G2" s="191"/>
      <c r="H2" s="192"/>
      <c r="I2" s="190"/>
      <c r="J2" s="190"/>
    </row>
    <row r="3" spans="1:2" ht="26.25" customHeight="1">
      <c r="A3" s="217"/>
      <c r="B3" s="31"/>
    </row>
    <row r="4" spans="1:10" s="197" customFormat="1" ht="26.25" customHeight="1" thickBot="1">
      <c r="A4" s="328" t="s">
        <v>131</v>
      </c>
      <c r="B4" s="328"/>
      <c r="C4" s="329"/>
      <c r="D4" s="329"/>
      <c r="E4" s="329"/>
      <c r="F4" s="329"/>
      <c r="G4" s="329"/>
      <c r="H4" s="330"/>
      <c r="I4" s="330" t="s">
        <v>189</v>
      </c>
      <c r="J4" s="329" t="s">
        <v>84</v>
      </c>
    </row>
    <row r="5" spans="1:10" s="197" customFormat="1" ht="26.25" customHeight="1">
      <c r="A5" s="198" t="s">
        <v>100</v>
      </c>
      <c r="B5" s="198"/>
      <c r="H5" s="195"/>
      <c r="I5" s="459"/>
      <c r="J5" s="459"/>
    </row>
    <row r="6" spans="1:10" s="197" customFormat="1" ht="26.25" customHeight="1">
      <c r="A6" s="200" t="s">
        <v>248</v>
      </c>
      <c r="B6" s="200"/>
      <c r="C6" s="200"/>
      <c r="D6" s="200"/>
      <c r="E6" s="200"/>
      <c r="F6" s="200"/>
      <c r="G6" s="200"/>
      <c r="H6" s="287"/>
      <c r="I6" s="460">
        <v>93</v>
      </c>
      <c r="J6" s="461">
        <v>88</v>
      </c>
    </row>
    <row r="7" spans="1:10" ht="26.25" customHeight="1">
      <c r="A7" s="201" t="s">
        <v>101</v>
      </c>
      <c r="B7" s="201"/>
      <c r="H7" s="289"/>
      <c r="I7" s="462"/>
      <c r="J7" s="459"/>
    </row>
    <row r="8" spans="1:10" ht="26.25" customHeight="1">
      <c r="A8" s="202" t="s">
        <v>132</v>
      </c>
      <c r="B8" s="202"/>
      <c r="C8" s="203"/>
      <c r="D8" s="203"/>
      <c r="E8" s="203"/>
      <c r="F8" s="203"/>
      <c r="G8" s="203"/>
      <c r="H8" s="291"/>
      <c r="I8" s="460">
        <v>-207</v>
      </c>
      <c r="J8" s="461">
        <v>-172</v>
      </c>
    </row>
    <row r="9" spans="1:10" ht="26.25" customHeight="1">
      <c r="A9" s="204" t="s">
        <v>4</v>
      </c>
      <c r="B9" s="204"/>
      <c r="H9" s="289"/>
      <c r="I9" s="462"/>
      <c r="J9" s="459"/>
    </row>
    <row r="10" spans="1:10" ht="26.25" customHeight="1">
      <c r="A10" s="202" t="s">
        <v>133</v>
      </c>
      <c r="B10" s="202"/>
      <c r="C10" s="203"/>
      <c r="D10" s="203"/>
      <c r="E10" s="203"/>
      <c r="F10" s="203"/>
      <c r="G10" s="203"/>
      <c r="H10" s="291"/>
      <c r="I10" s="460">
        <v>72</v>
      </c>
      <c r="J10" s="461">
        <v>128</v>
      </c>
    </row>
    <row r="11" spans="1:10" ht="26.25" customHeight="1">
      <c r="A11" s="204" t="s">
        <v>139</v>
      </c>
      <c r="B11" s="204"/>
      <c r="H11" s="289"/>
      <c r="I11" s="462"/>
      <c r="J11" s="459"/>
    </row>
    <row r="12" spans="1:10" ht="26.25" customHeight="1">
      <c r="A12" s="208" t="s">
        <v>244</v>
      </c>
      <c r="B12" s="208"/>
      <c r="C12" s="203"/>
      <c r="D12" s="203"/>
      <c r="E12" s="203"/>
      <c r="F12" s="203"/>
      <c r="G12" s="203"/>
      <c r="H12" s="291"/>
      <c r="I12" s="343" t="s">
        <v>265</v>
      </c>
      <c r="J12" s="461">
        <v>27</v>
      </c>
    </row>
    <row r="13" spans="1:10" ht="26.25" customHeight="1">
      <c r="A13" s="201" t="s">
        <v>102</v>
      </c>
      <c r="B13" s="201"/>
      <c r="H13" s="289"/>
      <c r="I13" s="462"/>
      <c r="J13" s="459"/>
    </row>
    <row r="14" spans="1:10" ht="26.25" customHeight="1">
      <c r="A14" s="208" t="s">
        <v>103</v>
      </c>
      <c r="B14" s="208"/>
      <c r="C14" s="203"/>
      <c r="D14" s="203"/>
      <c r="E14" s="203"/>
      <c r="F14" s="203"/>
      <c r="G14" s="203"/>
      <c r="H14" s="291"/>
      <c r="I14" s="460">
        <v>-323</v>
      </c>
      <c r="J14" s="461">
        <v>-447</v>
      </c>
    </row>
    <row r="15" spans="1:10" ht="12.75" customHeight="1">
      <c r="A15" s="209"/>
      <c r="B15" s="209"/>
      <c r="C15" s="210"/>
      <c r="D15" s="210"/>
      <c r="E15" s="210"/>
      <c r="F15" s="210"/>
      <c r="G15" s="210"/>
      <c r="H15" s="292"/>
      <c r="I15" s="465"/>
      <c r="J15" s="466"/>
    </row>
    <row r="16" spans="1:10" ht="26.25" customHeight="1">
      <c r="A16" s="211" t="s">
        <v>172</v>
      </c>
      <c r="B16" s="211"/>
      <c r="C16" s="203"/>
      <c r="D16" s="203"/>
      <c r="E16" s="203"/>
      <c r="F16" s="203"/>
      <c r="G16" s="203"/>
      <c r="H16" s="291"/>
      <c r="I16" s="460">
        <f>SUM(I6:I14)</f>
        <v>-365</v>
      </c>
      <c r="J16" s="461">
        <v>-376</v>
      </c>
    </row>
    <row r="17" spans="1:10" ht="12.75" customHeight="1">
      <c r="A17" s="212"/>
      <c r="B17" s="212"/>
      <c r="C17" s="210"/>
      <c r="D17" s="210"/>
      <c r="E17" s="210"/>
      <c r="F17" s="210"/>
      <c r="G17" s="210"/>
      <c r="H17" s="292"/>
      <c r="I17" s="465"/>
      <c r="J17" s="466"/>
    </row>
    <row r="18" spans="1:10" ht="26.25" customHeight="1">
      <c r="A18" s="201" t="s">
        <v>104</v>
      </c>
      <c r="B18" s="201"/>
      <c r="H18" s="289"/>
      <c r="I18" s="462"/>
      <c r="J18" s="459"/>
    </row>
    <row r="19" spans="1:10" ht="26.25" customHeight="1">
      <c r="A19" s="196" t="s">
        <v>134</v>
      </c>
      <c r="H19" s="289"/>
      <c r="I19" s="462">
        <v>111</v>
      </c>
      <c r="J19" s="459">
        <v>829</v>
      </c>
    </row>
    <row r="20" spans="1:10" ht="26.25" customHeight="1">
      <c r="A20" s="196" t="s">
        <v>184</v>
      </c>
      <c r="H20" s="289"/>
      <c r="I20" s="462">
        <v>-31</v>
      </c>
      <c r="J20" s="459">
        <v>-151</v>
      </c>
    </row>
    <row r="21" spans="1:10" ht="26.25" customHeight="1">
      <c r="A21" s="209" t="s">
        <v>337</v>
      </c>
      <c r="B21" s="209"/>
      <c r="C21" s="210"/>
      <c r="D21" s="210"/>
      <c r="E21" s="210"/>
      <c r="F21" s="210"/>
      <c r="G21" s="210"/>
      <c r="H21" s="292"/>
      <c r="I21" s="465">
        <v>1140</v>
      </c>
      <c r="J21" s="466">
        <v>30</v>
      </c>
    </row>
    <row r="22" spans="1:10" ht="26.25" customHeight="1">
      <c r="A22" s="206" t="s">
        <v>245</v>
      </c>
      <c r="B22" s="206"/>
      <c r="C22" s="207"/>
      <c r="D22" s="207"/>
      <c r="E22" s="207"/>
      <c r="F22" s="207"/>
      <c r="G22" s="207"/>
      <c r="H22" s="293"/>
      <c r="I22" s="463">
        <f>SUM(I19:I21)</f>
        <v>1220</v>
      </c>
      <c r="J22" s="464">
        <v>708</v>
      </c>
    </row>
    <row r="23" spans="1:10" ht="12.75" customHeight="1">
      <c r="A23" s="209"/>
      <c r="B23" s="209"/>
      <c r="C23" s="210"/>
      <c r="D23" s="210"/>
      <c r="E23" s="210"/>
      <c r="F23" s="210"/>
      <c r="G23" s="210"/>
      <c r="H23" s="292"/>
      <c r="I23" s="465"/>
      <c r="J23" s="466"/>
    </row>
    <row r="24" spans="1:10" ht="26.25" customHeight="1" thickBot="1">
      <c r="A24" s="213" t="s">
        <v>246</v>
      </c>
      <c r="B24" s="213"/>
      <c r="C24" s="214"/>
      <c r="D24" s="214"/>
      <c r="E24" s="214"/>
      <c r="F24" s="214"/>
      <c r="G24" s="214"/>
      <c r="H24" s="295"/>
      <c r="I24" s="467">
        <f>+I22+I16</f>
        <v>855</v>
      </c>
      <c r="J24" s="468">
        <v>332</v>
      </c>
    </row>
    <row r="25" spans="8:10" ht="26.25" customHeight="1">
      <c r="H25" s="289"/>
      <c r="I25" s="462"/>
      <c r="J25" s="459"/>
    </row>
    <row r="26" spans="1:10" ht="26.25" customHeight="1">
      <c r="A26" s="201" t="s">
        <v>247</v>
      </c>
      <c r="B26" s="201"/>
      <c r="H26" s="289"/>
      <c r="I26" s="462"/>
      <c r="J26" s="459"/>
    </row>
    <row r="27" spans="1:10" ht="26.25" customHeight="1">
      <c r="A27" s="196" t="s">
        <v>252</v>
      </c>
      <c r="H27" s="289"/>
      <c r="I27" s="462">
        <v>843</v>
      </c>
      <c r="J27" s="459">
        <v>-149</v>
      </c>
    </row>
    <row r="28" spans="1:10" ht="26.25" customHeight="1">
      <c r="A28" s="208" t="s">
        <v>135</v>
      </c>
      <c r="B28" s="208"/>
      <c r="C28" s="203"/>
      <c r="D28" s="203"/>
      <c r="E28" s="203"/>
      <c r="F28" s="203"/>
      <c r="G28" s="203"/>
      <c r="H28" s="291"/>
      <c r="I28" s="460">
        <v>12</v>
      </c>
      <c r="J28" s="461">
        <v>481</v>
      </c>
    </row>
    <row r="29" spans="1:10" ht="12.75" customHeight="1">
      <c r="A29" s="209"/>
      <c r="B29" s="209"/>
      <c r="C29" s="210"/>
      <c r="D29" s="210"/>
      <c r="E29" s="210"/>
      <c r="F29" s="210"/>
      <c r="G29" s="210"/>
      <c r="H29" s="292"/>
      <c r="I29" s="465"/>
      <c r="J29" s="466"/>
    </row>
    <row r="30" spans="1:10" ht="26.25" customHeight="1" thickBot="1">
      <c r="A30" s="215"/>
      <c r="B30" s="215"/>
      <c r="C30" s="214"/>
      <c r="D30" s="214"/>
      <c r="E30" s="214"/>
      <c r="F30" s="214"/>
      <c r="G30" s="214"/>
      <c r="H30" s="295"/>
      <c r="I30" s="467">
        <f>SUM(I27:I28)</f>
        <v>855</v>
      </c>
      <c r="J30" s="468">
        <v>332</v>
      </c>
    </row>
    <row r="31" spans="1:10" ht="12.75" customHeight="1">
      <c r="A31" s="209"/>
      <c r="B31" s="209"/>
      <c r="C31" s="210"/>
      <c r="D31" s="210"/>
      <c r="E31" s="210"/>
      <c r="F31" s="210"/>
      <c r="G31" s="210"/>
      <c r="H31" s="296"/>
      <c r="I31" s="294"/>
      <c r="J31" s="294"/>
    </row>
    <row r="32" spans="1:10" ht="26.25" customHeight="1">
      <c r="A32" s="196" t="s">
        <v>138</v>
      </c>
      <c r="B32" s="209"/>
      <c r="C32" s="210"/>
      <c r="D32" s="210"/>
      <c r="E32" s="210"/>
      <c r="F32" s="210"/>
      <c r="G32" s="210"/>
      <c r="H32" s="296"/>
      <c r="I32" s="294"/>
      <c r="J32" s="294"/>
    </row>
    <row r="33" spans="1:10" ht="26.25" customHeight="1">
      <c r="A33" s="205" t="s">
        <v>261</v>
      </c>
      <c r="B33" s="216"/>
      <c r="I33" s="290"/>
      <c r="J33" s="290"/>
    </row>
    <row r="34" spans="1:10" ht="26.25" customHeight="1">
      <c r="A34" s="205"/>
      <c r="B34" s="216"/>
      <c r="I34" s="290"/>
      <c r="J34" s="290"/>
    </row>
    <row r="35" spans="1:10" ht="26.25" customHeight="1">
      <c r="A35" s="202"/>
      <c r="B35" s="208"/>
      <c r="C35" s="203"/>
      <c r="D35" s="203"/>
      <c r="E35" s="203"/>
      <c r="F35" s="203"/>
      <c r="G35" s="203"/>
      <c r="H35" s="199"/>
      <c r="I35" s="291" t="s">
        <v>189</v>
      </c>
      <c r="J35" s="288" t="s">
        <v>84</v>
      </c>
    </row>
    <row r="36" spans="1:10" ht="26.25" customHeight="1">
      <c r="A36" s="196" t="s">
        <v>204</v>
      </c>
      <c r="H36" s="289"/>
      <c r="I36" s="289">
        <v>583</v>
      </c>
      <c r="J36" s="294">
        <v>357</v>
      </c>
    </row>
    <row r="37" spans="1:10" ht="26.25" customHeight="1">
      <c r="A37" s="196" t="s">
        <v>284</v>
      </c>
      <c r="H37" s="289"/>
      <c r="I37" s="289">
        <v>213</v>
      </c>
      <c r="J37" s="290">
        <v>189</v>
      </c>
    </row>
    <row r="38" spans="1:10" ht="26.25" customHeight="1">
      <c r="A38" s="196" t="s">
        <v>136</v>
      </c>
      <c r="H38" s="289"/>
      <c r="I38" s="289"/>
      <c r="J38" s="290"/>
    </row>
    <row r="39" spans="2:10" ht="26.25" customHeight="1">
      <c r="B39" s="196" t="s">
        <v>205</v>
      </c>
      <c r="H39" s="289"/>
      <c r="I39" s="289">
        <v>-195</v>
      </c>
      <c r="J39" s="294">
        <v>-150</v>
      </c>
    </row>
    <row r="40" spans="1:10" ht="26.25" customHeight="1">
      <c r="A40" s="208"/>
      <c r="B40" s="208" t="s">
        <v>206</v>
      </c>
      <c r="C40" s="203"/>
      <c r="D40" s="203"/>
      <c r="E40" s="203"/>
      <c r="F40" s="203"/>
      <c r="G40" s="203"/>
      <c r="H40" s="291"/>
      <c r="I40" s="321">
        <v>-508</v>
      </c>
      <c r="J40" s="288">
        <v>-308</v>
      </c>
    </row>
    <row r="41" spans="1:10" ht="26.25" customHeight="1">
      <c r="A41" s="208" t="s">
        <v>105</v>
      </c>
      <c r="B41" s="208"/>
      <c r="C41" s="203"/>
      <c r="D41" s="203"/>
      <c r="E41" s="203"/>
      <c r="F41" s="203"/>
      <c r="G41" s="203"/>
      <c r="H41" s="291"/>
      <c r="I41" s="291">
        <f>SUM(I36:I40)</f>
        <v>93</v>
      </c>
      <c r="J41" s="288">
        <v>88</v>
      </c>
    </row>
    <row r="42" ht="12.75" customHeight="1"/>
    <row r="43" spans="1:10" s="2" customFormat="1" ht="25.5" customHeight="1">
      <c r="A43" s="65"/>
      <c r="B43" s="1"/>
      <c r="C43" s="1"/>
      <c r="D43" s="1"/>
      <c r="E43" s="1"/>
      <c r="F43" s="1"/>
      <c r="G43" s="1"/>
      <c r="H43" s="1"/>
      <c r="J43" s="221"/>
    </row>
    <row r="44" ht="26.25" customHeight="1">
      <c r="A44" s="196" t="s">
        <v>285</v>
      </c>
    </row>
    <row r="45" ht="26.25" customHeight="1">
      <c r="A45" s="196" t="s">
        <v>173</v>
      </c>
    </row>
    <row r="46" ht="26.25" customHeight="1">
      <c r="A46" s="196" t="s">
        <v>174</v>
      </c>
    </row>
  </sheetData>
  <printOptions/>
  <pageMargins left="0.54" right="0.48" top="0.57" bottom="0.9" header="0.2755905511811024" footer="0.1968503937007874"/>
  <pageSetup firstPageNumber="43" useFirstPageNumber="1" fitToHeight="1" fitToWidth="1" orientation="portrait" paperSize="9" scale="6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BM2345"/>
  <sheetViews>
    <sheetView showGridLines="0" zoomScale="50" zoomScaleNormal="50" zoomScaleSheetLayoutView="75" workbookViewId="0" topLeftCell="A11">
      <selection activeCell="B30" sqref="B30"/>
    </sheetView>
  </sheetViews>
  <sheetFormatPr defaultColWidth="8.88671875" defaultRowHeight="25.5" customHeight="1"/>
  <cols>
    <col min="1" max="1" width="3.77734375" style="168" customWidth="1"/>
    <col min="2" max="2" width="3.77734375" style="4" customWidth="1"/>
    <col min="3" max="8" width="8.88671875" style="4" customWidth="1"/>
    <col min="9" max="9" width="6.77734375" style="4" customWidth="1"/>
    <col min="10" max="10" width="4.77734375" style="4" customWidth="1"/>
    <col min="11" max="11" width="8.88671875" style="4" customWidth="1"/>
    <col min="12" max="12" width="10.77734375" style="4" customWidth="1"/>
    <col min="13" max="13" width="16.77734375" style="181" customWidth="1"/>
    <col min="14" max="14" width="13.5546875" style="4" customWidth="1"/>
    <col min="15" max="15" width="19.99609375" style="4" customWidth="1"/>
    <col min="16" max="16384" width="8.88671875" style="4" customWidth="1"/>
  </cols>
  <sheetData>
    <row r="1" ht="25.5" customHeight="1">
      <c r="A1" s="530" t="s">
        <v>26</v>
      </c>
    </row>
    <row r="2" ht="25.5" customHeight="1">
      <c r="A2" s="530"/>
    </row>
    <row r="4" ht="25.5" customHeight="1">
      <c r="A4" s="187" t="s">
        <v>311</v>
      </c>
    </row>
    <row r="5" ht="12" customHeight="1"/>
    <row r="6" spans="1:65" ht="25.5" customHeight="1">
      <c r="A6" s="139" t="s">
        <v>36</v>
      </c>
      <c r="B6" s="95" t="s">
        <v>367</v>
      </c>
      <c r="C6" s="95"/>
      <c r="D6" s="95"/>
      <c r="E6" s="95"/>
      <c r="F6" s="95"/>
      <c r="G6" s="95"/>
      <c r="H6" s="95"/>
      <c r="I6" s="95"/>
      <c r="J6" s="95"/>
      <c r="K6" s="95"/>
      <c r="L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</row>
    <row r="7" spans="1:65" ht="25.5" customHeight="1">
      <c r="A7" s="139"/>
      <c r="B7" s="95" t="s">
        <v>368</v>
      </c>
      <c r="C7" s="95"/>
      <c r="D7" s="95"/>
      <c r="E7" s="95"/>
      <c r="F7" s="95"/>
      <c r="G7" s="95"/>
      <c r="H7" s="95"/>
      <c r="I7" s="95"/>
      <c r="J7" s="95"/>
      <c r="K7" s="95"/>
      <c r="L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</row>
    <row r="8" spans="1:65" ht="25.5" customHeight="1">
      <c r="A8" s="139"/>
      <c r="B8" s="95" t="s">
        <v>375</v>
      </c>
      <c r="C8" s="95"/>
      <c r="D8" s="95"/>
      <c r="E8" s="95"/>
      <c r="F8" s="95"/>
      <c r="G8" s="95"/>
      <c r="H8" s="95"/>
      <c r="I8" s="95"/>
      <c r="J8" s="95"/>
      <c r="K8" s="95"/>
      <c r="L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</row>
    <row r="9" spans="1:65" ht="25.5" customHeight="1">
      <c r="A9" s="139"/>
      <c r="B9" s="95" t="s">
        <v>377</v>
      </c>
      <c r="C9" s="95"/>
      <c r="D9" s="95"/>
      <c r="E9" s="95"/>
      <c r="F9" s="95"/>
      <c r="G9" s="95"/>
      <c r="H9" s="95"/>
      <c r="I9" s="95"/>
      <c r="J9" s="95"/>
      <c r="K9" s="95"/>
      <c r="L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</row>
    <row r="10" spans="1:65" ht="25.5" customHeight="1">
      <c r="A10" s="139"/>
      <c r="B10" s="95" t="s">
        <v>376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</row>
    <row r="11" spans="1:65" ht="9.75" customHeight="1">
      <c r="A11" s="139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</row>
    <row r="12" spans="1:65" ht="25.5" customHeight="1">
      <c r="A12" s="480" t="s">
        <v>56</v>
      </c>
      <c r="B12" s="481" t="s">
        <v>327</v>
      </c>
      <c r="C12" s="481"/>
      <c r="D12" s="95"/>
      <c r="E12" s="95"/>
      <c r="F12" s="95"/>
      <c r="G12" s="95"/>
      <c r="H12" s="95"/>
      <c r="I12" s="95"/>
      <c r="J12" s="95"/>
      <c r="K12" s="95"/>
      <c r="L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</row>
    <row r="13" spans="1:65" ht="25.5" customHeight="1">
      <c r="A13" s="480"/>
      <c r="B13" s="481" t="s">
        <v>329</v>
      </c>
      <c r="C13" s="481"/>
      <c r="D13" s="95"/>
      <c r="E13" s="95"/>
      <c r="F13" s="95"/>
      <c r="G13" s="95"/>
      <c r="H13" s="95"/>
      <c r="I13" s="95"/>
      <c r="J13" s="95"/>
      <c r="K13" s="95"/>
      <c r="L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</row>
    <row r="14" spans="1:65" ht="25.5" customHeight="1">
      <c r="A14" s="480"/>
      <c r="B14" s="481" t="s">
        <v>330</v>
      </c>
      <c r="C14" s="481"/>
      <c r="D14" s="95"/>
      <c r="E14" s="95"/>
      <c r="F14" s="95"/>
      <c r="G14" s="95"/>
      <c r="H14" s="95"/>
      <c r="I14" s="95"/>
      <c r="J14" s="95"/>
      <c r="K14" s="95"/>
      <c r="L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</row>
    <row r="15" spans="1:65" ht="25.5" customHeight="1">
      <c r="A15" s="139"/>
      <c r="B15" s="95" t="s">
        <v>351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</row>
    <row r="16" spans="1:65" ht="9.75" customHeight="1">
      <c r="A16" s="139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</row>
    <row r="17" spans="1:65" ht="25.5" customHeight="1">
      <c r="A17" s="139" t="s">
        <v>57</v>
      </c>
      <c r="B17" s="95" t="s">
        <v>106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</row>
    <row r="18" spans="1:65" ht="25.5" customHeight="1">
      <c r="A18" s="139"/>
      <c r="B18" s="18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82"/>
      <c r="N18" s="225" t="s">
        <v>189</v>
      </c>
      <c r="O18" s="182" t="s">
        <v>84</v>
      </c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</row>
    <row r="19" spans="1:65" ht="25.5" customHeight="1">
      <c r="A19" s="139"/>
      <c r="B19" s="95" t="s">
        <v>117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143"/>
      <c r="N19" s="456">
        <v>9186</v>
      </c>
      <c r="O19" s="342">
        <v>7264</v>
      </c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</row>
    <row r="20" spans="1:65" ht="25.5" customHeight="1">
      <c r="A20" s="139"/>
      <c r="B20" s="95" t="s">
        <v>24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143"/>
      <c r="N20" s="456">
        <v>4717</v>
      </c>
      <c r="O20" s="342">
        <v>4369</v>
      </c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</row>
    <row r="21" spans="1:65" ht="25.5" customHeight="1">
      <c r="A21" s="139"/>
      <c r="B21" s="95" t="s">
        <v>34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143"/>
      <c r="N21" s="456">
        <v>2452</v>
      </c>
      <c r="O21" s="342">
        <v>2148</v>
      </c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</row>
    <row r="22" spans="1:65" ht="25.5" customHeight="1">
      <c r="A22" s="139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275"/>
      <c r="N22" s="457">
        <f>SUM(N19:N21)</f>
        <v>16355</v>
      </c>
      <c r="O22" s="458">
        <v>13781</v>
      </c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</row>
    <row r="23" spans="1:65" ht="9.75" customHeight="1">
      <c r="A23" s="139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57"/>
      <c r="N23" s="157"/>
      <c r="O23" s="157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</row>
    <row r="24" spans="1:65" ht="25.5" customHeight="1">
      <c r="A24" s="139" t="s">
        <v>58</v>
      </c>
      <c r="B24" s="95" t="s">
        <v>308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N24" s="143"/>
      <c r="O24" s="143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</row>
    <row r="25" spans="1:65" ht="9.75" customHeight="1">
      <c r="A25" s="139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N25" s="143"/>
      <c r="O25" s="143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</row>
    <row r="26" spans="1:65" ht="25.5" customHeight="1">
      <c r="A26" s="139" t="s">
        <v>59</v>
      </c>
      <c r="B26" s="95" t="s">
        <v>382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N26" s="143"/>
      <c r="O26" s="143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</row>
    <row r="27" spans="1:65" ht="25.5" customHeight="1">
      <c r="A27" s="139"/>
      <c r="B27" s="95" t="s">
        <v>349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N27" s="143"/>
      <c r="O27" s="143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</row>
    <row r="28" spans="1:65" ht="24.75" customHeight="1">
      <c r="A28" s="139"/>
      <c r="B28" s="95" t="s">
        <v>383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N28" s="143"/>
      <c r="O28" s="143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</row>
    <row r="29" spans="1:65" ht="24.75" customHeight="1">
      <c r="A29" s="139"/>
      <c r="B29" s="95" t="s">
        <v>384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N29" s="143"/>
      <c r="O29" s="143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</row>
    <row r="30" spans="1:65" ht="24.75" customHeight="1">
      <c r="A30" s="139"/>
      <c r="B30" s="95" t="s">
        <v>350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N30" s="143"/>
      <c r="O30" s="143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</row>
    <row r="31" spans="1:65" ht="9.75" customHeight="1">
      <c r="A31" s="139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N31" s="143"/>
      <c r="O31" s="143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</row>
    <row r="32" spans="1:65" ht="24" customHeight="1">
      <c r="A32" s="139" t="s">
        <v>118</v>
      </c>
      <c r="B32" s="95" t="s">
        <v>331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N32" s="143"/>
      <c r="O32" s="143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</row>
    <row r="33" spans="1:65" ht="24" customHeight="1">
      <c r="A33" s="139"/>
      <c r="B33" s="95" t="s">
        <v>332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N33" s="143"/>
      <c r="O33" s="143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</row>
    <row r="34" spans="1:65" ht="24" customHeight="1">
      <c r="A34" s="139"/>
      <c r="B34" s="95" t="s">
        <v>369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N34" s="143"/>
      <c r="O34" s="143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</row>
    <row r="35" spans="1:65" ht="24" customHeight="1">
      <c r="A35" s="139"/>
      <c r="B35" s="95" t="s">
        <v>378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N35" s="143"/>
      <c r="O35" s="143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</row>
    <row r="36" spans="1:65" ht="24" customHeight="1">
      <c r="A36" s="139"/>
      <c r="B36" s="95" t="s">
        <v>379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N36" s="143"/>
      <c r="O36" s="143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</row>
    <row r="37" spans="1:65" ht="14.25" customHeight="1">
      <c r="A37" s="139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N37" s="143"/>
      <c r="O37" s="143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</row>
    <row r="38" spans="1:13" ht="25.5" customHeight="1">
      <c r="A38" s="139" t="s">
        <v>243</v>
      </c>
      <c r="B38" s="4" t="s">
        <v>107</v>
      </c>
      <c r="M38" s="4"/>
    </row>
    <row r="39" spans="1:65" ht="25.5" customHeight="1">
      <c r="A39" s="139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276"/>
      <c r="N39" s="225" t="s">
        <v>189</v>
      </c>
      <c r="O39" s="182" t="s">
        <v>84</v>
      </c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</row>
    <row r="40" spans="1:65" ht="25.5" customHeight="1">
      <c r="A40" s="139"/>
      <c r="B40" s="95" t="s">
        <v>108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N40" s="456">
        <v>1236</v>
      </c>
      <c r="O40" s="342">
        <v>2135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</row>
    <row r="41" spans="1:65" ht="25.5" customHeight="1">
      <c r="A41" s="139"/>
      <c r="B41" s="166" t="s">
        <v>166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277"/>
      <c r="N41" s="353">
        <v>1561</v>
      </c>
      <c r="O41" s="355">
        <v>432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</row>
    <row r="42" spans="1:65" ht="25.5" customHeight="1">
      <c r="A42" s="139"/>
      <c r="B42" s="95" t="s">
        <v>125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N42" s="456">
        <f>SUM(N40:N41)</f>
        <v>2797</v>
      </c>
      <c r="O42" s="342">
        <v>2567</v>
      </c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</row>
    <row r="43" spans="1:65" ht="25.5" customHeight="1">
      <c r="A43" s="139"/>
      <c r="B43" s="95" t="s">
        <v>175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N43" s="456"/>
      <c r="O43" s="342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</row>
    <row r="44" spans="1:65" ht="25.5" customHeight="1">
      <c r="A44" s="139"/>
      <c r="B44" s="95"/>
      <c r="C44" s="95" t="s">
        <v>130</v>
      </c>
      <c r="D44" s="95"/>
      <c r="E44" s="95"/>
      <c r="F44" s="95"/>
      <c r="G44" s="95"/>
      <c r="H44" s="95"/>
      <c r="I44" s="95"/>
      <c r="J44" s="95"/>
      <c r="K44" s="95"/>
      <c r="L44" s="95"/>
      <c r="N44" s="456">
        <v>1079</v>
      </c>
      <c r="O44" s="342">
        <v>1074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</row>
    <row r="45" spans="1:65" ht="25.5" customHeight="1">
      <c r="A45" s="139"/>
      <c r="B45" s="95" t="s">
        <v>320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N45" s="456">
        <v>183</v>
      </c>
      <c r="O45" s="342">
        <v>214</v>
      </c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</row>
    <row r="46" spans="1:65" ht="25.5" customHeight="1">
      <c r="A46" s="139"/>
      <c r="B46" s="95" t="s">
        <v>109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N46" s="456">
        <v>451</v>
      </c>
      <c r="O46" s="342">
        <v>451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</row>
    <row r="47" spans="1:65" ht="25.5" customHeight="1">
      <c r="A47" s="139"/>
      <c r="B47" s="95" t="s">
        <v>321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N47" s="456">
        <v>144</v>
      </c>
      <c r="O47" s="342">
        <v>120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</row>
    <row r="48" spans="1:65" ht="25.5" customHeight="1">
      <c r="A48" s="139"/>
      <c r="B48" s="166" t="s">
        <v>110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277"/>
      <c r="N48" s="353">
        <v>19</v>
      </c>
      <c r="O48" s="355">
        <v>19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</row>
    <row r="49" spans="1:65" ht="25.5" customHeight="1">
      <c r="A49" s="139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278"/>
      <c r="N49" s="457">
        <f>SUM(N42:N48)</f>
        <v>4673</v>
      </c>
      <c r="O49" s="458">
        <v>4445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</row>
    <row r="50" spans="1:65" ht="19.5" customHeight="1">
      <c r="A50" s="139"/>
      <c r="B50" s="95" t="s">
        <v>111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N50" s="456"/>
      <c r="O50" s="342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</row>
    <row r="51" spans="1:65" ht="25.5" customHeight="1">
      <c r="A51" s="139"/>
      <c r="B51" s="95" t="s">
        <v>220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N51" s="456">
        <v>1429</v>
      </c>
      <c r="O51" s="342">
        <v>1336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</row>
    <row r="52" spans="1:65" ht="25.5" customHeight="1">
      <c r="A52" s="139"/>
      <c r="B52" s="95" t="s">
        <v>112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N52" s="456">
        <v>1761</v>
      </c>
      <c r="O52" s="342">
        <v>1781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</row>
    <row r="53" spans="1:65" ht="25.5" customHeight="1">
      <c r="A53" s="139"/>
      <c r="B53" s="95" t="s">
        <v>113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N53" s="456">
        <v>1483</v>
      </c>
      <c r="O53" s="342">
        <v>1328</v>
      </c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</row>
    <row r="54" spans="1:65" ht="25.5" customHeight="1">
      <c r="A54" s="139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278"/>
      <c r="N54" s="457">
        <f>SUM(N51:N53)</f>
        <v>4673</v>
      </c>
      <c r="O54" s="458">
        <f>SUM(O51:O53)</f>
        <v>4445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</row>
    <row r="55" spans="1:65" ht="14.25" customHeight="1">
      <c r="A55" s="139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479"/>
      <c r="N55" s="350"/>
      <c r="O55" s="354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</row>
    <row r="56" spans="1:65" ht="25.5" customHeight="1">
      <c r="A56" s="139" t="s">
        <v>322</v>
      </c>
      <c r="B56" s="95" t="s">
        <v>323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4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</row>
    <row r="58" spans="1:65" ht="25.5" customHeight="1">
      <c r="A58" s="491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492"/>
      <c r="N58" s="352"/>
      <c r="O58" s="333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</row>
    <row r="59" spans="1:65" ht="25.5" customHeight="1">
      <c r="A59" s="491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479"/>
      <c r="N59" s="350"/>
      <c r="O59" s="354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</row>
    <row r="60" spans="1:65" ht="25.5" customHeight="1">
      <c r="A60" s="491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479"/>
      <c r="N60" s="350"/>
      <c r="O60" s="354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</row>
    <row r="61" spans="1:65" ht="25.5" customHeight="1">
      <c r="A61" s="491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479"/>
      <c r="N61" s="350"/>
      <c r="O61" s="354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</row>
    <row r="62" spans="1:65" ht="19.5" customHeight="1">
      <c r="A62" s="491"/>
      <c r="B62" s="180"/>
      <c r="C62" s="180"/>
      <c r="D62" s="180"/>
      <c r="E62" s="3"/>
      <c r="F62" s="180"/>
      <c r="G62" s="180"/>
      <c r="H62" s="180"/>
      <c r="I62" s="180"/>
      <c r="J62" s="180"/>
      <c r="K62" s="180"/>
      <c r="L62" s="180"/>
      <c r="M62" s="479"/>
      <c r="N62" s="350"/>
      <c r="O62" s="354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</row>
    <row r="63" spans="1:65" ht="25.5" customHeight="1">
      <c r="A63" s="491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479"/>
      <c r="N63" s="350"/>
      <c r="O63" s="354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</row>
    <row r="64" spans="1:65" ht="25.5" customHeight="1">
      <c r="A64" s="491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479"/>
      <c r="N64" s="350"/>
      <c r="O64" s="354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</row>
    <row r="65" spans="1:65" ht="25.5" customHeight="1">
      <c r="A65" s="491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479"/>
      <c r="N65" s="350"/>
      <c r="O65" s="354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</row>
    <row r="66" spans="2:65" ht="25.5" customHeight="1"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N66" s="143"/>
      <c r="O66" s="143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</row>
    <row r="67" spans="2:65" ht="25.5" customHeight="1"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N67" s="143"/>
      <c r="O67" s="143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</row>
    <row r="68" spans="2:65" ht="25.5" customHeight="1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N68" s="143"/>
      <c r="O68" s="143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</row>
    <row r="69" spans="2:65" ht="25.5" customHeight="1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N69" s="143"/>
      <c r="O69" s="143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</row>
    <row r="70" spans="2:65" ht="25.5" customHeight="1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N70" s="143"/>
      <c r="O70" s="143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</row>
    <row r="71" spans="2:65" ht="25.5" customHeight="1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N71" s="143"/>
      <c r="O71" s="143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</row>
    <row r="72" spans="2:65" ht="25.5" customHeight="1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N72" s="143"/>
      <c r="O72" s="143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</row>
    <row r="73" spans="2:65" ht="25.5" customHeight="1"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N73" s="143"/>
      <c r="O73" s="143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</row>
    <row r="74" spans="2:65" ht="25.5" customHeight="1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N74" s="143"/>
      <c r="O74" s="143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</row>
    <row r="75" spans="2:65" ht="25.5" customHeight="1"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N75" s="143"/>
      <c r="O75" s="143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</row>
    <row r="76" spans="2:65" ht="25.5" customHeight="1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N76" s="143"/>
      <c r="O76" s="143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</row>
    <row r="77" spans="2:65" ht="25.5" customHeight="1"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N77" s="143"/>
      <c r="O77" s="143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</row>
    <row r="78" spans="2:65" ht="25.5" customHeight="1"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N78" s="143"/>
      <c r="O78" s="143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</row>
    <row r="79" spans="2:65" ht="25.5" customHeight="1"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N79" s="143"/>
      <c r="O79" s="143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</row>
    <row r="80" spans="2:65" ht="25.5" customHeight="1"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N80" s="143"/>
      <c r="O80" s="143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</row>
    <row r="81" spans="2:65" ht="25.5" customHeight="1"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N81" s="143"/>
      <c r="O81" s="143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</row>
    <row r="82" spans="2:65" ht="25.5" customHeight="1"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N82" s="143"/>
      <c r="O82" s="143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</row>
    <row r="83" spans="2:65" ht="25.5" customHeight="1"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N83" s="143"/>
      <c r="O83" s="143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</row>
    <row r="84" spans="2:65" ht="25.5" customHeight="1"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N84" s="143"/>
      <c r="O84" s="143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</row>
    <row r="85" spans="2:65" ht="25.5" customHeight="1"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N85" s="143"/>
      <c r="O85" s="143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</row>
    <row r="86" spans="2:65" ht="25.5" customHeight="1"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N86" s="143"/>
      <c r="O86" s="143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</row>
    <row r="87" spans="2:65" ht="25.5" customHeight="1"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N87" s="143"/>
      <c r="O87" s="143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</row>
    <row r="88" spans="2:65" ht="25.5" customHeight="1"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N88" s="143"/>
      <c r="O88" s="143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</row>
    <row r="89" spans="2:65" ht="25.5" customHeight="1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N89" s="143"/>
      <c r="O89" s="143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</row>
    <row r="90" spans="2:65" ht="25.5" customHeight="1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N90" s="143"/>
      <c r="O90" s="143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</row>
    <row r="91" spans="2:65" ht="25.5" customHeight="1"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N91" s="143"/>
      <c r="O91" s="143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</row>
    <row r="92" spans="2:65" ht="25.5" customHeight="1"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N92" s="143"/>
      <c r="O92" s="143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</row>
    <row r="93" spans="2:65" ht="25.5" customHeight="1"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N93" s="143"/>
      <c r="O93" s="143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</row>
    <row r="94" spans="2:65" ht="25.5" customHeight="1"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N94" s="143"/>
      <c r="O94" s="143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</row>
    <row r="95" spans="2:65" ht="25.5" customHeight="1"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N95" s="143"/>
      <c r="O95" s="143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</row>
    <row r="96" spans="2:65" ht="25.5" customHeight="1"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N96" s="143"/>
      <c r="O96" s="143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</row>
    <row r="97" spans="2:65" ht="25.5" customHeight="1"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N97" s="143"/>
      <c r="O97" s="143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</row>
    <row r="98" spans="2:65" ht="25.5" customHeight="1"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N98" s="143"/>
      <c r="O98" s="143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</row>
    <row r="99" spans="2:65" ht="25.5" customHeight="1"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N99" s="143"/>
      <c r="O99" s="143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</row>
    <row r="100" spans="2:65" ht="25.5" customHeight="1"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N100" s="143"/>
      <c r="O100" s="143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</row>
    <row r="101" spans="2:65" ht="25.5" customHeight="1"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N101" s="143"/>
      <c r="O101" s="143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</row>
    <row r="102" spans="2:65" ht="25.5" customHeight="1"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N102" s="143"/>
      <c r="O102" s="143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</row>
    <row r="103" spans="2:65" ht="25.5" customHeight="1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N103" s="143"/>
      <c r="O103" s="143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</row>
    <row r="104" spans="2:65" ht="25.5" customHeight="1"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N104" s="143"/>
      <c r="O104" s="143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</row>
    <row r="105" spans="2:65" ht="25.5" customHeight="1"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N105" s="143"/>
      <c r="O105" s="143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</row>
    <row r="106" spans="2:65" ht="25.5" customHeight="1"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N106" s="143"/>
      <c r="O106" s="143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</row>
    <row r="107" spans="2:65" ht="25.5" customHeight="1"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N107" s="143"/>
      <c r="O107" s="143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</row>
    <row r="108" spans="2:65" ht="25.5" customHeight="1"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N108" s="143"/>
      <c r="O108" s="143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</row>
    <row r="109" spans="2:65" ht="25.5" customHeight="1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N109" s="143"/>
      <c r="O109" s="143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</row>
    <row r="110" spans="2:65" ht="25.5" customHeight="1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N110" s="143"/>
      <c r="O110" s="143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</row>
    <row r="111" spans="2:65" ht="25.5" customHeight="1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N111" s="143"/>
      <c r="O111" s="143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</row>
    <row r="112" spans="2:65" ht="25.5" customHeight="1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N112" s="143"/>
      <c r="O112" s="143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</row>
    <row r="113" spans="2:65" ht="25.5" customHeight="1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N113" s="143"/>
      <c r="O113" s="143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</row>
    <row r="114" spans="2:65" ht="25.5" customHeight="1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N114" s="143"/>
      <c r="O114" s="143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</row>
    <row r="115" spans="2:65" ht="25.5" customHeight="1"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N115" s="143"/>
      <c r="O115" s="143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</row>
    <row r="116" spans="2:65" ht="25.5" customHeight="1"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N116" s="143"/>
      <c r="O116" s="143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</row>
    <row r="117" spans="2:65" ht="25.5" customHeight="1"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N117" s="143"/>
      <c r="O117" s="143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</row>
    <row r="118" spans="2:65" ht="25.5" customHeight="1"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N118" s="143"/>
      <c r="O118" s="143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</row>
    <row r="119" spans="2:65" ht="25.5" customHeight="1"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N119" s="143"/>
      <c r="O119" s="143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</row>
    <row r="120" spans="2:65" ht="25.5" customHeight="1"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N120" s="143"/>
      <c r="O120" s="143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</row>
    <row r="121" spans="2:65" ht="25.5" customHeight="1"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N121" s="143"/>
      <c r="O121" s="143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</row>
    <row r="122" spans="2:65" ht="25.5" customHeight="1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N122" s="143"/>
      <c r="O122" s="143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</row>
    <row r="123" spans="2:65" ht="25.5" customHeight="1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N123" s="143"/>
      <c r="O123" s="143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</row>
    <row r="124" spans="2:65" ht="25.5" customHeight="1"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N124" s="143"/>
      <c r="O124" s="143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</row>
    <row r="125" spans="2:65" ht="25.5" customHeight="1"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N125" s="143"/>
      <c r="O125" s="143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</row>
    <row r="126" spans="2:65" ht="25.5" customHeight="1"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N126" s="143"/>
      <c r="O126" s="143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</row>
    <row r="127" spans="2:65" ht="25.5" customHeight="1"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N127" s="143"/>
      <c r="O127" s="143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</row>
    <row r="128" spans="2:65" ht="25.5" customHeight="1"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N128" s="143"/>
      <c r="O128" s="143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</row>
    <row r="129" spans="2:65" ht="25.5" customHeight="1"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N129" s="143"/>
      <c r="O129" s="143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</row>
    <row r="130" spans="2:65" ht="25.5" customHeight="1"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N130" s="143"/>
      <c r="O130" s="143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</row>
    <row r="131" spans="2:65" ht="25.5" customHeight="1"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N131" s="143"/>
      <c r="O131" s="143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</row>
    <row r="132" spans="2:65" ht="25.5" customHeight="1"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N132" s="143"/>
      <c r="O132" s="143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</row>
    <row r="133" spans="2:65" ht="25.5" customHeight="1"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N133" s="143"/>
      <c r="O133" s="143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</row>
    <row r="134" spans="2:65" ht="25.5" customHeight="1"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N134" s="143"/>
      <c r="O134" s="143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</row>
    <row r="135" spans="2:65" ht="25.5" customHeight="1"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N135" s="143"/>
      <c r="O135" s="143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</row>
    <row r="136" spans="2:65" ht="25.5" customHeight="1"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N136" s="143"/>
      <c r="O136" s="143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</row>
    <row r="137" spans="2:65" ht="25.5" customHeight="1"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N137" s="143"/>
      <c r="O137" s="143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</row>
    <row r="138" spans="2:65" ht="25.5" customHeight="1"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N138" s="143"/>
      <c r="O138" s="143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</row>
    <row r="139" spans="2:65" ht="25.5" customHeight="1"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N139" s="143"/>
      <c r="O139" s="143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</row>
    <row r="140" spans="2:65" ht="25.5" customHeight="1"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N140" s="143"/>
      <c r="O140" s="143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</row>
    <row r="141" spans="2:65" ht="25.5" customHeight="1"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N141" s="143"/>
      <c r="O141" s="143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</row>
    <row r="142" spans="2:65" ht="25.5" customHeight="1"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N142" s="143"/>
      <c r="O142" s="143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</row>
    <row r="143" spans="2:65" ht="25.5" customHeight="1"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N143" s="143"/>
      <c r="O143" s="143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</row>
    <row r="144" spans="2:65" ht="25.5" customHeight="1"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N144" s="143"/>
      <c r="O144" s="143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</row>
    <row r="145" spans="2:65" ht="25.5" customHeight="1"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N145" s="143"/>
      <c r="O145" s="143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</row>
    <row r="146" spans="2:65" ht="25.5" customHeight="1"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N146" s="143"/>
      <c r="O146" s="143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</row>
    <row r="147" spans="2:65" ht="25.5" customHeight="1"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N147" s="143"/>
      <c r="O147" s="143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</row>
    <row r="148" spans="2:65" ht="25.5" customHeight="1"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N148" s="143"/>
      <c r="O148" s="143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</row>
    <row r="149" spans="2:65" ht="25.5" customHeight="1"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N149" s="143"/>
      <c r="O149" s="143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</row>
    <row r="150" spans="2:65" ht="25.5" customHeight="1"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N150" s="143"/>
      <c r="O150" s="143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</row>
    <row r="151" spans="2:65" ht="25.5" customHeight="1"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N151" s="143"/>
      <c r="O151" s="143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</row>
    <row r="152" spans="2:65" ht="25.5" customHeight="1"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N152" s="143"/>
      <c r="O152" s="143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</row>
    <row r="153" spans="2:65" ht="25.5" customHeight="1"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N153" s="143"/>
      <c r="O153" s="143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</row>
    <row r="154" spans="2:65" ht="25.5" customHeight="1"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N154" s="143"/>
      <c r="O154" s="143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</row>
    <row r="155" spans="2:65" ht="25.5" customHeight="1"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N155" s="143"/>
      <c r="O155" s="143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</row>
    <row r="156" spans="2:65" ht="25.5" customHeight="1"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N156" s="143"/>
      <c r="O156" s="143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</row>
    <row r="157" spans="2:65" ht="25.5" customHeight="1"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N157" s="143"/>
      <c r="O157" s="143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</row>
    <row r="158" spans="2:65" ht="25.5" customHeight="1"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N158" s="143"/>
      <c r="O158" s="143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</row>
    <row r="159" spans="2:65" ht="25.5" customHeight="1"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N159" s="143"/>
      <c r="O159" s="143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</row>
    <row r="160" spans="2:65" ht="25.5" customHeight="1"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N160" s="143"/>
      <c r="O160" s="143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</row>
    <row r="161" spans="2:65" ht="25.5" customHeight="1"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N161" s="143"/>
      <c r="O161" s="143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</row>
    <row r="162" spans="2:65" ht="25.5" customHeight="1"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N162" s="143"/>
      <c r="O162" s="143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</row>
    <row r="163" spans="2:65" ht="25.5" customHeight="1"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N163" s="143"/>
      <c r="O163" s="143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</row>
    <row r="164" spans="2:65" ht="25.5" customHeight="1"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N164" s="143"/>
      <c r="O164" s="143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</row>
    <row r="165" spans="2:65" ht="25.5" customHeight="1"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N165" s="143"/>
      <c r="O165" s="143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</row>
    <row r="166" spans="2:65" ht="25.5" customHeight="1"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N166" s="143"/>
      <c r="O166" s="143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</row>
    <row r="167" spans="2:65" ht="25.5" customHeight="1"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N167" s="143"/>
      <c r="O167" s="143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</row>
    <row r="168" spans="2:65" ht="25.5" customHeight="1"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N168" s="143"/>
      <c r="O168" s="143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</row>
    <row r="169" spans="2:65" ht="25.5" customHeight="1"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N169" s="143"/>
      <c r="O169" s="143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</row>
    <row r="170" spans="2:65" ht="25.5" customHeight="1"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N170" s="143"/>
      <c r="O170" s="143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</row>
    <row r="171" spans="2:65" ht="25.5" customHeight="1"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N171" s="143"/>
      <c r="O171" s="143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</row>
    <row r="172" spans="2:65" ht="25.5" customHeight="1"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N172" s="143"/>
      <c r="O172" s="143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</row>
    <row r="173" spans="2:65" ht="25.5" customHeight="1"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N173" s="143"/>
      <c r="O173" s="143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</row>
    <row r="174" spans="2:65" ht="25.5" customHeight="1"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N174" s="143"/>
      <c r="O174" s="143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</row>
    <row r="175" spans="2:65" ht="25.5" customHeight="1"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N175" s="143"/>
      <c r="O175" s="143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</row>
    <row r="176" spans="2:65" ht="25.5" customHeight="1"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N176" s="143"/>
      <c r="O176" s="143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</row>
    <row r="177" spans="2:65" ht="25.5" customHeight="1"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N177" s="143"/>
      <c r="O177" s="143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</row>
    <row r="178" spans="2:65" ht="25.5" customHeight="1"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N178" s="143"/>
      <c r="O178" s="143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</row>
    <row r="179" spans="2:65" ht="25.5" customHeight="1"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N179" s="143"/>
      <c r="O179" s="143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</row>
    <row r="180" spans="2:65" ht="25.5" customHeight="1"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N180" s="143"/>
      <c r="O180" s="143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</row>
    <row r="181" spans="2:65" ht="25.5" customHeight="1"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N181" s="143"/>
      <c r="O181" s="143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</row>
    <row r="182" spans="2:65" ht="25.5" customHeight="1"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N182" s="143"/>
      <c r="O182" s="143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</row>
    <row r="183" spans="2:65" ht="25.5" customHeight="1"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N183" s="143"/>
      <c r="O183" s="143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</row>
    <row r="184" spans="2:65" ht="25.5" customHeight="1"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N184" s="143"/>
      <c r="O184" s="143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</row>
    <row r="185" spans="2:65" ht="25.5" customHeight="1"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N185" s="143"/>
      <c r="O185" s="143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</row>
    <row r="186" spans="2:65" ht="25.5" customHeight="1"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N186" s="143"/>
      <c r="O186" s="143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</row>
    <row r="187" spans="2:65" ht="25.5" customHeight="1"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N187" s="143"/>
      <c r="O187" s="143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</row>
    <row r="188" spans="2:65" ht="25.5" customHeight="1"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N188" s="143"/>
      <c r="O188" s="143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</row>
    <row r="189" spans="2:65" ht="25.5" customHeight="1"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N189" s="143"/>
      <c r="O189" s="143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</row>
    <row r="190" spans="2:65" ht="25.5" customHeight="1"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N190" s="143"/>
      <c r="O190" s="143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</row>
    <row r="191" spans="2:65" ht="25.5" customHeight="1"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N191" s="143"/>
      <c r="O191" s="143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</row>
    <row r="192" spans="2:65" ht="25.5" customHeight="1"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N192" s="143"/>
      <c r="O192" s="143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</row>
    <row r="193" spans="2:65" ht="25.5" customHeight="1"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N193" s="143"/>
      <c r="O193" s="143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</row>
    <row r="194" spans="2:65" ht="25.5" customHeight="1"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N194" s="143"/>
      <c r="O194" s="143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</row>
    <row r="195" spans="2:65" ht="25.5" customHeight="1"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N195" s="143"/>
      <c r="O195" s="143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</row>
    <row r="196" spans="2:65" ht="25.5" customHeight="1"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N196" s="143"/>
      <c r="O196" s="143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</row>
    <row r="197" spans="2:65" ht="25.5" customHeight="1"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N197" s="143"/>
      <c r="O197" s="143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</row>
    <row r="198" spans="2:65" ht="25.5" customHeight="1"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N198" s="143"/>
      <c r="O198" s="143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</row>
    <row r="199" spans="2:65" ht="25.5" customHeight="1"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N199" s="143"/>
      <c r="O199" s="143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</row>
    <row r="200" spans="2:65" ht="25.5" customHeight="1"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N200" s="143"/>
      <c r="O200" s="143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</row>
    <row r="201" spans="2:65" ht="25.5" customHeight="1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N201" s="143"/>
      <c r="O201" s="143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</row>
    <row r="202" spans="2:65" ht="25.5" customHeight="1"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N202" s="143"/>
      <c r="O202" s="143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</row>
    <row r="203" spans="2:65" ht="25.5" customHeight="1"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N203" s="143"/>
      <c r="O203" s="143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</row>
    <row r="204" spans="2:65" ht="25.5" customHeight="1"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N204" s="143"/>
      <c r="O204" s="143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</row>
    <row r="205" spans="2:65" ht="25.5" customHeight="1"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N205" s="143"/>
      <c r="O205" s="143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</row>
    <row r="206" spans="2:65" ht="25.5" customHeight="1"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N206" s="143"/>
      <c r="O206" s="143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</row>
    <row r="207" spans="2:65" ht="25.5" customHeight="1"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N207" s="143"/>
      <c r="O207" s="143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  <c r="AT207" s="95"/>
      <c r="AU207" s="95"/>
      <c r="AV207" s="95"/>
      <c r="AW207" s="95"/>
      <c r="AX207" s="95"/>
      <c r="AY207" s="95"/>
      <c r="AZ207" s="95"/>
      <c r="BA207" s="95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</row>
    <row r="208" spans="2:65" ht="25.5" customHeight="1"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N208" s="143"/>
      <c r="O208" s="143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/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5"/>
      <c r="BK208" s="95"/>
      <c r="BL208" s="95"/>
      <c r="BM208" s="95"/>
    </row>
    <row r="209" spans="2:65" ht="25.5" customHeight="1"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N209" s="143"/>
      <c r="O209" s="143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</row>
    <row r="210" spans="2:65" ht="25.5" customHeight="1"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N210" s="143"/>
      <c r="O210" s="143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</row>
    <row r="211" spans="2:65" ht="25.5" customHeight="1"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N211" s="143"/>
      <c r="O211" s="143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</row>
    <row r="212" spans="2:65" ht="25.5" customHeight="1"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N212" s="143"/>
      <c r="O212" s="143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</row>
    <row r="213" spans="2:65" ht="25.5" customHeight="1"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N213" s="143"/>
      <c r="O213" s="143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</row>
    <row r="214" spans="2:65" ht="25.5" customHeight="1"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N214" s="143"/>
      <c r="O214" s="143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</row>
    <row r="215" spans="2:65" ht="25.5" customHeight="1"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N215" s="143"/>
      <c r="O215" s="143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</row>
    <row r="216" spans="2:65" ht="25.5" customHeight="1"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N216" s="143"/>
      <c r="O216" s="143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</row>
    <row r="217" spans="2:65" ht="25.5" customHeight="1"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N217" s="143"/>
      <c r="O217" s="143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  <c r="AT217" s="95"/>
      <c r="AU217" s="95"/>
      <c r="AV217" s="95"/>
      <c r="AW217" s="95"/>
      <c r="AX217" s="95"/>
      <c r="AY217" s="95"/>
      <c r="AZ217" s="95"/>
      <c r="BA217" s="95"/>
      <c r="BB217" s="95"/>
      <c r="BC217" s="95"/>
      <c r="BD217" s="95"/>
      <c r="BE217" s="95"/>
      <c r="BF217" s="95"/>
      <c r="BG217" s="95"/>
      <c r="BH217" s="95"/>
      <c r="BI217" s="95"/>
      <c r="BJ217" s="95"/>
      <c r="BK217" s="95"/>
      <c r="BL217" s="95"/>
      <c r="BM217" s="95"/>
    </row>
    <row r="218" spans="2:65" ht="25.5" customHeight="1"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N218" s="143"/>
      <c r="O218" s="143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  <c r="AT218" s="95"/>
      <c r="AU218" s="95"/>
      <c r="AV218" s="95"/>
      <c r="AW218" s="95"/>
      <c r="AX218" s="95"/>
      <c r="AY218" s="95"/>
      <c r="AZ218" s="95"/>
      <c r="BA218" s="95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</row>
    <row r="219" spans="2:65" ht="25.5" customHeight="1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N219" s="143"/>
      <c r="O219" s="143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</row>
    <row r="220" spans="2:65" ht="25.5" customHeight="1"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N220" s="143"/>
      <c r="O220" s="143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  <c r="AT220" s="95"/>
      <c r="AU220" s="95"/>
      <c r="AV220" s="95"/>
      <c r="AW220" s="95"/>
      <c r="AX220" s="95"/>
      <c r="AY220" s="95"/>
      <c r="AZ220" s="95"/>
      <c r="BA220" s="95"/>
      <c r="BB220" s="95"/>
      <c r="BC220" s="95"/>
      <c r="BD220" s="95"/>
      <c r="BE220" s="95"/>
      <c r="BF220" s="95"/>
      <c r="BG220" s="95"/>
      <c r="BH220" s="95"/>
      <c r="BI220" s="95"/>
      <c r="BJ220" s="95"/>
      <c r="BK220" s="95"/>
      <c r="BL220" s="95"/>
      <c r="BM220" s="95"/>
    </row>
    <row r="221" spans="2:65" ht="25.5" customHeight="1"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N221" s="143"/>
      <c r="O221" s="143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  <c r="AT221" s="95"/>
      <c r="AU221" s="95"/>
      <c r="AV221" s="95"/>
      <c r="AW221" s="95"/>
      <c r="AX221" s="95"/>
      <c r="AY221" s="95"/>
      <c r="AZ221" s="95"/>
      <c r="BA221" s="95"/>
      <c r="BB221" s="95"/>
      <c r="BC221" s="95"/>
      <c r="BD221" s="95"/>
      <c r="BE221" s="95"/>
      <c r="BF221" s="95"/>
      <c r="BG221" s="95"/>
      <c r="BH221" s="95"/>
      <c r="BI221" s="95"/>
      <c r="BJ221" s="95"/>
      <c r="BK221" s="95"/>
      <c r="BL221" s="95"/>
      <c r="BM221" s="95"/>
    </row>
    <row r="222" spans="2:65" ht="25.5" customHeight="1"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N222" s="143"/>
      <c r="O222" s="143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  <c r="AT222" s="95"/>
      <c r="AU222" s="95"/>
      <c r="AV222" s="95"/>
      <c r="AW222" s="95"/>
      <c r="AX222" s="95"/>
      <c r="AY222" s="95"/>
      <c r="AZ222" s="95"/>
      <c r="BA222" s="95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</row>
    <row r="223" spans="2:65" ht="25.5" customHeight="1"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N223" s="143"/>
      <c r="O223" s="143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  <c r="AT223" s="95"/>
      <c r="AU223" s="95"/>
      <c r="AV223" s="95"/>
      <c r="AW223" s="95"/>
      <c r="AX223" s="95"/>
      <c r="AY223" s="95"/>
      <c r="AZ223" s="95"/>
      <c r="BA223" s="95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</row>
    <row r="224" spans="2:65" ht="25.5" customHeight="1"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N224" s="143"/>
      <c r="O224" s="143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  <c r="AT224" s="95"/>
      <c r="AU224" s="95"/>
      <c r="AV224" s="95"/>
      <c r="AW224" s="95"/>
      <c r="AX224" s="95"/>
      <c r="AY224" s="95"/>
      <c r="AZ224" s="95"/>
      <c r="BA224" s="95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</row>
    <row r="225" spans="2:65" ht="25.5" customHeight="1"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N225" s="143"/>
      <c r="O225" s="143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5"/>
      <c r="BD225" s="95"/>
      <c r="BE225" s="95"/>
      <c r="BF225" s="95"/>
      <c r="BG225" s="95"/>
      <c r="BH225" s="95"/>
      <c r="BI225" s="95"/>
      <c r="BJ225" s="95"/>
      <c r="BK225" s="95"/>
      <c r="BL225" s="95"/>
      <c r="BM225" s="95"/>
    </row>
    <row r="226" spans="2:65" ht="25.5" customHeight="1"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N226" s="143"/>
      <c r="O226" s="143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  <c r="AT226" s="95"/>
      <c r="AU226" s="95"/>
      <c r="AV226" s="95"/>
      <c r="AW226" s="95"/>
      <c r="AX226" s="95"/>
      <c r="AY226" s="95"/>
      <c r="AZ226" s="95"/>
      <c r="BA226" s="95"/>
      <c r="BB226" s="95"/>
      <c r="BC226" s="95"/>
      <c r="BD226" s="95"/>
      <c r="BE226" s="95"/>
      <c r="BF226" s="95"/>
      <c r="BG226" s="95"/>
      <c r="BH226" s="95"/>
      <c r="BI226" s="95"/>
      <c r="BJ226" s="95"/>
      <c r="BK226" s="95"/>
      <c r="BL226" s="95"/>
      <c r="BM226" s="95"/>
    </row>
    <row r="227" spans="2:65" ht="25.5" customHeight="1"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N227" s="143"/>
      <c r="O227" s="143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  <c r="AT227" s="95"/>
      <c r="AU227" s="95"/>
      <c r="AV227" s="95"/>
      <c r="AW227" s="95"/>
      <c r="AX227" s="95"/>
      <c r="AY227" s="95"/>
      <c r="AZ227" s="95"/>
      <c r="BA227" s="95"/>
      <c r="BB227" s="95"/>
      <c r="BC227" s="95"/>
      <c r="BD227" s="95"/>
      <c r="BE227" s="95"/>
      <c r="BF227" s="95"/>
      <c r="BG227" s="95"/>
      <c r="BH227" s="95"/>
      <c r="BI227" s="95"/>
      <c r="BJ227" s="95"/>
      <c r="BK227" s="95"/>
      <c r="BL227" s="95"/>
      <c r="BM227" s="95"/>
    </row>
    <row r="228" spans="2:65" ht="25.5" customHeight="1"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N228" s="143"/>
      <c r="O228" s="143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  <c r="AT228" s="95"/>
      <c r="AU228" s="95"/>
      <c r="AV228" s="95"/>
      <c r="AW228" s="95"/>
      <c r="AX228" s="95"/>
      <c r="AY228" s="95"/>
      <c r="AZ228" s="95"/>
      <c r="BA228" s="95"/>
      <c r="BB228" s="95"/>
      <c r="BC228" s="95"/>
      <c r="BD228" s="95"/>
      <c r="BE228" s="95"/>
      <c r="BF228" s="95"/>
      <c r="BG228" s="95"/>
      <c r="BH228" s="95"/>
      <c r="BI228" s="95"/>
      <c r="BJ228" s="95"/>
      <c r="BK228" s="95"/>
      <c r="BL228" s="95"/>
      <c r="BM228" s="95"/>
    </row>
    <row r="229" spans="2:65" ht="25.5" customHeight="1"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N229" s="143"/>
      <c r="O229" s="143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  <c r="AT229" s="95"/>
      <c r="AU229" s="95"/>
      <c r="AV229" s="95"/>
      <c r="AW229" s="95"/>
      <c r="AX229" s="95"/>
      <c r="AY229" s="95"/>
      <c r="AZ229" s="95"/>
      <c r="BA229" s="95"/>
      <c r="BB229" s="95"/>
      <c r="BC229" s="95"/>
      <c r="BD229" s="95"/>
      <c r="BE229" s="95"/>
      <c r="BF229" s="95"/>
      <c r="BG229" s="95"/>
      <c r="BH229" s="95"/>
      <c r="BI229" s="95"/>
      <c r="BJ229" s="95"/>
      <c r="BK229" s="95"/>
      <c r="BL229" s="95"/>
      <c r="BM229" s="95"/>
    </row>
    <row r="230" spans="2:65" ht="25.5" customHeight="1"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N230" s="143"/>
      <c r="O230" s="143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5"/>
      <c r="AW230" s="95"/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</row>
    <row r="231" spans="2:65" ht="25.5" customHeight="1"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N231" s="143"/>
      <c r="O231" s="143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5"/>
      <c r="AW231" s="95"/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</row>
    <row r="232" spans="2:65" ht="25.5" customHeight="1"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N232" s="143"/>
      <c r="O232" s="143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</row>
    <row r="233" spans="2:65" ht="25.5" customHeight="1"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N233" s="143"/>
      <c r="O233" s="143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</row>
    <row r="234" spans="2:65" ht="25.5" customHeight="1"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N234" s="143"/>
      <c r="O234" s="143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</row>
    <row r="235" spans="2:65" ht="25.5" customHeight="1"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N235" s="143"/>
      <c r="O235" s="143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</row>
    <row r="236" spans="2:65" ht="25.5" customHeight="1"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N236" s="143"/>
      <c r="O236" s="143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</row>
    <row r="237" spans="2:65" ht="25.5" customHeight="1"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N237" s="143"/>
      <c r="O237" s="143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</row>
    <row r="238" spans="2:65" ht="25.5" customHeight="1"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N238" s="143"/>
      <c r="O238" s="143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</row>
    <row r="239" spans="2:65" ht="25.5" customHeight="1"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N239" s="143"/>
      <c r="O239" s="143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</row>
    <row r="240" spans="2:65" ht="25.5" customHeight="1"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N240" s="143"/>
      <c r="O240" s="143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</row>
    <row r="241" spans="2:65" ht="25.5" customHeight="1"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N241" s="143"/>
      <c r="O241" s="143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</row>
    <row r="242" spans="2:65" ht="25.5" customHeight="1"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N242" s="143"/>
      <c r="O242" s="143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</row>
    <row r="243" spans="2:65" ht="25.5" customHeight="1"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N243" s="143"/>
      <c r="O243" s="143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</row>
    <row r="244" spans="2:65" ht="25.5" customHeight="1"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N244" s="143"/>
      <c r="O244" s="143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</row>
    <row r="245" spans="2:65" ht="25.5" customHeight="1"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N245" s="143"/>
      <c r="O245" s="143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</row>
    <row r="246" spans="2:65" ht="25.5" customHeight="1"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N246" s="143"/>
      <c r="O246" s="143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</row>
    <row r="247" spans="2:65" ht="25.5" customHeight="1"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N247" s="143"/>
      <c r="O247" s="143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</row>
    <row r="248" spans="2:65" ht="25.5" customHeight="1"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N248" s="143"/>
      <c r="O248" s="143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</row>
    <row r="249" spans="2:65" ht="25.5" customHeight="1"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N249" s="143"/>
      <c r="O249" s="143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</row>
    <row r="250" spans="2:65" ht="25.5" customHeight="1"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N250" s="143"/>
      <c r="O250" s="143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  <c r="AT250" s="95"/>
      <c r="AU250" s="95"/>
      <c r="AV250" s="95"/>
      <c r="AW250" s="95"/>
      <c r="AX250" s="95"/>
      <c r="AY250" s="95"/>
      <c r="AZ250" s="95"/>
      <c r="BA250" s="95"/>
      <c r="BB250" s="95"/>
      <c r="BC250" s="95"/>
      <c r="BD250" s="95"/>
      <c r="BE250" s="95"/>
      <c r="BF250" s="95"/>
      <c r="BG250" s="95"/>
      <c r="BH250" s="95"/>
      <c r="BI250" s="95"/>
      <c r="BJ250" s="95"/>
      <c r="BK250" s="95"/>
      <c r="BL250" s="95"/>
      <c r="BM250" s="95"/>
    </row>
    <row r="251" spans="2:65" ht="25.5" customHeight="1"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N251" s="143"/>
      <c r="O251" s="143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5"/>
      <c r="BH251" s="95"/>
      <c r="BI251" s="95"/>
      <c r="BJ251" s="95"/>
      <c r="BK251" s="95"/>
      <c r="BL251" s="95"/>
      <c r="BM251" s="95"/>
    </row>
    <row r="252" spans="2:65" ht="25.5" customHeight="1"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N252" s="143"/>
      <c r="O252" s="143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5"/>
      <c r="BH252" s="95"/>
      <c r="BI252" s="95"/>
      <c r="BJ252" s="95"/>
      <c r="BK252" s="95"/>
      <c r="BL252" s="95"/>
      <c r="BM252" s="95"/>
    </row>
    <row r="253" spans="2:65" ht="25.5" customHeight="1"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N253" s="143"/>
      <c r="O253" s="143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</row>
    <row r="254" spans="2:65" ht="25.5" customHeight="1"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N254" s="143"/>
      <c r="O254" s="143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</row>
    <row r="255" spans="2:65" ht="25.5" customHeight="1"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N255" s="143"/>
      <c r="O255" s="143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</row>
    <row r="256" spans="2:65" ht="25.5" customHeight="1"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N256" s="143"/>
      <c r="O256" s="143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</row>
    <row r="257" spans="2:65" ht="25.5" customHeight="1"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N257" s="143"/>
      <c r="O257" s="143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  <c r="AT257" s="95"/>
      <c r="AU257" s="95"/>
      <c r="AV257" s="95"/>
      <c r="AW257" s="95"/>
      <c r="AX257" s="95"/>
      <c r="AY257" s="95"/>
      <c r="AZ257" s="95"/>
      <c r="BA257" s="95"/>
      <c r="BB257" s="95"/>
      <c r="BC257" s="95"/>
      <c r="BD257" s="95"/>
      <c r="BE257" s="95"/>
      <c r="BF257" s="95"/>
      <c r="BG257" s="95"/>
      <c r="BH257" s="95"/>
      <c r="BI257" s="95"/>
      <c r="BJ257" s="95"/>
      <c r="BK257" s="95"/>
      <c r="BL257" s="95"/>
      <c r="BM257" s="95"/>
    </row>
    <row r="258" spans="2:65" ht="25.5" customHeight="1"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N258" s="143"/>
      <c r="O258" s="143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  <c r="AT258" s="95"/>
      <c r="AU258" s="95"/>
      <c r="AV258" s="95"/>
      <c r="AW258" s="95"/>
      <c r="AX258" s="95"/>
      <c r="AY258" s="95"/>
      <c r="AZ258" s="95"/>
      <c r="BA258" s="95"/>
      <c r="BB258" s="95"/>
      <c r="BC258" s="95"/>
      <c r="BD258" s="95"/>
      <c r="BE258" s="95"/>
      <c r="BF258" s="95"/>
      <c r="BG258" s="95"/>
      <c r="BH258" s="95"/>
      <c r="BI258" s="95"/>
      <c r="BJ258" s="95"/>
      <c r="BK258" s="95"/>
      <c r="BL258" s="95"/>
      <c r="BM258" s="95"/>
    </row>
    <row r="259" spans="2:65" ht="25.5" customHeight="1"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N259" s="143"/>
      <c r="O259" s="143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  <c r="AT259" s="95"/>
      <c r="AU259" s="95"/>
      <c r="AV259" s="95"/>
      <c r="AW259" s="95"/>
      <c r="AX259" s="95"/>
      <c r="AY259" s="95"/>
      <c r="AZ259" s="95"/>
      <c r="BA259" s="95"/>
      <c r="BB259" s="95"/>
      <c r="BC259" s="95"/>
      <c r="BD259" s="95"/>
      <c r="BE259" s="95"/>
      <c r="BF259" s="95"/>
      <c r="BG259" s="95"/>
      <c r="BH259" s="95"/>
      <c r="BI259" s="95"/>
      <c r="BJ259" s="95"/>
      <c r="BK259" s="95"/>
      <c r="BL259" s="95"/>
      <c r="BM259" s="95"/>
    </row>
    <row r="260" spans="2:65" ht="25.5" customHeight="1"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N260" s="143"/>
      <c r="O260" s="143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  <c r="AT260" s="95"/>
      <c r="AU260" s="95"/>
      <c r="AV260" s="95"/>
      <c r="AW260" s="95"/>
      <c r="AX260" s="95"/>
      <c r="AY260" s="95"/>
      <c r="AZ260" s="95"/>
      <c r="BA260" s="95"/>
      <c r="BB260" s="95"/>
      <c r="BC260" s="95"/>
      <c r="BD260" s="95"/>
      <c r="BE260" s="95"/>
      <c r="BF260" s="95"/>
      <c r="BG260" s="95"/>
      <c r="BH260" s="95"/>
      <c r="BI260" s="95"/>
      <c r="BJ260" s="95"/>
      <c r="BK260" s="95"/>
      <c r="BL260" s="95"/>
      <c r="BM260" s="95"/>
    </row>
    <row r="261" spans="2:65" ht="25.5" customHeight="1"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N261" s="143"/>
      <c r="O261" s="143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  <c r="AT261" s="95"/>
      <c r="AU261" s="95"/>
      <c r="AV261" s="95"/>
      <c r="AW261" s="95"/>
      <c r="AX261" s="95"/>
      <c r="AY261" s="95"/>
      <c r="AZ261" s="95"/>
      <c r="BA261" s="95"/>
      <c r="BB261" s="95"/>
      <c r="BC261" s="95"/>
      <c r="BD261" s="95"/>
      <c r="BE261" s="95"/>
      <c r="BF261" s="95"/>
      <c r="BG261" s="95"/>
      <c r="BH261" s="95"/>
      <c r="BI261" s="95"/>
      <c r="BJ261" s="95"/>
      <c r="BK261" s="95"/>
      <c r="BL261" s="95"/>
      <c r="BM261" s="95"/>
    </row>
    <row r="262" spans="2:65" ht="25.5" customHeight="1"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N262" s="143"/>
      <c r="O262" s="143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  <c r="AT262" s="95"/>
      <c r="AU262" s="95"/>
      <c r="AV262" s="95"/>
      <c r="AW262" s="95"/>
      <c r="AX262" s="95"/>
      <c r="AY262" s="95"/>
      <c r="AZ262" s="95"/>
      <c r="BA262" s="95"/>
      <c r="BB262" s="95"/>
      <c r="BC262" s="95"/>
      <c r="BD262" s="95"/>
      <c r="BE262" s="95"/>
      <c r="BF262" s="95"/>
      <c r="BG262" s="95"/>
      <c r="BH262" s="95"/>
      <c r="BI262" s="95"/>
      <c r="BJ262" s="95"/>
      <c r="BK262" s="95"/>
      <c r="BL262" s="95"/>
      <c r="BM262" s="95"/>
    </row>
    <row r="263" spans="2:65" ht="25.5" customHeight="1"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N263" s="143"/>
      <c r="O263" s="143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  <c r="AT263" s="95"/>
      <c r="AU263" s="95"/>
      <c r="AV263" s="95"/>
      <c r="AW263" s="95"/>
      <c r="AX263" s="95"/>
      <c r="AY263" s="95"/>
      <c r="AZ263" s="95"/>
      <c r="BA263" s="95"/>
      <c r="BB263" s="95"/>
      <c r="BC263" s="95"/>
      <c r="BD263" s="95"/>
      <c r="BE263" s="95"/>
      <c r="BF263" s="95"/>
      <c r="BG263" s="95"/>
      <c r="BH263" s="95"/>
      <c r="BI263" s="95"/>
      <c r="BJ263" s="95"/>
      <c r="BK263" s="95"/>
      <c r="BL263" s="95"/>
      <c r="BM263" s="95"/>
    </row>
    <row r="264" spans="2:65" ht="25.5" customHeight="1"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N264" s="143"/>
      <c r="O264" s="143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</row>
    <row r="265" spans="2:65" ht="25.5" customHeight="1"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N265" s="143"/>
      <c r="O265" s="143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</row>
    <row r="266" spans="2:65" ht="25.5" customHeight="1"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N266" s="143"/>
      <c r="O266" s="143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</row>
    <row r="267" spans="2:65" ht="25.5" customHeight="1"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N267" s="143"/>
      <c r="O267" s="143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</row>
    <row r="268" spans="2:65" ht="25.5" customHeight="1"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N268" s="143"/>
      <c r="O268" s="143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</row>
    <row r="269" spans="2:65" ht="25.5" customHeight="1"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N269" s="143"/>
      <c r="O269" s="143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</row>
    <row r="270" spans="2:65" ht="25.5" customHeight="1"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N270" s="143"/>
      <c r="O270" s="143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  <c r="AT270" s="95"/>
      <c r="AU270" s="95"/>
      <c r="AV270" s="95"/>
      <c r="AW270" s="95"/>
      <c r="AX270" s="95"/>
      <c r="AY270" s="95"/>
      <c r="AZ270" s="95"/>
      <c r="BA270" s="95"/>
      <c r="BB270" s="95"/>
      <c r="BC270" s="95"/>
      <c r="BD270" s="95"/>
      <c r="BE270" s="95"/>
      <c r="BF270" s="95"/>
      <c r="BG270" s="95"/>
      <c r="BH270" s="95"/>
      <c r="BI270" s="95"/>
      <c r="BJ270" s="95"/>
      <c r="BK270" s="95"/>
      <c r="BL270" s="95"/>
      <c r="BM270" s="95"/>
    </row>
    <row r="271" spans="2:65" ht="25.5" customHeight="1"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N271" s="143"/>
      <c r="O271" s="143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  <c r="AT271" s="95"/>
      <c r="AU271" s="95"/>
      <c r="AV271" s="95"/>
      <c r="AW271" s="95"/>
      <c r="AX271" s="95"/>
      <c r="AY271" s="95"/>
      <c r="AZ271" s="95"/>
      <c r="BA271" s="95"/>
      <c r="BB271" s="95"/>
      <c r="BC271" s="95"/>
      <c r="BD271" s="95"/>
      <c r="BE271" s="95"/>
      <c r="BF271" s="95"/>
      <c r="BG271" s="95"/>
      <c r="BH271" s="95"/>
      <c r="BI271" s="95"/>
      <c r="BJ271" s="95"/>
      <c r="BK271" s="95"/>
      <c r="BL271" s="95"/>
      <c r="BM271" s="95"/>
    </row>
    <row r="272" spans="2:65" ht="25.5" customHeight="1"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N272" s="143"/>
      <c r="O272" s="143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  <c r="AT272" s="95"/>
      <c r="AU272" s="95"/>
      <c r="AV272" s="95"/>
      <c r="AW272" s="95"/>
      <c r="AX272" s="95"/>
      <c r="AY272" s="95"/>
      <c r="AZ272" s="95"/>
      <c r="BA272" s="95"/>
      <c r="BB272" s="95"/>
      <c r="BC272" s="95"/>
      <c r="BD272" s="95"/>
      <c r="BE272" s="95"/>
      <c r="BF272" s="95"/>
      <c r="BG272" s="95"/>
      <c r="BH272" s="95"/>
      <c r="BI272" s="95"/>
      <c r="BJ272" s="95"/>
      <c r="BK272" s="95"/>
      <c r="BL272" s="95"/>
      <c r="BM272" s="95"/>
    </row>
    <row r="273" spans="2:65" ht="25.5" customHeight="1"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N273" s="143"/>
      <c r="O273" s="143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  <c r="AT273" s="95"/>
      <c r="AU273" s="95"/>
      <c r="AV273" s="95"/>
      <c r="AW273" s="95"/>
      <c r="AX273" s="95"/>
      <c r="AY273" s="95"/>
      <c r="AZ273" s="95"/>
      <c r="BA273" s="95"/>
      <c r="BB273" s="95"/>
      <c r="BC273" s="95"/>
      <c r="BD273" s="95"/>
      <c r="BE273" s="95"/>
      <c r="BF273" s="95"/>
      <c r="BG273" s="95"/>
      <c r="BH273" s="95"/>
      <c r="BI273" s="95"/>
      <c r="BJ273" s="95"/>
      <c r="BK273" s="95"/>
      <c r="BL273" s="95"/>
      <c r="BM273" s="95"/>
    </row>
    <row r="274" spans="2:65" ht="25.5" customHeight="1"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N274" s="143"/>
      <c r="O274" s="143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  <c r="AT274" s="95"/>
      <c r="AU274" s="95"/>
      <c r="AV274" s="95"/>
      <c r="AW274" s="95"/>
      <c r="AX274" s="95"/>
      <c r="AY274" s="95"/>
      <c r="AZ274" s="95"/>
      <c r="BA274" s="95"/>
      <c r="BB274" s="95"/>
      <c r="BC274" s="95"/>
      <c r="BD274" s="95"/>
      <c r="BE274" s="95"/>
      <c r="BF274" s="95"/>
      <c r="BG274" s="95"/>
      <c r="BH274" s="95"/>
      <c r="BI274" s="95"/>
      <c r="BJ274" s="95"/>
      <c r="BK274" s="95"/>
      <c r="BL274" s="95"/>
      <c r="BM274" s="95"/>
    </row>
    <row r="275" spans="2:65" ht="25.5" customHeight="1"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N275" s="143"/>
      <c r="O275" s="143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  <c r="AT275" s="95"/>
      <c r="AU275" s="95"/>
      <c r="AV275" s="95"/>
      <c r="AW275" s="95"/>
      <c r="AX275" s="95"/>
      <c r="AY275" s="95"/>
      <c r="AZ275" s="95"/>
      <c r="BA275" s="95"/>
      <c r="BB275" s="95"/>
      <c r="BC275" s="95"/>
      <c r="BD275" s="95"/>
      <c r="BE275" s="95"/>
      <c r="BF275" s="95"/>
      <c r="BG275" s="95"/>
      <c r="BH275" s="95"/>
      <c r="BI275" s="95"/>
      <c r="BJ275" s="95"/>
      <c r="BK275" s="95"/>
      <c r="BL275" s="95"/>
      <c r="BM275" s="95"/>
    </row>
    <row r="276" spans="2:65" ht="25.5" customHeight="1"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N276" s="143"/>
      <c r="O276" s="143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  <c r="AT276" s="95"/>
      <c r="AU276" s="95"/>
      <c r="AV276" s="95"/>
      <c r="AW276" s="95"/>
      <c r="AX276" s="95"/>
      <c r="AY276" s="95"/>
      <c r="AZ276" s="95"/>
      <c r="BA276" s="95"/>
      <c r="BB276" s="95"/>
      <c r="BC276" s="95"/>
      <c r="BD276" s="95"/>
      <c r="BE276" s="95"/>
      <c r="BF276" s="95"/>
      <c r="BG276" s="95"/>
      <c r="BH276" s="95"/>
      <c r="BI276" s="95"/>
      <c r="BJ276" s="95"/>
      <c r="BK276" s="95"/>
      <c r="BL276" s="95"/>
      <c r="BM276" s="95"/>
    </row>
    <row r="277" spans="2:65" ht="25.5" customHeight="1"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N277" s="143"/>
      <c r="O277" s="143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  <c r="AT277" s="95"/>
      <c r="AU277" s="95"/>
      <c r="AV277" s="95"/>
      <c r="AW277" s="95"/>
      <c r="AX277" s="95"/>
      <c r="AY277" s="95"/>
      <c r="AZ277" s="95"/>
      <c r="BA277" s="95"/>
      <c r="BB277" s="95"/>
      <c r="BC277" s="95"/>
      <c r="BD277" s="95"/>
      <c r="BE277" s="95"/>
      <c r="BF277" s="95"/>
      <c r="BG277" s="95"/>
      <c r="BH277" s="95"/>
      <c r="BI277" s="95"/>
      <c r="BJ277" s="95"/>
      <c r="BK277" s="95"/>
      <c r="BL277" s="95"/>
      <c r="BM277" s="95"/>
    </row>
    <row r="278" spans="2:65" ht="25.5" customHeight="1"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N278" s="143"/>
      <c r="O278" s="143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95"/>
      <c r="BD278" s="95"/>
      <c r="BE278" s="95"/>
      <c r="BF278" s="95"/>
      <c r="BG278" s="95"/>
      <c r="BH278" s="95"/>
      <c r="BI278" s="95"/>
      <c r="BJ278" s="95"/>
      <c r="BK278" s="95"/>
      <c r="BL278" s="95"/>
      <c r="BM278" s="95"/>
    </row>
    <row r="279" spans="2:65" ht="25.5" customHeight="1"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N279" s="143"/>
      <c r="O279" s="143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  <c r="AT279" s="95"/>
      <c r="AU279" s="95"/>
      <c r="AV279" s="95"/>
      <c r="AW279" s="95"/>
      <c r="AX279" s="95"/>
      <c r="AY279" s="95"/>
      <c r="AZ279" s="95"/>
      <c r="BA279" s="95"/>
      <c r="BB279" s="95"/>
      <c r="BC279" s="95"/>
      <c r="BD279" s="95"/>
      <c r="BE279" s="95"/>
      <c r="BF279" s="95"/>
      <c r="BG279" s="95"/>
      <c r="BH279" s="95"/>
      <c r="BI279" s="95"/>
      <c r="BJ279" s="95"/>
      <c r="BK279" s="95"/>
      <c r="BL279" s="95"/>
      <c r="BM279" s="95"/>
    </row>
    <row r="280" spans="2:65" ht="25.5" customHeight="1"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N280" s="143"/>
      <c r="O280" s="143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  <c r="AT280" s="95"/>
      <c r="AU280" s="95"/>
      <c r="AV280" s="95"/>
      <c r="AW280" s="95"/>
      <c r="AX280" s="95"/>
      <c r="AY280" s="95"/>
      <c r="AZ280" s="95"/>
      <c r="BA280" s="95"/>
      <c r="BB280" s="95"/>
      <c r="BC280" s="95"/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</row>
    <row r="281" spans="2:65" ht="25.5" customHeight="1"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N281" s="143"/>
      <c r="O281" s="143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  <c r="AT281" s="95"/>
      <c r="AU281" s="95"/>
      <c r="AV281" s="95"/>
      <c r="AW281" s="95"/>
      <c r="AX281" s="95"/>
      <c r="AY281" s="95"/>
      <c r="AZ281" s="95"/>
      <c r="BA281" s="95"/>
      <c r="BB281" s="95"/>
      <c r="BC281" s="95"/>
      <c r="BD281" s="95"/>
      <c r="BE281" s="95"/>
      <c r="BF281" s="95"/>
      <c r="BG281" s="95"/>
      <c r="BH281" s="95"/>
      <c r="BI281" s="95"/>
      <c r="BJ281" s="95"/>
      <c r="BK281" s="95"/>
      <c r="BL281" s="95"/>
      <c r="BM281" s="95"/>
    </row>
    <row r="282" spans="2:65" ht="25.5" customHeight="1"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N282" s="143"/>
      <c r="O282" s="143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  <c r="AT282" s="95"/>
      <c r="AU282" s="95"/>
      <c r="AV282" s="95"/>
      <c r="AW282" s="95"/>
      <c r="AX282" s="95"/>
      <c r="AY282" s="95"/>
      <c r="AZ282" s="95"/>
      <c r="BA282" s="95"/>
      <c r="BB282" s="95"/>
      <c r="BC282" s="95"/>
      <c r="BD282" s="95"/>
      <c r="BE282" s="95"/>
      <c r="BF282" s="95"/>
      <c r="BG282" s="95"/>
      <c r="BH282" s="95"/>
      <c r="BI282" s="95"/>
      <c r="BJ282" s="95"/>
      <c r="BK282" s="95"/>
      <c r="BL282" s="95"/>
      <c r="BM282" s="95"/>
    </row>
    <row r="283" spans="2:65" ht="25.5" customHeight="1"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N283" s="143"/>
      <c r="O283" s="143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X283" s="95"/>
      <c r="AY283" s="95"/>
      <c r="AZ283" s="95"/>
      <c r="BA283" s="95"/>
      <c r="BB283" s="95"/>
      <c r="BC283" s="95"/>
      <c r="BD283" s="95"/>
      <c r="BE283" s="95"/>
      <c r="BF283" s="95"/>
      <c r="BG283" s="95"/>
      <c r="BH283" s="95"/>
      <c r="BI283" s="95"/>
      <c r="BJ283" s="95"/>
      <c r="BK283" s="95"/>
      <c r="BL283" s="95"/>
      <c r="BM283" s="95"/>
    </row>
    <row r="284" spans="2:65" ht="25.5" customHeight="1"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N284" s="143"/>
      <c r="O284" s="143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X284" s="95"/>
      <c r="AY284" s="95"/>
      <c r="AZ284" s="95"/>
      <c r="BA284" s="95"/>
      <c r="BB284" s="95"/>
      <c r="BC284" s="95"/>
      <c r="BD284" s="95"/>
      <c r="BE284" s="95"/>
      <c r="BF284" s="95"/>
      <c r="BG284" s="95"/>
      <c r="BH284" s="95"/>
      <c r="BI284" s="95"/>
      <c r="BJ284" s="95"/>
      <c r="BK284" s="95"/>
      <c r="BL284" s="95"/>
      <c r="BM284" s="95"/>
    </row>
    <row r="285" spans="2:65" ht="25.5" customHeight="1"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N285" s="143"/>
      <c r="O285" s="143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X285" s="95"/>
      <c r="AY285" s="95"/>
      <c r="AZ285" s="95"/>
      <c r="BA285" s="95"/>
      <c r="BB285" s="95"/>
      <c r="BC285" s="95"/>
      <c r="BD285" s="95"/>
      <c r="BE285" s="95"/>
      <c r="BF285" s="95"/>
      <c r="BG285" s="95"/>
      <c r="BH285" s="95"/>
      <c r="BI285" s="95"/>
      <c r="BJ285" s="95"/>
      <c r="BK285" s="95"/>
      <c r="BL285" s="95"/>
      <c r="BM285" s="95"/>
    </row>
    <row r="286" spans="2:65" ht="25.5" customHeight="1"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N286" s="143"/>
      <c r="O286" s="143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X286" s="95"/>
      <c r="AY286" s="95"/>
      <c r="AZ286" s="95"/>
      <c r="BA286" s="95"/>
      <c r="BB286" s="95"/>
      <c r="BC286" s="95"/>
      <c r="BD286" s="95"/>
      <c r="BE286" s="95"/>
      <c r="BF286" s="95"/>
      <c r="BG286" s="95"/>
      <c r="BH286" s="95"/>
      <c r="BI286" s="95"/>
      <c r="BJ286" s="95"/>
      <c r="BK286" s="95"/>
      <c r="BL286" s="95"/>
      <c r="BM286" s="95"/>
    </row>
    <row r="287" spans="2:65" ht="25.5" customHeight="1"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N287" s="143"/>
      <c r="O287" s="143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  <c r="AT287" s="95"/>
      <c r="AU287" s="95"/>
      <c r="AV287" s="95"/>
      <c r="AW287" s="95"/>
      <c r="AX287" s="95"/>
      <c r="AY287" s="95"/>
      <c r="AZ287" s="95"/>
      <c r="BA287" s="95"/>
      <c r="BB287" s="95"/>
      <c r="BC287" s="95"/>
      <c r="BD287" s="95"/>
      <c r="BE287" s="95"/>
      <c r="BF287" s="95"/>
      <c r="BG287" s="95"/>
      <c r="BH287" s="95"/>
      <c r="BI287" s="95"/>
      <c r="BJ287" s="95"/>
      <c r="BK287" s="95"/>
      <c r="BL287" s="95"/>
      <c r="BM287" s="95"/>
    </row>
    <row r="288" spans="2:65" ht="25.5" customHeight="1"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N288" s="143"/>
      <c r="O288" s="143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  <c r="AT288" s="95"/>
      <c r="AU288" s="95"/>
      <c r="AV288" s="95"/>
      <c r="AW288" s="95"/>
      <c r="AX288" s="95"/>
      <c r="AY288" s="95"/>
      <c r="AZ288" s="95"/>
      <c r="BA288" s="95"/>
      <c r="BB288" s="95"/>
      <c r="BC288" s="95"/>
      <c r="BD288" s="95"/>
      <c r="BE288" s="95"/>
      <c r="BF288" s="95"/>
      <c r="BG288" s="95"/>
      <c r="BH288" s="95"/>
      <c r="BI288" s="95"/>
      <c r="BJ288" s="95"/>
      <c r="BK288" s="95"/>
      <c r="BL288" s="95"/>
      <c r="BM288" s="95"/>
    </row>
    <row r="289" spans="2:65" ht="25.5" customHeight="1"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N289" s="143"/>
      <c r="O289" s="143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  <c r="AT289" s="95"/>
      <c r="AU289" s="95"/>
      <c r="AV289" s="95"/>
      <c r="AW289" s="95"/>
      <c r="AX289" s="95"/>
      <c r="AY289" s="95"/>
      <c r="AZ289" s="95"/>
      <c r="BA289" s="95"/>
      <c r="BB289" s="95"/>
      <c r="BC289" s="95"/>
      <c r="BD289" s="95"/>
      <c r="BE289" s="95"/>
      <c r="BF289" s="95"/>
      <c r="BG289" s="95"/>
      <c r="BH289" s="95"/>
      <c r="BI289" s="95"/>
      <c r="BJ289" s="95"/>
      <c r="BK289" s="95"/>
      <c r="BL289" s="95"/>
      <c r="BM289" s="95"/>
    </row>
    <row r="290" spans="2:65" ht="25.5" customHeight="1"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N290" s="143"/>
      <c r="O290" s="143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95"/>
      <c r="BD290" s="95"/>
      <c r="BE290" s="95"/>
      <c r="BF290" s="95"/>
      <c r="BG290" s="95"/>
      <c r="BH290" s="95"/>
      <c r="BI290" s="95"/>
      <c r="BJ290" s="95"/>
      <c r="BK290" s="95"/>
      <c r="BL290" s="95"/>
      <c r="BM290" s="95"/>
    </row>
    <row r="291" spans="2:65" ht="25.5" customHeight="1"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N291" s="143"/>
      <c r="O291" s="143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  <c r="AT291" s="95"/>
      <c r="AU291" s="95"/>
      <c r="AV291" s="95"/>
      <c r="AW291" s="95"/>
      <c r="AX291" s="95"/>
      <c r="AY291" s="95"/>
      <c r="AZ291" s="95"/>
      <c r="BA291" s="95"/>
      <c r="BB291" s="95"/>
      <c r="BC291" s="95"/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</row>
    <row r="292" spans="2:65" ht="25.5" customHeight="1"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N292" s="143"/>
      <c r="O292" s="143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  <c r="AT292" s="95"/>
      <c r="AU292" s="95"/>
      <c r="AV292" s="95"/>
      <c r="AW292" s="95"/>
      <c r="AX292" s="95"/>
      <c r="AY292" s="95"/>
      <c r="AZ292" s="95"/>
      <c r="BA292" s="95"/>
      <c r="BB292" s="95"/>
      <c r="BC292" s="95"/>
      <c r="BD292" s="95"/>
      <c r="BE292" s="95"/>
      <c r="BF292" s="95"/>
      <c r="BG292" s="95"/>
      <c r="BH292" s="95"/>
      <c r="BI292" s="95"/>
      <c r="BJ292" s="95"/>
      <c r="BK292" s="95"/>
      <c r="BL292" s="95"/>
      <c r="BM292" s="95"/>
    </row>
    <row r="293" spans="2:65" ht="25.5" customHeight="1"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N293" s="143"/>
      <c r="O293" s="143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  <c r="AT293" s="95"/>
      <c r="AU293" s="95"/>
      <c r="AV293" s="95"/>
      <c r="AW293" s="95"/>
      <c r="AX293" s="95"/>
      <c r="AY293" s="95"/>
      <c r="AZ293" s="95"/>
      <c r="BA293" s="95"/>
      <c r="BB293" s="95"/>
      <c r="BC293" s="95"/>
      <c r="BD293" s="95"/>
      <c r="BE293" s="95"/>
      <c r="BF293" s="95"/>
      <c r="BG293" s="95"/>
      <c r="BH293" s="95"/>
      <c r="BI293" s="95"/>
      <c r="BJ293" s="95"/>
      <c r="BK293" s="95"/>
      <c r="BL293" s="95"/>
      <c r="BM293" s="95"/>
    </row>
    <row r="294" spans="2:65" ht="25.5" customHeight="1"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N294" s="143"/>
      <c r="O294" s="143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  <c r="AT294" s="95"/>
      <c r="AU294" s="95"/>
      <c r="AV294" s="95"/>
      <c r="AW294" s="95"/>
      <c r="AX294" s="95"/>
      <c r="AY294" s="95"/>
      <c r="AZ294" s="95"/>
      <c r="BA294" s="95"/>
      <c r="BB294" s="95"/>
      <c r="BC294" s="95"/>
      <c r="BD294" s="95"/>
      <c r="BE294" s="95"/>
      <c r="BF294" s="95"/>
      <c r="BG294" s="95"/>
      <c r="BH294" s="95"/>
      <c r="BI294" s="95"/>
      <c r="BJ294" s="95"/>
      <c r="BK294" s="95"/>
      <c r="BL294" s="95"/>
      <c r="BM294" s="95"/>
    </row>
    <row r="295" spans="2:65" ht="25.5" customHeight="1"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N295" s="143"/>
      <c r="O295" s="143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  <c r="AT295" s="95"/>
      <c r="AU295" s="95"/>
      <c r="AV295" s="95"/>
      <c r="AW295" s="95"/>
      <c r="AX295" s="95"/>
      <c r="AY295" s="95"/>
      <c r="AZ295" s="95"/>
      <c r="BA295" s="95"/>
      <c r="BB295" s="95"/>
      <c r="BC295" s="95"/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</row>
    <row r="296" spans="2:65" ht="25.5" customHeight="1"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N296" s="143"/>
      <c r="O296" s="143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  <c r="AT296" s="95"/>
      <c r="AU296" s="95"/>
      <c r="AV296" s="95"/>
      <c r="AW296" s="95"/>
      <c r="AX296" s="95"/>
      <c r="AY296" s="95"/>
      <c r="AZ296" s="95"/>
      <c r="BA296" s="95"/>
      <c r="BB296" s="95"/>
      <c r="BC296" s="95"/>
      <c r="BD296" s="95"/>
      <c r="BE296" s="95"/>
      <c r="BF296" s="95"/>
      <c r="BG296" s="95"/>
      <c r="BH296" s="95"/>
      <c r="BI296" s="95"/>
      <c r="BJ296" s="95"/>
      <c r="BK296" s="95"/>
      <c r="BL296" s="95"/>
      <c r="BM296" s="95"/>
    </row>
    <row r="297" spans="2:65" ht="25.5" customHeight="1"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N297" s="143"/>
      <c r="O297" s="143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  <c r="AT297" s="95"/>
      <c r="AU297" s="95"/>
      <c r="AV297" s="95"/>
      <c r="AW297" s="95"/>
      <c r="AX297" s="95"/>
      <c r="AY297" s="95"/>
      <c r="AZ297" s="95"/>
      <c r="BA297" s="95"/>
      <c r="BB297" s="95"/>
      <c r="BC297" s="95"/>
      <c r="BD297" s="95"/>
      <c r="BE297" s="95"/>
      <c r="BF297" s="95"/>
      <c r="BG297" s="95"/>
      <c r="BH297" s="95"/>
      <c r="BI297" s="95"/>
      <c r="BJ297" s="95"/>
      <c r="BK297" s="95"/>
      <c r="BL297" s="95"/>
      <c r="BM297" s="95"/>
    </row>
    <row r="298" spans="2:65" ht="25.5" customHeight="1"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N298" s="143"/>
      <c r="O298" s="143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  <c r="AT298" s="95"/>
      <c r="AU298" s="95"/>
      <c r="AV298" s="95"/>
      <c r="AW298" s="95"/>
      <c r="AX298" s="95"/>
      <c r="AY298" s="95"/>
      <c r="AZ298" s="95"/>
      <c r="BA298" s="95"/>
      <c r="BB298" s="95"/>
      <c r="BC298" s="95"/>
      <c r="BD298" s="95"/>
      <c r="BE298" s="95"/>
      <c r="BF298" s="95"/>
      <c r="BG298" s="95"/>
      <c r="BH298" s="95"/>
      <c r="BI298" s="95"/>
      <c r="BJ298" s="95"/>
      <c r="BK298" s="95"/>
      <c r="BL298" s="95"/>
      <c r="BM298" s="95"/>
    </row>
    <row r="299" spans="2:65" ht="25.5" customHeight="1"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N299" s="143"/>
      <c r="O299" s="143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  <c r="AT299" s="95"/>
      <c r="AU299" s="95"/>
      <c r="AV299" s="95"/>
      <c r="AW299" s="95"/>
      <c r="AX299" s="95"/>
      <c r="AY299" s="95"/>
      <c r="AZ299" s="95"/>
      <c r="BA299" s="95"/>
      <c r="BB299" s="95"/>
      <c r="BC299" s="95"/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</row>
    <row r="300" spans="2:65" ht="25.5" customHeight="1"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N300" s="143"/>
      <c r="O300" s="143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  <c r="AT300" s="95"/>
      <c r="AU300" s="95"/>
      <c r="AV300" s="95"/>
      <c r="AW300" s="95"/>
      <c r="AX300" s="95"/>
      <c r="AY300" s="95"/>
      <c r="AZ300" s="95"/>
      <c r="BA300" s="95"/>
      <c r="BB300" s="95"/>
      <c r="BC300" s="95"/>
      <c r="BD300" s="95"/>
      <c r="BE300" s="95"/>
      <c r="BF300" s="95"/>
      <c r="BG300" s="95"/>
      <c r="BH300" s="95"/>
      <c r="BI300" s="95"/>
      <c r="BJ300" s="95"/>
      <c r="BK300" s="95"/>
      <c r="BL300" s="95"/>
      <c r="BM300" s="95"/>
    </row>
    <row r="301" spans="2:65" ht="25.5" customHeight="1"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N301" s="143"/>
      <c r="O301" s="143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  <c r="AT301" s="95"/>
      <c r="AU301" s="95"/>
      <c r="AV301" s="95"/>
      <c r="AW301" s="95"/>
      <c r="AX301" s="95"/>
      <c r="AY301" s="95"/>
      <c r="AZ301" s="95"/>
      <c r="BA301" s="95"/>
      <c r="BB301" s="95"/>
      <c r="BC301" s="95"/>
      <c r="BD301" s="95"/>
      <c r="BE301" s="95"/>
      <c r="BF301" s="95"/>
      <c r="BG301" s="95"/>
      <c r="BH301" s="95"/>
      <c r="BI301" s="95"/>
      <c r="BJ301" s="95"/>
      <c r="BK301" s="95"/>
      <c r="BL301" s="95"/>
      <c r="BM301" s="95"/>
    </row>
    <row r="302" spans="2:65" ht="25.5" customHeight="1"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N302" s="143"/>
      <c r="O302" s="143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</row>
    <row r="303" spans="2:65" ht="25.5" customHeight="1"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N303" s="143"/>
      <c r="O303" s="143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  <c r="AT303" s="95"/>
      <c r="AU303" s="95"/>
      <c r="AV303" s="95"/>
      <c r="AW303" s="95"/>
      <c r="AX303" s="95"/>
      <c r="AY303" s="95"/>
      <c r="AZ303" s="95"/>
      <c r="BA303" s="95"/>
      <c r="BB303" s="95"/>
      <c r="BC303" s="95"/>
      <c r="BD303" s="95"/>
      <c r="BE303" s="95"/>
      <c r="BF303" s="95"/>
      <c r="BG303" s="95"/>
      <c r="BH303" s="95"/>
      <c r="BI303" s="95"/>
      <c r="BJ303" s="95"/>
      <c r="BK303" s="95"/>
      <c r="BL303" s="95"/>
      <c r="BM303" s="95"/>
    </row>
    <row r="304" spans="2:65" ht="25.5" customHeight="1"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N304" s="143"/>
      <c r="O304" s="143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  <c r="AT304" s="95"/>
      <c r="AU304" s="95"/>
      <c r="AV304" s="95"/>
      <c r="AW304" s="95"/>
      <c r="AX304" s="95"/>
      <c r="AY304" s="95"/>
      <c r="AZ304" s="95"/>
      <c r="BA304" s="95"/>
      <c r="BB304" s="95"/>
      <c r="BC304" s="95"/>
      <c r="BD304" s="95"/>
      <c r="BE304" s="95"/>
      <c r="BF304" s="95"/>
      <c r="BG304" s="95"/>
      <c r="BH304" s="95"/>
      <c r="BI304" s="95"/>
      <c r="BJ304" s="95"/>
      <c r="BK304" s="95"/>
      <c r="BL304" s="95"/>
      <c r="BM304" s="95"/>
    </row>
    <row r="305" spans="2:65" ht="25.5" customHeight="1"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N305" s="143"/>
      <c r="O305" s="143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  <c r="AT305" s="95"/>
      <c r="AU305" s="95"/>
      <c r="AV305" s="95"/>
      <c r="AW305" s="95"/>
      <c r="AX305" s="95"/>
      <c r="AY305" s="95"/>
      <c r="AZ305" s="95"/>
      <c r="BA305" s="95"/>
      <c r="BB305" s="95"/>
      <c r="BC305" s="95"/>
      <c r="BD305" s="95"/>
      <c r="BE305" s="95"/>
      <c r="BF305" s="95"/>
      <c r="BG305" s="95"/>
      <c r="BH305" s="95"/>
      <c r="BI305" s="95"/>
      <c r="BJ305" s="95"/>
      <c r="BK305" s="95"/>
      <c r="BL305" s="95"/>
      <c r="BM305" s="95"/>
    </row>
    <row r="306" spans="2:65" ht="25.5" customHeight="1"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N306" s="143"/>
      <c r="O306" s="143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  <c r="AT306" s="95"/>
      <c r="AU306" s="95"/>
      <c r="AV306" s="95"/>
      <c r="AW306" s="95"/>
      <c r="AX306" s="95"/>
      <c r="AY306" s="95"/>
      <c r="AZ306" s="95"/>
      <c r="BA306" s="95"/>
      <c r="BB306" s="95"/>
      <c r="BC306" s="95"/>
      <c r="BD306" s="95"/>
      <c r="BE306" s="95"/>
      <c r="BF306" s="95"/>
      <c r="BG306" s="95"/>
      <c r="BH306" s="95"/>
      <c r="BI306" s="95"/>
      <c r="BJ306" s="95"/>
      <c r="BK306" s="95"/>
      <c r="BL306" s="95"/>
      <c r="BM306" s="95"/>
    </row>
    <row r="307" spans="2:65" ht="25.5" customHeight="1"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N307" s="143"/>
      <c r="O307" s="143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  <c r="AT307" s="95"/>
      <c r="AU307" s="95"/>
      <c r="AV307" s="95"/>
      <c r="AW307" s="95"/>
      <c r="AX307" s="95"/>
      <c r="AY307" s="95"/>
      <c r="AZ307" s="95"/>
      <c r="BA307" s="95"/>
      <c r="BB307" s="95"/>
      <c r="BC307" s="95"/>
      <c r="BD307" s="95"/>
      <c r="BE307" s="95"/>
      <c r="BF307" s="95"/>
      <c r="BG307" s="95"/>
      <c r="BH307" s="95"/>
      <c r="BI307" s="95"/>
      <c r="BJ307" s="95"/>
      <c r="BK307" s="95"/>
      <c r="BL307" s="95"/>
      <c r="BM307" s="95"/>
    </row>
    <row r="308" spans="2:65" ht="25.5" customHeight="1"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N308" s="143"/>
      <c r="O308" s="143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95"/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</row>
    <row r="309" spans="2:65" ht="25.5" customHeight="1"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N309" s="143"/>
      <c r="O309" s="143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  <c r="AT309" s="95"/>
      <c r="AU309" s="95"/>
      <c r="AV309" s="95"/>
      <c r="AW309" s="95"/>
      <c r="AX309" s="95"/>
      <c r="AY309" s="95"/>
      <c r="AZ309" s="95"/>
      <c r="BA309" s="95"/>
      <c r="BB309" s="95"/>
      <c r="BC309" s="95"/>
      <c r="BD309" s="95"/>
      <c r="BE309" s="95"/>
      <c r="BF309" s="95"/>
      <c r="BG309" s="95"/>
      <c r="BH309" s="95"/>
      <c r="BI309" s="95"/>
      <c r="BJ309" s="95"/>
      <c r="BK309" s="95"/>
      <c r="BL309" s="95"/>
      <c r="BM309" s="95"/>
    </row>
    <row r="310" spans="2:65" ht="25.5" customHeight="1"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N310" s="143"/>
      <c r="O310" s="143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  <c r="AT310" s="95"/>
      <c r="AU310" s="95"/>
      <c r="AV310" s="95"/>
      <c r="AW310" s="95"/>
      <c r="AX310" s="95"/>
      <c r="AY310" s="95"/>
      <c r="AZ310" s="95"/>
      <c r="BA310" s="95"/>
      <c r="BB310" s="95"/>
      <c r="BC310" s="95"/>
      <c r="BD310" s="95"/>
      <c r="BE310" s="95"/>
      <c r="BF310" s="95"/>
      <c r="BG310" s="95"/>
      <c r="BH310" s="95"/>
      <c r="BI310" s="95"/>
      <c r="BJ310" s="95"/>
      <c r="BK310" s="95"/>
      <c r="BL310" s="95"/>
      <c r="BM310" s="95"/>
    </row>
    <row r="311" spans="2:65" ht="25.5" customHeight="1"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N311" s="143"/>
      <c r="O311" s="143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  <c r="AT311" s="95"/>
      <c r="AU311" s="95"/>
      <c r="AV311" s="95"/>
      <c r="AW311" s="95"/>
      <c r="AX311" s="95"/>
      <c r="AY311" s="95"/>
      <c r="AZ311" s="95"/>
      <c r="BA311" s="95"/>
      <c r="BB311" s="95"/>
      <c r="BC311" s="95"/>
      <c r="BD311" s="95"/>
      <c r="BE311" s="95"/>
      <c r="BF311" s="95"/>
      <c r="BG311" s="95"/>
      <c r="BH311" s="95"/>
      <c r="BI311" s="95"/>
      <c r="BJ311" s="95"/>
      <c r="BK311" s="95"/>
      <c r="BL311" s="95"/>
      <c r="BM311" s="95"/>
    </row>
    <row r="312" spans="2:65" ht="25.5" customHeight="1"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N312" s="143"/>
      <c r="O312" s="143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  <c r="AT312" s="95"/>
      <c r="AU312" s="95"/>
      <c r="AV312" s="95"/>
      <c r="AW312" s="95"/>
      <c r="AX312" s="95"/>
      <c r="AY312" s="95"/>
      <c r="AZ312" s="95"/>
      <c r="BA312" s="95"/>
      <c r="BB312" s="95"/>
      <c r="BC312" s="95"/>
      <c r="BD312" s="95"/>
      <c r="BE312" s="95"/>
      <c r="BF312" s="95"/>
      <c r="BG312" s="95"/>
      <c r="BH312" s="95"/>
      <c r="BI312" s="95"/>
      <c r="BJ312" s="95"/>
      <c r="BK312" s="95"/>
      <c r="BL312" s="95"/>
      <c r="BM312" s="95"/>
    </row>
    <row r="313" spans="2:65" ht="25.5" customHeight="1"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N313" s="143"/>
      <c r="O313" s="143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</row>
    <row r="314" spans="2:65" ht="25.5" customHeight="1"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N314" s="143"/>
      <c r="O314" s="143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5"/>
      <c r="BE314" s="95"/>
      <c r="BF314" s="95"/>
      <c r="BG314" s="95"/>
      <c r="BH314" s="95"/>
      <c r="BI314" s="95"/>
      <c r="BJ314" s="95"/>
      <c r="BK314" s="95"/>
      <c r="BL314" s="95"/>
      <c r="BM314" s="95"/>
    </row>
    <row r="315" spans="2:65" ht="25.5" customHeight="1"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N315" s="143"/>
      <c r="O315" s="143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  <c r="AT315" s="95"/>
      <c r="AU315" s="95"/>
      <c r="AV315" s="95"/>
      <c r="AW315" s="95"/>
      <c r="AX315" s="95"/>
      <c r="AY315" s="95"/>
      <c r="AZ315" s="95"/>
      <c r="BA315" s="95"/>
      <c r="BB315" s="95"/>
      <c r="BC315" s="95"/>
      <c r="BD315" s="95"/>
      <c r="BE315" s="95"/>
      <c r="BF315" s="95"/>
      <c r="BG315" s="95"/>
      <c r="BH315" s="95"/>
      <c r="BI315" s="95"/>
      <c r="BJ315" s="95"/>
      <c r="BK315" s="95"/>
      <c r="BL315" s="95"/>
      <c r="BM315" s="95"/>
    </row>
    <row r="316" spans="2:65" ht="25.5" customHeight="1"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N316" s="143"/>
      <c r="O316" s="143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/>
      <c r="AX316" s="95"/>
      <c r="AY316" s="95"/>
      <c r="AZ316" s="95"/>
      <c r="BA316" s="95"/>
      <c r="BB316" s="95"/>
      <c r="BC316" s="95"/>
      <c r="BD316" s="95"/>
      <c r="BE316" s="95"/>
      <c r="BF316" s="95"/>
      <c r="BG316" s="95"/>
      <c r="BH316" s="95"/>
      <c r="BI316" s="95"/>
      <c r="BJ316" s="95"/>
      <c r="BK316" s="95"/>
      <c r="BL316" s="95"/>
      <c r="BM316" s="95"/>
    </row>
    <row r="317" spans="2:65" ht="25.5" customHeight="1"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N317" s="143"/>
      <c r="O317" s="143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95"/>
      <c r="BG317" s="95"/>
      <c r="BH317" s="95"/>
      <c r="BI317" s="95"/>
      <c r="BJ317" s="95"/>
      <c r="BK317" s="95"/>
      <c r="BL317" s="95"/>
      <c r="BM317" s="95"/>
    </row>
    <row r="318" spans="2:65" ht="25.5" customHeight="1"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N318" s="143"/>
      <c r="O318" s="143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  <c r="AT318" s="95"/>
      <c r="AU318" s="95"/>
      <c r="AV318" s="95"/>
      <c r="AW318" s="95"/>
      <c r="AX318" s="95"/>
      <c r="AY318" s="95"/>
      <c r="AZ318" s="95"/>
      <c r="BA318" s="95"/>
      <c r="BB318" s="95"/>
      <c r="BC318" s="95"/>
      <c r="BD318" s="95"/>
      <c r="BE318" s="95"/>
      <c r="BF318" s="95"/>
      <c r="BG318" s="95"/>
      <c r="BH318" s="95"/>
      <c r="BI318" s="95"/>
      <c r="BJ318" s="95"/>
      <c r="BK318" s="95"/>
      <c r="BL318" s="95"/>
      <c r="BM318" s="95"/>
    </row>
    <row r="319" spans="2:65" ht="25.5" customHeight="1"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N319" s="143"/>
      <c r="O319" s="143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  <c r="AT319" s="95"/>
      <c r="AU319" s="95"/>
      <c r="AV319" s="95"/>
      <c r="AW319" s="95"/>
      <c r="AX319" s="95"/>
      <c r="AY319" s="95"/>
      <c r="AZ319" s="95"/>
      <c r="BA319" s="95"/>
      <c r="BB319" s="95"/>
      <c r="BC319" s="95"/>
      <c r="BD319" s="95"/>
      <c r="BE319" s="95"/>
      <c r="BF319" s="95"/>
      <c r="BG319" s="95"/>
      <c r="BH319" s="95"/>
      <c r="BI319" s="95"/>
      <c r="BJ319" s="95"/>
      <c r="BK319" s="95"/>
      <c r="BL319" s="95"/>
      <c r="BM319" s="95"/>
    </row>
    <row r="320" spans="2:65" ht="25.5" customHeight="1"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N320" s="143"/>
      <c r="O320" s="143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  <c r="AT320" s="95"/>
      <c r="AU320" s="95"/>
      <c r="AV320" s="95"/>
      <c r="AW320" s="95"/>
      <c r="AX320" s="95"/>
      <c r="AY320" s="95"/>
      <c r="AZ320" s="95"/>
      <c r="BA320" s="95"/>
      <c r="BB320" s="95"/>
      <c r="BC320" s="95"/>
      <c r="BD320" s="95"/>
      <c r="BE320" s="95"/>
      <c r="BF320" s="95"/>
      <c r="BG320" s="95"/>
      <c r="BH320" s="95"/>
      <c r="BI320" s="95"/>
      <c r="BJ320" s="95"/>
      <c r="BK320" s="95"/>
      <c r="BL320" s="95"/>
      <c r="BM320" s="95"/>
    </row>
    <row r="321" spans="2:65" ht="25.5" customHeight="1"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N321" s="143"/>
      <c r="O321" s="143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  <c r="AT321" s="95"/>
      <c r="AU321" s="95"/>
      <c r="AV321" s="95"/>
      <c r="AW321" s="95"/>
      <c r="AX321" s="95"/>
      <c r="AY321" s="95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5"/>
      <c r="BL321" s="95"/>
      <c r="BM321" s="95"/>
    </row>
    <row r="322" spans="2:65" ht="25.5" customHeight="1"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N322" s="143"/>
      <c r="O322" s="143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  <c r="AT322" s="95"/>
      <c r="AU322" s="95"/>
      <c r="AV322" s="95"/>
      <c r="AW322" s="95"/>
      <c r="AX322" s="95"/>
      <c r="AY322" s="95"/>
      <c r="AZ322" s="95"/>
      <c r="BA322" s="95"/>
      <c r="BB322" s="95"/>
      <c r="BC322" s="95"/>
      <c r="BD322" s="95"/>
      <c r="BE322" s="95"/>
      <c r="BF322" s="95"/>
      <c r="BG322" s="95"/>
      <c r="BH322" s="95"/>
      <c r="BI322" s="95"/>
      <c r="BJ322" s="95"/>
      <c r="BK322" s="95"/>
      <c r="BL322" s="95"/>
      <c r="BM322" s="95"/>
    </row>
    <row r="323" spans="2:65" ht="25.5" customHeight="1"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N323" s="143"/>
      <c r="O323" s="143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  <c r="AT323" s="95"/>
      <c r="AU323" s="95"/>
      <c r="AV323" s="95"/>
      <c r="AW323" s="95"/>
      <c r="AX323" s="95"/>
      <c r="AY323" s="95"/>
      <c r="AZ323" s="95"/>
      <c r="BA323" s="95"/>
      <c r="BB323" s="95"/>
      <c r="BC323" s="95"/>
      <c r="BD323" s="95"/>
      <c r="BE323" s="95"/>
      <c r="BF323" s="95"/>
      <c r="BG323" s="95"/>
      <c r="BH323" s="95"/>
      <c r="BI323" s="95"/>
      <c r="BJ323" s="95"/>
      <c r="BK323" s="95"/>
      <c r="BL323" s="95"/>
      <c r="BM323" s="95"/>
    </row>
    <row r="324" spans="2:65" ht="25.5" customHeight="1"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N324" s="143"/>
      <c r="O324" s="143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  <c r="AT324" s="95"/>
      <c r="AU324" s="95"/>
      <c r="AV324" s="95"/>
      <c r="AW324" s="95"/>
      <c r="AX324" s="95"/>
      <c r="AY324" s="95"/>
      <c r="AZ324" s="95"/>
      <c r="BA324" s="95"/>
      <c r="BB324" s="95"/>
      <c r="BC324" s="95"/>
      <c r="BD324" s="95"/>
      <c r="BE324" s="95"/>
      <c r="BF324" s="95"/>
      <c r="BG324" s="95"/>
      <c r="BH324" s="95"/>
      <c r="BI324" s="95"/>
      <c r="BJ324" s="95"/>
      <c r="BK324" s="95"/>
      <c r="BL324" s="95"/>
      <c r="BM324" s="95"/>
    </row>
    <row r="325" spans="2:65" ht="25.5" customHeight="1"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N325" s="143"/>
      <c r="O325" s="143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  <c r="AT325" s="95"/>
      <c r="AU325" s="95"/>
      <c r="AV325" s="95"/>
      <c r="AW325" s="95"/>
      <c r="AX325" s="95"/>
      <c r="AY325" s="95"/>
      <c r="AZ325" s="95"/>
      <c r="BA325" s="95"/>
      <c r="BB325" s="95"/>
      <c r="BC325" s="95"/>
      <c r="BD325" s="95"/>
      <c r="BE325" s="95"/>
      <c r="BF325" s="95"/>
      <c r="BG325" s="95"/>
      <c r="BH325" s="95"/>
      <c r="BI325" s="95"/>
      <c r="BJ325" s="95"/>
      <c r="BK325" s="95"/>
      <c r="BL325" s="95"/>
      <c r="BM325" s="95"/>
    </row>
    <row r="326" spans="2:65" ht="25.5" customHeight="1"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N326" s="143"/>
      <c r="O326" s="143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  <c r="AT326" s="95"/>
      <c r="AU326" s="95"/>
      <c r="AV326" s="95"/>
      <c r="AW326" s="95"/>
      <c r="AX326" s="95"/>
      <c r="AY326" s="95"/>
      <c r="AZ326" s="95"/>
      <c r="BA326" s="95"/>
      <c r="BB326" s="95"/>
      <c r="BC326" s="95"/>
      <c r="BD326" s="95"/>
      <c r="BE326" s="95"/>
      <c r="BF326" s="95"/>
      <c r="BG326" s="95"/>
      <c r="BH326" s="95"/>
      <c r="BI326" s="95"/>
      <c r="BJ326" s="95"/>
      <c r="BK326" s="95"/>
      <c r="BL326" s="95"/>
      <c r="BM326" s="95"/>
    </row>
    <row r="327" spans="2:65" ht="25.5" customHeight="1"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N327" s="143"/>
      <c r="O327" s="143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  <c r="AT327" s="95"/>
      <c r="AU327" s="95"/>
      <c r="AV327" s="95"/>
      <c r="AW327" s="95"/>
      <c r="AX327" s="95"/>
      <c r="AY327" s="95"/>
      <c r="AZ327" s="95"/>
      <c r="BA327" s="95"/>
      <c r="BB327" s="95"/>
      <c r="BC327" s="95"/>
      <c r="BD327" s="95"/>
      <c r="BE327" s="95"/>
      <c r="BF327" s="95"/>
      <c r="BG327" s="95"/>
      <c r="BH327" s="95"/>
      <c r="BI327" s="95"/>
      <c r="BJ327" s="95"/>
      <c r="BK327" s="95"/>
      <c r="BL327" s="95"/>
      <c r="BM327" s="95"/>
    </row>
    <row r="328" spans="2:65" ht="25.5" customHeight="1"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N328" s="143"/>
      <c r="O328" s="143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  <c r="AT328" s="95"/>
      <c r="AU328" s="95"/>
      <c r="AV328" s="95"/>
      <c r="AW328" s="95"/>
      <c r="AX328" s="95"/>
      <c r="AY328" s="95"/>
      <c r="AZ328" s="95"/>
      <c r="BA328" s="95"/>
      <c r="BB328" s="95"/>
      <c r="BC328" s="95"/>
      <c r="BD328" s="95"/>
      <c r="BE328" s="95"/>
      <c r="BF328" s="95"/>
      <c r="BG328" s="95"/>
      <c r="BH328" s="95"/>
      <c r="BI328" s="95"/>
      <c r="BJ328" s="95"/>
      <c r="BK328" s="95"/>
      <c r="BL328" s="95"/>
      <c r="BM328" s="95"/>
    </row>
    <row r="329" spans="2:65" ht="25.5" customHeight="1"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N329" s="143"/>
      <c r="O329" s="143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</row>
    <row r="330" spans="2:65" ht="25.5" customHeight="1"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N330" s="143"/>
      <c r="O330" s="143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  <c r="AT330" s="95"/>
      <c r="AU330" s="95"/>
      <c r="AV330" s="95"/>
      <c r="AW330" s="95"/>
      <c r="AX330" s="95"/>
      <c r="AY330" s="95"/>
      <c r="AZ330" s="95"/>
      <c r="BA330" s="95"/>
      <c r="BB330" s="95"/>
      <c r="BC330" s="95"/>
      <c r="BD330" s="95"/>
      <c r="BE330" s="95"/>
      <c r="BF330" s="95"/>
      <c r="BG330" s="95"/>
      <c r="BH330" s="95"/>
      <c r="BI330" s="95"/>
      <c r="BJ330" s="95"/>
      <c r="BK330" s="95"/>
      <c r="BL330" s="95"/>
      <c r="BM330" s="95"/>
    </row>
    <row r="331" spans="2:65" ht="25.5" customHeight="1"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N331" s="143"/>
      <c r="O331" s="143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  <c r="AT331" s="95"/>
      <c r="AU331" s="95"/>
      <c r="AV331" s="95"/>
      <c r="AW331" s="95"/>
      <c r="AX331" s="95"/>
      <c r="AY331" s="95"/>
      <c r="AZ331" s="95"/>
      <c r="BA331" s="95"/>
      <c r="BB331" s="95"/>
      <c r="BC331" s="95"/>
      <c r="BD331" s="95"/>
      <c r="BE331" s="95"/>
      <c r="BF331" s="95"/>
      <c r="BG331" s="95"/>
      <c r="BH331" s="95"/>
      <c r="BI331" s="95"/>
      <c r="BJ331" s="95"/>
      <c r="BK331" s="95"/>
      <c r="BL331" s="95"/>
      <c r="BM331" s="95"/>
    </row>
    <row r="332" spans="2:65" ht="25.5" customHeight="1"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N332" s="143"/>
      <c r="O332" s="143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  <c r="AT332" s="95"/>
      <c r="AU332" s="95"/>
      <c r="AV332" s="95"/>
      <c r="AW332" s="95"/>
      <c r="AX332" s="95"/>
      <c r="AY332" s="95"/>
      <c r="AZ332" s="95"/>
      <c r="BA332" s="95"/>
      <c r="BB332" s="95"/>
      <c r="BC332" s="95"/>
      <c r="BD332" s="95"/>
      <c r="BE332" s="95"/>
      <c r="BF332" s="95"/>
      <c r="BG332" s="95"/>
      <c r="BH332" s="95"/>
      <c r="BI332" s="95"/>
      <c r="BJ332" s="95"/>
      <c r="BK332" s="95"/>
      <c r="BL332" s="95"/>
      <c r="BM332" s="95"/>
    </row>
    <row r="333" spans="2:65" ht="25.5" customHeight="1"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N333" s="143"/>
      <c r="O333" s="143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  <c r="AT333" s="95"/>
      <c r="AU333" s="95"/>
      <c r="AV333" s="95"/>
      <c r="AW333" s="95"/>
      <c r="AX333" s="95"/>
      <c r="AY333" s="95"/>
      <c r="AZ333" s="95"/>
      <c r="BA333" s="95"/>
      <c r="BB333" s="95"/>
      <c r="BC333" s="95"/>
      <c r="BD333" s="95"/>
      <c r="BE333" s="95"/>
      <c r="BF333" s="95"/>
      <c r="BG333" s="95"/>
      <c r="BH333" s="95"/>
      <c r="BI333" s="95"/>
      <c r="BJ333" s="95"/>
      <c r="BK333" s="95"/>
      <c r="BL333" s="95"/>
      <c r="BM333" s="95"/>
    </row>
    <row r="334" spans="2:65" ht="25.5" customHeight="1"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N334" s="143"/>
      <c r="O334" s="143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  <c r="BF334" s="95"/>
      <c r="BG334" s="95"/>
      <c r="BH334" s="95"/>
      <c r="BI334" s="95"/>
      <c r="BJ334" s="95"/>
      <c r="BK334" s="95"/>
      <c r="BL334" s="95"/>
      <c r="BM334" s="95"/>
    </row>
    <row r="335" spans="2:65" ht="25.5" customHeight="1"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N335" s="143"/>
      <c r="O335" s="143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  <c r="BF335" s="95"/>
      <c r="BG335" s="95"/>
      <c r="BH335" s="95"/>
      <c r="BI335" s="95"/>
      <c r="BJ335" s="95"/>
      <c r="BK335" s="95"/>
      <c r="BL335" s="95"/>
      <c r="BM335" s="95"/>
    </row>
    <row r="336" spans="2:65" ht="25.5" customHeight="1"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N336" s="143"/>
      <c r="O336" s="143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  <c r="BF336" s="95"/>
      <c r="BG336" s="95"/>
      <c r="BH336" s="95"/>
      <c r="BI336" s="95"/>
      <c r="BJ336" s="95"/>
      <c r="BK336" s="95"/>
      <c r="BL336" s="95"/>
      <c r="BM336" s="95"/>
    </row>
    <row r="337" spans="2:65" ht="25.5" customHeight="1"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N337" s="143"/>
      <c r="O337" s="143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  <c r="BF337" s="95"/>
      <c r="BG337" s="95"/>
      <c r="BH337" s="95"/>
      <c r="BI337" s="95"/>
      <c r="BJ337" s="95"/>
      <c r="BK337" s="95"/>
      <c r="BL337" s="95"/>
      <c r="BM337" s="95"/>
    </row>
    <row r="338" spans="2:65" ht="25.5" customHeight="1"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N338" s="143"/>
      <c r="O338" s="143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  <c r="BF338" s="95"/>
      <c r="BG338" s="95"/>
      <c r="BH338" s="95"/>
      <c r="BI338" s="95"/>
      <c r="BJ338" s="95"/>
      <c r="BK338" s="95"/>
      <c r="BL338" s="95"/>
      <c r="BM338" s="95"/>
    </row>
    <row r="339" spans="2:65" ht="25.5" customHeight="1"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N339" s="143"/>
      <c r="O339" s="143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95"/>
      <c r="BG339" s="95"/>
      <c r="BH339" s="95"/>
      <c r="BI339" s="95"/>
      <c r="BJ339" s="95"/>
      <c r="BK339" s="95"/>
      <c r="BL339" s="95"/>
      <c r="BM339" s="95"/>
    </row>
    <row r="340" spans="2:65" ht="25.5" customHeight="1"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N340" s="143"/>
      <c r="O340" s="143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  <c r="BF340" s="95"/>
      <c r="BG340" s="95"/>
      <c r="BH340" s="95"/>
      <c r="BI340" s="95"/>
      <c r="BJ340" s="95"/>
      <c r="BK340" s="95"/>
      <c r="BL340" s="95"/>
      <c r="BM340" s="95"/>
    </row>
    <row r="341" spans="2:65" ht="25.5" customHeight="1"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N341" s="143"/>
      <c r="O341" s="143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  <c r="BF341" s="95"/>
      <c r="BG341" s="95"/>
      <c r="BH341" s="95"/>
      <c r="BI341" s="95"/>
      <c r="BJ341" s="95"/>
      <c r="BK341" s="95"/>
      <c r="BL341" s="95"/>
      <c r="BM341" s="95"/>
    </row>
    <row r="342" spans="2:65" ht="25.5" customHeight="1"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N342" s="143"/>
      <c r="O342" s="143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  <c r="BF342" s="95"/>
      <c r="BG342" s="95"/>
      <c r="BH342" s="95"/>
      <c r="BI342" s="95"/>
      <c r="BJ342" s="95"/>
      <c r="BK342" s="95"/>
      <c r="BL342" s="95"/>
      <c r="BM342" s="95"/>
    </row>
    <row r="343" spans="2:65" ht="25.5" customHeight="1"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N343" s="143"/>
      <c r="O343" s="143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  <c r="BF343" s="95"/>
      <c r="BG343" s="95"/>
      <c r="BH343" s="95"/>
      <c r="BI343" s="95"/>
      <c r="BJ343" s="95"/>
      <c r="BK343" s="95"/>
      <c r="BL343" s="95"/>
      <c r="BM343" s="95"/>
    </row>
    <row r="344" spans="2:65" ht="25.5" customHeight="1"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N344" s="143"/>
      <c r="O344" s="143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  <c r="BF344" s="95"/>
      <c r="BG344" s="95"/>
      <c r="BH344" s="95"/>
      <c r="BI344" s="95"/>
      <c r="BJ344" s="95"/>
      <c r="BK344" s="95"/>
      <c r="BL344" s="95"/>
      <c r="BM344" s="95"/>
    </row>
    <row r="345" spans="2:65" ht="25.5" customHeight="1"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N345" s="143"/>
      <c r="O345" s="143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  <c r="BF345" s="95"/>
      <c r="BG345" s="95"/>
      <c r="BH345" s="95"/>
      <c r="BI345" s="95"/>
      <c r="BJ345" s="95"/>
      <c r="BK345" s="95"/>
      <c r="BL345" s="95"/>
      <c r="BM345" s="95"/>
    </row>
    <row r="346" spans="2:65" ht="25.5" customHeight="1"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N346" s="143"/>
      <c r="O346" s="143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  <c r="BF346" s="95"/>
      <c r="BG346" s="95"/>
      <c r="BH346" s="95"/>
      <c r="BI346" s="95"/>
      <c r="BJ346" s="95"/>
      <c r="BK346" s="95"/>
      <c r="BL346" s="95"/>
      <c r="BM346" s="95"/>
    </row>
    <row r="347" spans="2:65" ht="25.5" customHeight="1"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N347" s="143"/>
      <c r="O347" s="143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  <c r="BF347" s="95"/>
      <c r="BG347" s="95"/>
      <c r="BH347" s="95"/>
      <c r="BI347" s="95"/>
      <c r="BJ347" s="95"/>
      <c r="BK347" s="95"/>
      <c r="BL347" s="95"/>
      <c r="BM347" s="95"/>
    </row>
    <row r="348" spans="2:65" ht="25.5" customHeight="1"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N348" s="143"/>
      <c r="O348" s="143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  <c r="BF348" s="95"/>
      <c r="BG348" s="95"/>
      <c r="BH348" s="95"/>
      <c r="BI348" s="95"/>
      <c r="BJ348" s="95"/>
      <c r="BK348" s="95"/>
      <c r="BL348" s="95"/>
      <c r="BM348" s="95"/>
    </row>
    <row r="349" spans="2:65" ht="25.5" customHeight="1"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N349" s="143"/>
      <c r="O349" s="143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  <c r="BF349" s="95"/>
      <c r="BG349" s="95"/>
      <c r="BH349" s="95"/>
      <c r="BI349" s="95"/>
      <c r="BJ349" s="95"/>
      <c r="BK349" s="95"/>
      <c r="BL349" s="95"/>
      <c r="BM349" s="95"/>
    </row>
    <row r="350" spans="2:65" ht="25.5" customHeight="1"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N350" s="143"/>
      <c r="O350" s="143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  <c r="BF350" s="95"/>
      <c r="BG350" s="95"/>
      <c r="BH350" s="95"/>
      <c r="BI350" s="95"/>
      <c r="BJ350" s="95"/>
      <c r="BK350" s="95"/>
      <c r="BL350" s="95"/>
      <c r="BM350" s="95"/>
    </row>
    <row r="351" spans="2:65" ht="25.5" customHeight="1"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N351" s="143"/>
      <c r="O351" s="143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  <c r="BF351" s="95"/>
      <c r="BG351" s="95"/>
      <c r="BH351" s="95"/>
      <c r="BI351" s="95"/>
      <c r="BJ351" s="95"/>
      <c r="BK351" s="95"/>
      <c r="BL351" s="95"/>
      <c r="BM351" s="95"/>
    </row>
    <row r="352" spans="2:65" ht="25.5" customHeight="1"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N352" s="143"/>
      <c r="O352" s="143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  <c r="BF352" s="95"/>
      <c r="BG352" s="95"/>
      <c r="BH352" s="95"/>
      <c r="BI352" s="95"/>
      <c r="BJ352" s="95"/>
      <c r="BK352" s="95"/>
      <c r="BL352" s="95"/>
      <c r="BM352" s="95"/>
    </row>
    <row r="353" spans="2:65" ht="25.5" customHeight="1"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N353" s="143"/>
      <c r="O353" s="143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</row>
    <row r="354" spans="2:65" ht="25.5" customHeight="1"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N354" s="143"/>
      <c r="O354" s="143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</row>
    <row r="355" spans="2:65" ht="25.5" customHeight="1"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N355" s="143"/>
      <c r="O355" s="143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</row>
    <row r="356" spans="2:65" ht="25.5" customHeight="1"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N356" s="143"/>
      <c r="O356" s="143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</row>
    <row r="357" spans="2:65" ht="25.5" customHeight="1"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N357" s="143"/>
      <c r="O357" s="143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</row>
    <row r="358" spans="2:65" ht="25.5" customHeight="1"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N358" s="143"/>
      <c r="O358" s="143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</row>
    <row r="359" spans="2:65" ht="25.5" customHeight="1"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N359" s="143"/>
      <c r="O359" s="143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</row>
    <row r="360" spans="2:65" ht="25.5" customHeight="1"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N360" s="143"/>
      <c r="O360" s="143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</row>
    <row r="361" spans="2:65" ht="25.5" customHeight="1"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N361" s="143"/>
      <c r="O361" s="143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</row>
    <row r="362" spans="2:65" ht="25.5" customHeight="1"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N362" s="143"/>
      <c r="O362" s="143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</row>
    <row r="363" spans="2:65" ht="25.5" customHeight="1"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N363" s="143"/>
      <c r="O363" s="143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</row>
    <row r="364" spans="2:65" ht="25.5" customHeight="1"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N364" s="143"/>
      <c r="O364" s="143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</row>
    <row r="365" spans="2:65" ht="25.5" customHeight="1"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N365" s="143"/>
      <c r="O365" s="143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</row>
    <row r="366" spans="2:65" ht="25.5" customHeight="1"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N366" s="143"/>
      <c r="O366" s="143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  <c r="BF366" s="95"/>
      <c r="BG366" s="95"/>
      <c r="BH366" s="95"/>
      <c r="BI366" s="95"/>
      <c r="BJ366" s="95"/>
      <c r="BK366" s="95"/>
      <c r="BL366" s="95"/>
      <c r="BM366" s="95"/>
    </row>
    <row r="367" spans="2:65" ht="25.5" customHeight="1"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N367" s="143"/>
      <c r="O367" s="143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</row>
    <row r="368" spans="2:65" ht="25.5" customHeight="1"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N368" s="143"/>
      <c r="O368" s="143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</row>
    <row r="369" spans="2:65" ht="25.5" customHeight="1"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N369" s="143"/>
      <c r="O369" s="143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</row>
    <row r="370" spans="2:65" ht="25.5" customHeight="1"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N370" s="143"/>
      <c r="O370" s="143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</row>
    <row r="371" spans="2:65" ht="25.5" customHeight="1"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N371" s="143"/>
      <c r="O371" s="143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</row>
    <row r="372" spans="2:65" ht="25.5" customHeight="1"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N372" s="143"/>
      <c r="O372" s="143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</row>
    <row r="373" spans="2:65" ht="25.5" customHeight="1"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N373" s="143"/>
      <c r="O373" s="143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  <c r="BF373" s="95"/>
      <c r="BG373" s="95"/>
      <c r="BH373" s="95"/>
      <c r="BI373" s="95"/>
      <c r="BJ373" s="95"/>
      <c r="BK373" s="95"/>
      <c r="BL373" s="95"/>
      <c r="BM373" s="95"/>
    </row>
    <row r="374" spans="2:65" ht="25.5" customHeight="1"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N374" s="143"/>
      <c r="O374" s="143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  <c r="BF374" s="95"/>
      <c r="BG374" s="95"/>
      <c r="BH374" s="95"/>
      <c r="BI374" s="95"/>
      <c r="BJ374" s="95"/>
      <c r="BK374" s="95"/>
      <c r="BL374" s="95"/>
      <c r="BM374" s="95"/>
    </row>
    <row r="375" spans="2:65" ht="25.5" customHeight="1"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N375" s="143"/>
      <c r="O375" s="143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  <c r="BF375" s="95"/>
      <c r="BG375" s="95"/>
      <c r="BH375" s="95"/>
      <c r="BI375" s="95"/>
      <c r="BJ375" s="95"/>
      <c r="BK375" s="95"/>
      <c r="BL375" s="95"/>
      <c r="BM375" s="95"/>
    </row>
    <row r="376" spans="2:65" ht="25.5" customHeight="1"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N376" s="143"/>
      <c r="O376" s="143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  <c r="BF376" s="95"/>
      <c r="BG376" s="95"/>
      <c r="BH376" s="95"/>
      <c r="BI376" s="95"/>
      <c r="BJ376" s="95"/>
      <c r="BK376" s="95"/>
      <c r="BL376" s="95"/>
      <c r="BM376" s="95"/>
    </row>
    <row r="377" spans="2:65" ht="25.5" customHeight="1"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N377" s="143"/>
      <c r="O377" s="143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  <c r="BF377" s="95"/>
      <c r="BG377" s="95"/>
      <c r="BH377" s="95"/>
      <c r="BI377" s="95"/>
      <c r="BJ377" s="95"/>
      <c r="BK377" s="95"/>
      <c r="BL377" s="95"/>
      <c r="BM377" s="95"/>
    </row>
    <row r="378" spans="2:65" ht="25.5" customHeight="1"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N378" s="143"/>
      <c r="O378" s="143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  <c r="BF378" s="95"/>
      <c r="BG378" s="95"/>
      <c r="BH378" s="95"/>
      <c r="BI378" s="95"/>
      <c r="BJ378" s="95"/>
      <c r="BK378" s="95"/>
      <c r="BL378" s="95"/>
      <c r="BM378" s="95"/>
    </row>
    <row r="379" spans="2:65" ht="25.5" customHeight="1"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N379" s="143"/>
      <c r="O379" s="143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</row>
    <row r="380" spans="2:65" ht="25.5" customHeight="1"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N380" s="143"/>
      <c r="O380" s="143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  <c r="BF380" s="95"/>
      <c r="BG380" s="95"/>
      <c r="BH380" s="95"/>
      <c r="BI380" s="95"/>
      <c r="BJ380" s="95"/>
      <c r="BK380" s="95"/>
      <c r="BL380" s="95"/>
      <c r="BM380" s="95"/>
    </row>
    <row r="381" spans="2:65" ht="25.5" customHeight="1"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N381" s="143"/>
      <c r="O381" s="143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  <c r="BF381" s="95"/>
      <c r="BG381" s="95"/>
      <c r="BH381" s="95"/>
      <c r="BI381" s="95"/>
      <c r="BJ381" s="95"/>
      <c r="BK381" s="95"/>
      <c r="BL381" s="95"/>
      <c r="BM381" s="95"/>
    </row>
    <row r="382" spans="2:65" ht="25.5" customHeight="1"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N382" s="143"/>
      <c r="O382" s="143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  <c r="BF382" s="95"/>
      <c r="BG382" s="95"/>
      <c r="BH382" s="95"/>
      <c r="BI382" s="95"/>
      <c r="BJ382" s="95"/>
      <c r="BK382" s="95"/>
      <c r="BL382" s="95"/>
      <c r="BM382" s="95"/>
    </row>
    <row r="383" spans="2:65" ht="25.5" customHeight="1"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N383" s="143"/>
      <c r="O383" s="143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</row>
    <row r="384" spans="2:65" ht="25.5" customHeight="1"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N384" s="143"/>
      <c r="O384" s="143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</row>
    <row r="385" spans="2:65" ht="25.5" customHeight="1"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N385" s="143"/>
      <c r="O385" s="143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</row>
    <row r="386" spans="2:65" ht="25.5" customHeight="1"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N386" s="143"/>
      <c r="O386" s="143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</row>
    <row r="387" spans="2:65" ht="25.5" customHeight="1"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N387" s="143"/>
      <c r="O387" s="143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</row>
    <row r="388" spans="2:65" ht="25.5" customHeight="1"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N388" s="143"/>
      <c r="O388" s="143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</row>
    <row r="389" spans="2:65" ht="25.5" customHeight="1"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N389" s="143"/>
      <c r="O389" s="143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  <c r="BF389" s="95"/>
      <c r="BG389" s="95"/>
      <c r="BH389" s="95"/>
      <c r="BI389" s="95"/>
      <c r="BJ389" s="95"/>
      <c r="BK389" s="95"/>
      <c r="BL389" s="95"/>
      <c r="BM389" s="95"/>
    </row>
    <row r="390" spans="2:65" ht="25.5" customHeight="1"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N390" s="143"/>
      <c r="O390" s="143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  <c r="BF390" s="95"/>
      <c r="BG390" s="95"/>
      <c r="BH390" s="95"/>
      <c r="BI390" s="95"/>
      <c r="BJ390" s="95"/>
      <c r="BK390" s="95"/>
      <c r="BL390" s="95"/>
      <c r="BM390" s="95"/>
    </row>
    <row r="391" spans="2:65" ht="25.5" customHeight="1"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N391" s="143"/>
      <c r="O391" s="143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  <c r="BF391" s="95"/>
      <c r="BG391" s="95"/>
      <c r="BH391" s="95"/>
      <c r="BI391" s="95"/>
      <c r="BJ391" s="95"/>
      <c r="BK391" s="95"/>
      <c r="BL391" s="95"/>
      <c r="BM391" s="95"/>
    </row>
    <row r="392" spans="2:65" ht="25.5" customHeight="1"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N392" s="143"/>
      <c r="O392" s="143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  <c r="BF392" s="95"/>
      <c r="BG392" s="95"/>
      <c r="BH392" s="95"/>
      <c r="BI392" s="95"/>
      <c r="BJ392" s="95"/>
      <c r="BK392" s="95"/>
      <c r="BL392" s="95"/>
      <c r="BM392" s="95"/>
    </row>
    <row r="393" spans="2:65" ht="25.5" customHeight="1"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N393" s="143"/>
      <c r="O393" s="143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  <c r="BF393" s="95"/>
      <c r="BG393" s="95"/>
      <c r="BH393" s="95"/>
      <c r="BI393" s="95"/>
      <c r="BJ393" s="95"/>
      <c r="BK393" s="95"/>
      <c r="BL393" s="95"/>
      <c r="BM393" s="95"/>
    </row>
    <row r="394" spans="2:65" ht="25.5" customHeight="1"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N394" s="143"/>
      <c r="O394" s="143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  <c r="BF394" s="95"/>
      <c r="BG394" s="95"/>
      <c r="BH394" s="95"/>
      <c r="BI394" s="95"/>
      <c r="BJ394" s="95"/>
      <c r="BK394" s="95"/>
      <c r="BL394" s="95"/>
      <c r="BM394" s="95"/>
    </row>
    <row r="395" spans="2:65" ht="25.5" customHeight="1"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N395" s="143"/>
      <c r="O395" s="143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  <c r="BF395" s="95"/>
      <c r="BG395" s="95"/>
      <c r="BH395" s="95"/>
      <c r="BI395" s="95"/>
      <c r="BJ395" s="95"/>
      <c r="BK395" s="95"/>
      <c r="BL395" s="95"/>
      <c r="BM395" s="95"/>
    </row>
    <row r="396" spans="2:65" ht="25.5" customHeight="1"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N396" s="143"/>
      <c r="O396" s="143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  <c r="BF396" s="95"/>
      <c r="BG396" s="95"/>
      <c r="BH396" s="95"/>
      <c r="BI396" s="95"/>
      <c r="BJ396" s="95"/>
      <c r="BK396" s="95"/>
      <c r="BL396" s="95"/>
      <c r="BM396" s="95"/>
    </row>
    <row r="397" spans="2:65" ht="25.5" customHeight="1"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N397" s="143"/>
      <c r="O397" s="143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  <c r="BF397" s="95"/>
      <c r="BG397" s="95"/>
      <c r="BH397" s="95"/>
      <c r="BI397" s="95"/>
      <c r="BJ397" s="95"/>
      <c r="BK397" s="95"/>
      <c r="BL397" s="95"/>
      <c r="BM397" s="95"/>
    </row>
    <row r="398" spans="2:65" ht="25.5" customHeight="1"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N398" s="143"/>
      <c r="O398" s="143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  <c r="BF398" s="95"/>
      <c r="BG398" s="95"/>
      <c r="BH398" s="95"/>
      <c r="BI398" s="95"/>
      <c r="BJ398" s="95"/>
      <c r="BK398" s="95"/>
      <c r="BL398" s="95"/>
      <c r="BM398" s="95"/>
    </row>
    <row r="399" spans="2:65" ht="25.5" customHeight="1"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N399" s="143"/>
      <c r="O399" s="143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  <c r="BF399" s="95"/>
      <c r="BG399" s="95"/>
      <c r="BH399" s="95"/>
      <c r="BI399" s="95"/>
      <c r="BJ399" s="95"/>
      <c r="BK399" s="95"/>
      <c r="BL399" s="95"/>
      <c r="BM399" s="95"/>
    </row>
    <row r="400" spans="2:65" ht="25.5" customHeight="1"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N400" s="143"/>
      <c r="O400" s="143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  <c r="BF400" s="95"/>
      <c r="BG400" s="95"/>
      <c r="BH400" s="95"/>
      <c r="BI400" s="95"/>
      <c r="BJ400" s="95"/>
      <c r="BK400" s="95"/>
      <c r="BL400" s="95"/>
      <c r="BM400" s="95"/>
    </row>
    <row r="401" spans="2:65" ht="25.5" customHeight="1"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N401" s="143"/>
      <c r="O401" s="143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  <c r="BF401" s="95"/>
      <c r="BG401" s="95"/>
      <c r="BH401" s="95"/>
      <c r="BI401" s="95"/>
      <c r="BJ401" s="95"/>
      <c r="BK401" s="95"/>
      <c r="BL401" s="95"/>
      <c r="BM401" s="95"/>
    </row>
    <row r="402" spans="2:65" ht="25.5" customHeight="1"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N402" s="143"/>
      <c r="O402" s="143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  <c r="BF402" s="95"/>
      <c r="BG402" s="95"/>
      <c r="BH402" s="95"/>
      <c r="BI402" s="95"/>
      <c r="BJ402" s="95"/>
      <c r="BK402" s="95"/>
      <c r="BL402" s="95"/>
      <c r="BM402" s="95"/>
    </row>
    <row r="403" spans="2:65" ht="25.5" customHeight="1"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N403" s="143"/>
      <c r="O403" s="143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  <c r="BF403" s="95"/>
      <c r="BG403" s="95"/>
      <c r="BH403" s="95"/>
      <c r="BI403" s="95"/>
      <c r="BJ403" s="95"/>
      <c r="BK403" s="95"/>
      <c r="BL403" s="95"/>
      <c r="BM403" s="95"/>
    </row>
    <row r="404" spans="2:65" ht="25.5" customHeight="1"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N404" s="143"/>
      <c r="O404" s="143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  <c r="BF404" s="95"/>
      <c r="BG404" s="95"/>
      <c r="BH404" s="95"/>
      <c r="BI404" s="95"/>
      <c r="BJ404" s="95"/>
      <c r="BK404" s="95"/>
      <c r="BL404" s="95"/>
      <c r="BM404" s="95"/>
    </row>
    <row r="405" spans="2:65" ht="25.5" customHeight="1"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N405" s="143"/>
      <c r="O405" s="143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  <c r="BF405" s="95"/>
      <c r="BG405" s="95"/>
      <c r="BH405" s="95"/>
      <c r="BI405" s="95"/>
      <c r="BJ405" s="95"/>
      <c r="BK405" s="95"/>
      <c r="BL405" s="95"/>
      <c r="BM405" s="95"/>
    </row>
    <row r="406" spans="2:65" ht="25.5" customHeight="1"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N406" s="143"/>
      <c r="O406" s="143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  <c r="BF406" s="95"/>
      <c r="BG406" s="95"/>
      <c r="BH406" s="95"/>
      <c r="BI406" s="95"/>
      <c r="BJ406" s="95"/>
      <c r="BK406" s="95"/>
      <c r="BL406" s="95"/>
      <c r="BM406" s="95"/>
    </row>
    <row r="407" spans="2:65" ht="25.5" customHeight="1"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N407" s="143"/>
      <c r="O407" s="143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  <c r="BF407" s="95"/>
      <c r="BG407" s="95"/>
      <c r="BH407" s="95"/>
      <c r="BI407" s="95"/>
      <c r="BJ407" s="95"/>
      <c r="BK407" s="95"/>
      <c r="BL407" s="95"/>
      <c r="BM407" s="95"/>
    </row>
    <row r="408" spans="2:65" ht="25.5" customHeight="1"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N408" s="143"/>
      <c r="O408" s="143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  <c r="BF408" s="95"/>
      <c r="BG408" s="95"/>
      <c r="BH408" s="95"/>
      <c r="BI408" s="95"/>
      <c r="BJ408" s="95"/>
      <c r="BK408" s="95"/>
      <c r="BL408" s="95"/>
      <c r="BM408" s="95"/>
    </row>
    <row r="409" spans="2:65" ht="25.5" customHeight="1"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N409" s="143"/>
      <c r="O409" s="143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  <c r="BF409" s="95"/>
      <c r="BG409" s="95"/>
      <c r="BH409" s="95"/>
      <c r="BI409" s="95"/>
      <c r="BJ409" s="95"/>
      <c r="BK409" s="95"/>
      <c r="BL409" s="95"/>
      <c r="BM409" s="95"/>
    </row>
    <row r="410" spans="2:65" ht="25.5" customHeight="1"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N410" s="143"/>
      <c r="O410" s="143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  <c r="BF410" s="95"/>
      <c r="BG410" s="95"/>
      <c r="BH410" s="95"/>
      <c r="BI410" s="95"/>
      <c r="BJ410" s="95"/>
      <c r="BK410" s="95"/>
      <c r="BL410" s="95"/>
      <c r="BM410" s="95"/>
    </row>
    <row r="411" spans="2:65" ht="25.5" customHeight="1"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N411" s="143"/>
      <c r="O411" s="143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  <c r="BF411" s="95"/>
      <c r="BG411" s="95"/>
      <c r="BH411" s="95"/>
      <c r="BI411" s="95"/>
      <c r="BJ411" s="95"/>
      <c r="BK411" s="95"/>
      <c r="BL411" s="95"/>
      <c r="BM411" s="95"/>
    </row>
    <row r="412" spans="2:65" ht="25.5" customHeight="1"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N412" s="143"/>
      <c r="O412" s="143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  <c r="BF412" s="95"/>
      <c r="BG412" s="95"/>
      <c r="BH412" s="95"/>
      <c r="BI412" s="95"/>
      <c r="BJ412" s="95"/>
      <c r="BK412" s="95"/>
      <c r="BL412" s="95"/>
      <c r="BM412" s="95"/>
    </row>
    <row r="413" spans="2:65" ht="25.5" customHeight="1"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N413" s="143"/>
      <c r="O413" s="143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  <c r="BF413" s="95"/>
      <c r="BG413" s="95"/>
      <c r="BH413" s="95"/>
      <c r="BI413" s="95"/>
      <c r="BJ413" s="95"/>
      <c r="BK413" s="95"/>
      <c r="BL413" s="95"/>
      <c r="BM413" s="95"/>
    </row>
    <row r="414" spans="2:65" ht="25.5" customHeight="1"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N414" s="143"/>
      <c r="O414" s="143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  <c r="BF414" s="95"/>
      <c r="BG414" s="95"/>
      <c r="BH414" s="95"/>
      <c r="BI414" s="95"/>
      <c r="BJ414" s="95"/>
      <c r="BK414" s="95"/>
      <c r="BL414" s="95"/>
      <c r="BM414" s="95"/>
    </row>
    <row r="415" spans="2:65" ht="25.5" customHeight="1"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N415" s="143"/>
      <c r="O415" s="143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  <c r="BF415" s="95"/>
      <c r="BG415" s="95"/>
      <c r="BH415" s="95"/>
      <c r="BI415" s="95"/>
      <c r="BJ415" s="95"/>
      <c r="BK415" s="95"/>
      <c r="BL415" s="95"/>
      <c r="BM415" s="95"/>
    </row>
    <row r="416" spans="2:65" ht="25.5" customHeight="1"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N416" s="143"/>
      <c r="O416" s="143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  <c r="BF416" s="95"/>
      <c r="BG416" s="95"/>
      <c r="BH416" s="95"/>
      <c r="BI416" s="95"/>
      <c r="BJ416" s="95"/>
      <c r="BK416" s="95"/>
      <c r="BL416" s="95"/>
      <c r="BM416" s="95"/>
    </row>
    <row r="417" spans="2:65" ht="25.5" customHeight="1"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N417" s="143"/>
      <c r="O417" s="143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  <c r="BF417" s="95"/>
      <c r="BG417" s="95"/>
      <c r="BH417" s="95"/>
      <c r="BI417" s="95"/>
      <c r="BJ417" s="95"/>
      <c r="BK417" s="95"/>
      <c r="BL417" s="95"/>
      <c r="BM417" s="95"/>
    </row>
    <row r="418" spans="2:65" ht="25.5" customHeight="1"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N418" s="143"/>
      <c r="O418" s="143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  <c r="BF418" s="95"/>
      <c r="BG418" s="95"/>
      <c r="BH418" s="95"/>
      <c r="BI418" s="95"/>
      <c r="BJ418" s="95"/>
      <c r="BK418" s="95"/>
      <c r="BL418" s="95"/>
      <c r="BM418" s="95"/>
    </row>
    <row r="419" spans="2:65" ht="25.5" customHeight="1"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N419" s="143"/>
      <c r="O419" s="143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  <c r="BF419" s="95"/>
      <c r="BG419" s="95"/>
      <c r="BH419" s="95"/>
      <c r="BI419" s="95"/>
      <c r="BJ419" s="95"/>
      <c r="BK419" s="95"/>
      <c r="BL419" s="95"/>
      <c r="BM419" s="95"/>
    </row>
    <row r="420" spans="2:65" ht="25.5" customHeight="1"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N420" s="143"/>
      <c r="O420" s="143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  <c r="BF420" s="95"/>
      <c r="BG420" s="95"/>
      <c r="BH420" s="95"/>
      <c r="BI420" s="95"/>
      <c r="BJ420" s="95"/>
      <c r="BK420" s="95"/>
      <c r="BL420" s="95"/>
      <c r="BM420" s="95"/>
    </row>
    <row r="421" spans="2:65" ht="25.5" customHeight="1"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N421" s="143"/>
      <c r="O421" s="143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  <c r="BF421" s="95"/>
      <c r="BG421" s="95"/>
      <c r="BH421" s="95"/>
      <c r="BI421" s="95"/>
      <c r="BJ421" s="95"/>
      <c r="BK421" s="95"/>
      <c r="BL421" s="95"/>
      <c r="BM421" s="95"/>
    </row>
    <row r="422" spans="2:65" ht="25.5" customHeight="1"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N422" s="143"/>
      <c r="O422" s="143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  <c r="BF422" s="95"/>
      <c r="BG422" s="95"/>
      <c r="BH422" s="95"/>
      <c r="BI422" s="95"/>
      <c r="BJ422" s="95"/>
      <c r="BK422" s="95"/>
      <c r="BL422" s="95"/>
      <c r="BM422" s="95"/>
    </row>
    <row r="423" spans="2:65" ht="25.5" customHeight="1"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N423" s="143"/>
      <c r="O423" s="143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  <c r="BF423" s="95"/>
      <c r="BG423" s="95"/>
      <c r="BH423" s="95"/>
      <c r="BI423" s="95"/>
      <c r="BJ423" s="95"/>
      <c r="BK423" s="95"/>
      <c r="BL423" s="95"/>
      <c r="BM423" s="95"/>
    </row>
    <row r="424" spans="2:65" ht="25.5" customHeight="1"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N424" s="143"/>
      <c r="O424" s="143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  <c r="BF424" s="95"/>
      <c r="BG424" s="95"/>
      <c r="BH424" s="95"/>
      <c r="BI424" s="95"/>
      <c r="BJ424" s="95"/>
      <c r="BK424" s="95"/>
      <c r="BL424" s="95"/>
      <c r="BM424" s="95"/>
    </row>
    <row r="425" spans="2:65" ht="25.5" customHeight="1"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N425" s="143"/>
      <c r="O425" s="143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  <c r="BF425" s="95"/>
      <c r="BG425" s="95"/>
      <c r="BH425" s="95"/>
      <c r="BI425" s="95"/>
      <c r="BJ425" s="95"/>
      <c r="BK425" s="95"/>
      <c r="BL425" s="95"/>
      <c r="BM425" s="95"/>
    </row>
    <row r="426" spans="2:65" ht="25.5" customHeight="1"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N426" s="143"/>
      <c r="O426" s="143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  <c r="BF426" s="95"/>
      <c r="BG426" s="95"/>
      <c r="BH426" s="95"/>
      <c r="BI426" s="95"/>
      <c r="BJ426" s="95"/>
      <c r="BK426" s="95"/>
      <c r="BL426" s="95"/>
      <c r="BM426" s="95"/>
    </row>
    <row r="427" spans="2:65" ht="25.5" customHeight="1"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N427" s="143"/>
      <c r="O427" s="143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  <c r="BF427" s="95"/>
      <c r="BG427" s="95"/>
      <c r="BH427" s="95"/>
      <c r="BI427" s="95"/>
      <c r="BJ427" s="95"/>
      <c r="BK427" s="95"/>
      <c r="BL427" s="95"/>
      <c r="BM427" s="95"/>
    </row>
    <row r="428" spans="2:65" ht="25.5" customHeight="1"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N428" s="143"/>
      <c r="O428" s="143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  <c r="BF428" s="95"/>
      <c r="BG428" s="95"/>
      <c r="BH428" s="95"/>
      <c r="BI428" s="95"/>
      <c r="BJ428" s="95"/>
      <c r="BK428" s="95"/>
      <c r="BL428" s="95"/>
      <c r="BM428" s="95"/>
    </row>
    <row r="429" spans="2:65" ht="25.5" customHeight="1"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N429" s="143"/>
      <c r="O429" s="143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  <c r="BF429" s="95"/>
      <c r="BG429" s="95"/>
      <c r="BH429" s="95"/>
      <c r="BI429" s="95"/>
      <c r="BJ429" s="95"/>
      <c r="BK429" s="95"/>
      <c r="BL429" s="95"/>
      <c r="BM429" s="95"/>
    </row>
    <row r="430" spans="2:65" ht="25.5" customHeight="1"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N430" s="143"/>
      <c r="O430" s="143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  <c r="BF430" s="95"/>
      <c r="BG430" s="95"/>
      <c r="BH430" s="95"/>
      <c r="BI430" s="95"/>
      <c r="BJ430" s="95"/>
      <c r="BK430" s="95"/>
      <c r="BL430" s="95"/>
      <c r="BM430" s="95"/>
    </row>
    <row r="431" spans="2:65" ht="25.5" customHeight="1"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N431" s="143"/>
      <c r="O431" s="143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  <c r="BF431" s="95"/>
      <c r="BG431" s="95"/>
      <c r="BH431" s="95"/>
      <c r="BI431" s="95"/>
      <c r="BJ431" s="95"/>
      <c r="BK431" s="95"/>
      <c r="BL431" s="95"/>
      <c r="BM431" s="95"/>
    </row>
    <row r="432" spans="2:65" ht="25.5" customHeight="1"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N432" s="143"/>
      <c r="O432" s="143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  <c r="BF432" s="95"/>
      <c r="BG432" s="95"/>
      <c r="BH432" s="95"/>
      <c r="BI432" s="95"/>
      <c r="BJ432" s="95"/>
      <c r="BK432" s="95"/>
      <c r="BL432" s="95"/>
      <c r="BM432" s="95"/>
    </row>
    <row r="433" spans="2:65" ht="25.5" customHeight="1"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N433" s="143"/>
      <c r="O433" s="143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  <c r="BF433" s="95"/>
      <c r="BG433" s="95"/>
      <c r="BH433" s="95"/>
      <c r="BI433" s="95"/>
      <c r="BJ433" s="95"/>
      <c r="BK433" s="95"/>
      <c r="BL433" s="95"/>
      <c r="BM433" s="95"/>
    </row>
    <row r="434" spans="2:65" ht="25.5" customHeight="1"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N434" s="143"/>
      <c r="O434" s="143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  <c r="BF434" s="95"/>
      <c r="BG434" s="95"/>
      <c r="BH434" s="95"/>
      <c r="BI434" s="95"/>
      <c r="BJ434" s="95"/>
      <c r="BK434" s="95"/>
      <c r="BL434" s="95"/>
      <c r="BM434" s="95"/>
    </row>
    <row r="435" spans="2:65" ht="25.5" customHeight="1"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N435" s="143"/>
      <c r="O435" s="143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  <c r="BF435" s="95"/>
      <c r="BG435" s="95"/>
      <c r="BH435" s="95"/>
      <c r="BI435" s="95"/>
      <c r="BJ435" s="95"/>
      <c r="BK435" s="95"/>
      <c r="BL435" s="95"/>
      <c r="BM435" s="95"/>
    </row>
    <row r="436" spans="2:65" ht="25.5" customHeight="1"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N436" s="143"/>
      <c r="O436" s="143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  <c r="BF436" s="95"/>
      <c r="BG436" s="95"/>
      <c r="BH436" s="95"/>
      <c r="BI436" s="95"/>
      <c r="BJ436" s="95"/>
      <c r="BK436" s="95"/>
      <c r="BL436" s="95"/>
      <c r="BM436" s="95"/>
    </row>
    <row r="437" spans="2:65" ht="25.5" customHeight="1"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N437" s="143"/>
      <c r="O437" s="143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  <c r="BF437" s="95"/>
      <c r="BG437" s="95"/>
      <c r="BH437" s="95"/>
      <c r="BI437" s="95"/>
      <c r="BJ437" s="95"/>
      <c r="BK437" s="95"/>
      <c r="BL437" s="95"/>
      <c r="BM437" s="95"/>
    </row>
    <row r="438" spans="2:65" ht="25.5" customHeight="1"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N438" s="143"/>
      <c r="O438" s="143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  <c r="BF438" s="95"/>
      <c r="BG438" s="95"/>
      <c r="BH438" s="95"/>
      <c r="BI438" s="95"/>
      <c r="BJ438" s="95"/>
      <c r="BK438" s="95"/>
      <c r="BL438" s="95"/>
      <c r="BM438" s="95"/>
    </row>
    <row r="439" spans="2:65" ht="25.5" customHeight="1"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N439" s="143"/>
      <c r="O439" s="143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  <c r="BF439" s="95"/>
      <c r="BG439" s="95"/>
      <c r="BH439" s="95"/>
      <c r="BI439" s="95"/>
      <c r="BJ439" s="95"/>
      <c r="BK439" s="95"/>
      <c r="BL439" s="95"/>
      <c r="BM439" s="95"/>
    </row>
    <row r="440" spans="2:65" ht="25.5" customHeight="1"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N440" s="143"/>
      <c r="O440" s="143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  <c r="BF440" s="95"/>
      <c r="BG440" s="95"/>
      <c r="BH440" s="95"/>
      <c r="BI440" s="95"/>
      <c r="BJ440" s="95"/>
      <c r="BK440" s="95"/>
      <c r="BL440" s="95"/>
      <c r="BM440" s="95"/>
    </row>
    <row r="441" spans="2:65" ht="25.5" customHeight="1"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N441" s="143"/>
      <c r="O441" s="143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  <c r="BF441" s="95"/>
      <c r="BG441" s="95"/>
      <c r="BH441" s="95"/>
      <c r="BI441" s="95"/>
      <c r="BJ441" s="95"/>
      <c r="BK441" s="95"/>
      <c r="BL441" s="95"/>
      <c r="BM441" s="95"/>
    </row>
    <row r="442" spans="2:65" ht="25.5" customHeight="1"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N442" s="143"/>
      <c r="O442" s="143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  <c r="BF442" s="95"/>
      <c r="BG442" s="95"/>
      <c r="BH442" s="95"/>
      <c r="BI442" s="95"/>
      <c r="BJ442" s="95"/>
      <c r="BK442" s="95"/>
      <c r="BL442" s="95"/>
      <c r="BM442" s="95"/>
    </row>
    <row r="443" spans="2:65" ht="25.5" customHeight="1"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N443" s="143"/>
      <c r="O443" s="143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  <c r="BF443" s="95"/>
      <c r="BG443" s="95"/>
      <c r="BH443" s="95"/>
      <c r="BI443" s="95"/>
      <c r="BJ443" s="95"/>
      <c r="BK443" s="95"/>
      <c r="BL443" s="95"/>
      <c r="BM443" s="95"/>
    </row>
    <row r="444" spans="2:65" ht="25.5" customHeight="1"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N444" s="143"/>
      <c r="O444" s="143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  <c r="BF444" s="95"/>
      <c r="BG444" s="95"/>
      <c r="BH444" s="95"/>
      <c r="BI444" s="95"/>
      <c r="BJ444" s="95"/>
      <c r="BK444" s="95"/>
      <c r="BL444" s="95"/>
      <c r="BM444" s="95"/>
    </row>
    <row r="445" spans="2:65" ht="25.5" customHeight="1"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N445" s="143"/>
      <c r="O445" s="143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  <c r="BF445" s="95"/>
      <c r="BG445" s="95"/>
      <c r="BH445" s="95"/>
      <c r="BI445" s="95"/>
      <c r="BJ445" s="95"/>
      <c r="BK445" s="95"/>
      <c r="BL445" s="95"/>
      <c r="BM445" s="95"/>
    </row>
    <row r="446" spans="2:65" ht="25.5" customHeight="1"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N446" s="143"/>
      <c r="O446" s="143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  <c r="BF446" s="95"/>
      <c r="BG446" s="95"/>
      <c r="BH446" s="95"/>
      <c r="BI446" s="95"/>
      <c r="BJ446" s="95"/>
      <c r="BK446" s="95"/>
      <c r="BL446" s="95"/>
      <c r="BM446" s="95"/>
    </row>
    <row r="447" spans="2:65" ht="25.5" customHeight="1"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N447" s="143"/>
      <c r="O447" s="143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  <c r="BF447" s="95"/>
      <c r="BG447" s="95"/>
      <c r="BH447" s="95"/>
      <c r="BI447" s="95"/>
      <c r="BJ447" s="95"/>
      <c r="BK447" s="95"/>
      <c r="BL447" s="95"/>
      <c r="BM447" s="95"/>
    </row>
    <row r="448" spans="2:65" ht="25.5" customHeight="1"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N448" s="143"/>
      <c r="O448" s="143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  <c r="BF448" s="95"/>
      <c r="BG448" s="95"/>
      <c r="BH448" s="95"/>
      <c r="BI448" s="95"/>
      <c r="BJ448" s="95"/>
      <c r="BK448" s="95"/>
      <c r="BL448" s="95"/>
      <c r="BM448" s="95"/>
    </row>
    <row r="449" spans="2:65" ht="25.5" customHeight="1"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N449" s="143"/>
      <c r="O449" s="143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  <c r="BF449" s="95"/>
      <c r="BG449" s="95"/>
      <c r="BH449" s="95"/>
      <c r="BI449" s="95"/>
      <c r="BJ449" s="95"/>
      <c r="BK449" s="95"/>
      <c r="BL449" s="95"/>
      <c r="BM449" s="95"/>
    </row>
    <row r="450" spans="2:65" ht="25.5" customHeight="1"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N450" s="143"/>
      <c r="O450" s="143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  <c r="BF450" s="95"/>
      <c r="BG450" s="95"/>
      <c r="BH450" s="95"/>
      <c r="BI450" s="95"/>
      <c r="BJ450" s="95"/>
      <c r="BK450" s="95"/>
      <c r="BL450" s="95"/>
      <c r="BM450" s="95"/>
    </row>
    <row r="451" spans="2:65" ht="25.5" customHeight="1"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N451" s="143"/>
      <c r="O451" s="143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  <c r="BF451" s="95"/>
      <c r="BG451" s="95"/>
      <c r="BH451" s="95"/>
      <c r="BI451" s="95"/>
      <c r="BJ451" s="95"/>
      <c r="BK451" s="95"/>
      <c r="BL451" s="95"/>
      <c r="BM451" s="95"/>
    </row>
    <row r="452" spans="2:65" ht="25.5" customHeight="1"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N452" s="143"/>
      <c r="O452" s="143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</row>
    <row r="453" spans="2:65" ht="25.5" customHeight="1"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N453" s="143"/>
      <c r="O453" s="143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  <c r="BF453" s="95"/>
      <c r="BG453" s="95"/>
      <c r="BH453" s="95"/>
      <c r="BI453" s="95"/>
      <c r="BJ453" s="95"/>
      <c r="BK453" s="95"/>
      <c r="BL453" s="95"/>
      <c r="BM453" s="95"/>
    </row>
    <row r="454" spans="2:65" ht="25.5" customHeight="1"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N454" s="143"/>
      <c r="O454" s="143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  <c r="BF454" s="95"/>
      <c r="BG454" s="95"/>
      <c r="BH454" s="95"/>
      <c r="BI454" s="95"/>
      <c r="BJ454" s="95"/>
      <c r="BK454" s="95"/>
      <c r="BL454" s="95"/>
      <c r="BM454" s="95"/>
    </row>
    <row r="455" spans="2:65" ht="25.5" customHeight="1"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N455" s="143"/>
      <c r="O455" s="143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  <c r="BF455" s="95"/>
      <c r="BG455" s="95"/>
      <c r="BH455" s="95"/>
      <c r="BI455" s="95"/>
      <c r="BJ455" s="95"/>
      <c r="BK455" s="95"/>
      <c r="BL455" s="95"/>
      <c r="BM455" s="95"/>
    </row>
    <row r="456" spans="2:65" ht="25.5" customHeight="1"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N456" s="143"/>
      <c r="O456" s="143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  <c r="BF456" s="95"/>
      <c r="BG456" s="95"/>
      <c r="BH456" s="95"/>
      <c r="BI456" s="95"/>
      <c r="BJ456" s="95"/>
      <c r="BK456" s="95"/>
      <c r="BL456" s="95"/>
      <c r="BM456" s="95"/>
    </row>
    <row r="457" spans="2:65" ht="25.5" customHeight="1"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N457" s="143"/>
      <c r="O457" s="143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  <c r="BF457" s="95"/>
      <c r="BG457" s="95"/>
      <c r="BH457" s="95"/>
      <c r="BI457" s="95"/>
      <c r="BJ457" s="95"/>
      <c r="BK457" s="95"/>
      <c r="BL457" s="95"/>
      <c r="BM457" s="95"/>
    </row>
    <row r="458" spans="2:65" ht="25.5" customHeight="1"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N458" s="143"/>
      <c r="O458" s="143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  <c r="BF458" s="95"/>
      <c r="BG458" s="95"/>
      <c r="BH458" s="95"/>
      <c r="BI458" s="95"/>
      <c r="BJ458" s="95"/>
      <c r="BK458" s="95"/>
      <c r="BL458" s="95"/>
      <c r="BM458" s="95"/>
    </row>
    <row r="459" spans="2:65" ht="25.5" customHeight="1"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N459" s="143"/>
      <c r="O459" s="143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  <c r="BF459" s="95"/>
      <c r="BG459" s="95"/>
      <c r="BH459" s="95"/>
      <c r="BI459" s="95"/>
      <c r="BJ459" s="95"/>
      <c r="BK459" s="95"/>
      <c r="BL459" s="95"/>
      <c r="BM459" s="95"/>
    </row>
    <row r="460" spans="2:65" ht="25.5" customHeight="1"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N460" s="143"/>
      <c r="O460" s="143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  <c r="BF460" s="95"/>
      <c r="BG460" s="95"/>
      <c r="BH460" s="95"/>
      <c r="BI460" s="95"/>
      <c r="BJ460" s="95"/>
      <c r="BK460" s="95"/>
      <c r="BL460" s="95"/>
      <c r="BM460" s="95"/>
    </row>
    <row r="461" spans="2:65" ht="25.5" customHeight="1"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N461" s="143"/>
      <c r="O461" s="143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  <c r="BF461" s="95"/>
      <c r="BG461" s="95"/>
      <c r="BH461" s="95"/>
      <c r="BI461" s="95"/>
      <c r="BJ461" s="95"/>
      <c r="BK461" s="95"/>
      <c r="BL461" s="95"/>
      <c r="BM461" s="95"/>
    </row>
    <row r="462" spans="2:65" ht="25.5" customHeight="1"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N462" s="143"/>
      <c r="O462" s="143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  <c r="BF462" s="95"/>
      <c r="BG462" s="95"/>
      <c r="BH462" s="95"/>
      <c r="BI462" s="95"/>
      <c r="BJ462" s="95"/>
      <c r="BK462" s="95"/>
      <c r="BL462" s="95"/>
      <c r="BM462" s="95"/>
    </row>
    <row r="463" spans="2:65" ht="25.5" customHeight="1"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N463" s="143"/>
      <c r="O463" s="143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  <c r="BF463" s="95"/>
      <c r="BG463" s="95"/>
      <c r="BH463" s="95"/>
      <c r="BI463" s="95"/>
      <c r="BJ463" s="95"/>
      <c r="BK463" s="95"/>
      <c r="BL463" s="95"/>
      <c r="BM463" s="95"/>
    </row>
    <row r="464" spans="2:65" ht="25.5" customHeight="1"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N464" s="143"/>
      <c r="O464" s="143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  <c r="BF464" s="95"/>
      <c r="BG464" s="95"/>
      <c r="BH464" s="95"/>
      <c r="BI464" s="95"/>
      <c r="BJ464" s="95"/>
      <c r="BK464" s="95"/>
      <c r="BL464" s="95"/>
      <c r="BM464" s="95"/>
    </row>
    <row r="465" spans="2:65" ht="25.5" customHeight="1"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N465" s="143"/>
      <c r="O465" s="143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  <c r="BF465" s="95"/>
      <c r="BG465" s="95"/>
      <c r="BH465" s="95"/>
      <c r="BI465" s="95"/>
      <c r="BJ465" s="95"/>
      <c r="BK465" s="95"/>
      <c r="BL465" s="95"/>
      <c r="BM465" s="95"/>
    </row>
    <row r="466" spans="2:65" ht="25.5" customHeight="1"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N466" s="143"/>
      <c r="O466" s="143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  <c r="BF466" s="95"/>
      <c r="BG466" s="95"/>
      <c r="BH466" s="95"/>
      <c r="BI466" s="95"/>
      <c r="BJ466" s="95"/>
      <c r="BK466" s="95"/>
      <c r="BL466" s="95"/>
      <c r="BM466" s="95"/>
    </row>
    <row r="467" spans="2:65" ht="25.5" customHeight="1"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N467" s="143"/>
      <c r="O467" s="143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  <c r="BF467" s="95"/>
      <c r="BG467" s="95"/>
      <c r="BH467" s="95"/>
      <c r="BI467" s="95"/>
      <c r="BJ467" s="95"/>
      <c r="BK467" s="95"/>
      <c r="BL467" s="95"/>
      <c r="BM467" s="95"/>
    </row>
    <row r="468" spans="2:65" ht="25.5" customHeight="1"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N468" s="143"/>
      <c r="O468" s="143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  <c r="BF468" s="95"/>
      <c r="BG468" s="95"/>
      <c r="BH468" s="95"/>
      <c r="BI468" s="95"/>
      <c r="BJ468" s="95"/>
      <c r="BK468" s="95"/>
      <c r="BL468" s="95"/>
      <c r="BM468" s="95"/>
    </row>
    <row r="469" spans="2:65" ht="25.5" customHeight="1"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N469" s="143"/>
      <c r="O469" s="143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  <c r="BF469" s="95"/>
      <c r="BG469" s="95"/>
      <c r="BH469" s="95"/>
      <c r="BI469" s="95"/>
      <c r="BJ469" s="95"/>
      <c r="BK469" s="95"/>
      <c r="BL469" s="95"/>
      <c r="BM469" s="95"/>
    </row>
    <row r="470" spans="2:65" ht="25.5" customHeight="1"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N470" s="143"/>
      <c r="O470" s="143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  <c r="BF470" s="95"/>
      <c r="BG470" s="95"/>
      <c r="BH470" s="95"/>
      <c r="BI470" s="95"/>
      <c r="BJ470" s="95"/>
      <c r="BK470" s="95"/>
      <c r="BL470" s="95"/>
      <c r="BM470" s="95"/>
    </row>
    <row r="471" spans="2:65" ht="25.5" customHeight="1"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N471" s="143"/>
      <c r="O471" s="143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  <c r="BF471" s="95"/>
      <c r="BG471" s="95"/>
      <c r="BH471" s="95"/>
      <c r="BI471" s="95"/>
      <c r="BJ471" s="95"/>
      <c r="BK471" s="95"/>
      <c r="BL471" s="95"/>
      <c r="BM471" s="95"/>
    </row>
    <row r="472" spans="2:65" ht="25.5" customHeight="1"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N472" s="143"/>
      <c r="O472" s="143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  <c r="BF472" s="95"/>
      <c r="BG472" s="95"/>
      <c r="BH472" s="95"/>
      <c r="BI472" s="95"/>
      <c r="BJ472" s="95"/>
      <c r="BK472" s="95"/>
      <c r="BL472" s="95"/>
      <c r="BM472" s="95"/>
    </row>
    <row r="473" spans="2:65" ht="25.5" customHeight="1"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N473" s="143"/>
      <c r="O473" s="143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  <c r="BF473" s="95"/>
      <c r="BG473" s="95"/>
      <c r="BH473" s="95"/>
      <c r="BI473" s="95"/>
      <c r="BJ473" s="95"/>
      <c r="BK473" s="95"/>
      <c r="BL473" s="95"/>
      <c r="BM473" s="95"/>
    </row>
    <row r="474" spans="2:65" ht="25.5" customHeight="1"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N474" s="143"/>
      <c r="O474" s="143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  <c r="BF474" s="95"/>
      <c r="BG474" s="95"/>
      <c r="BH474" s="95"/>
      <c r="BI474" s="95"/>
      <c r="BJ474" s="95"/>
      <c r="BK474" s="95"/>
      <c r="BL474" s="95"/>
      <c r="BM474" s="95"/>
    </row>
    <row r="475" spans="2:65" ht="25.5" customHeight="1"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N475" s="143"/>
      <c r="O475" s="143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  <c r="BF475" s="95"/>
      <c r="BG475" s="95"/>
      <c r="BH475" s="95"/>
      <c r="BI475" s="95"/>
      <c r="BJ475" s="95"/>
      <c r="BK475" s="95"/>
      <c r="BL475" s="95"/>
      <c r="BM475" s="95"/>
    </row>
    <row r="476" spans="2:65" ht="25.5" customHeight="1"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N476" s="143"/>
      <c r="O476" s="143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  <c r="BF476" s="95"/>
      <c r="BG476" s="95"/>
      <c r="BH476" s="95"/>
      <c r="BI476" s="95"/>
      <c r="BJ476" s="95"/>
      <c r="BK476" s="95"/>
      <c r="BL476" s="95"/>
      <c r="BM476" s="95"/>
    </row>
    <row r="477" spans="2:65" ht="25.5" customHeight="1"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N477" s="143"/>
      <c r="O477" s="143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  <c r="BF477" s="95"/>
      <c r="BG477" s="95"/>
      <c r="BH477" s="95"/>
      <c r="BI477" s="95"/>
      <c r="BJ477" s="95"/>
      <c r="BK477" s="95"/>
      <c r="BL477" s="95"/>
      <c r="BM477" s="95"/>
    </row>
    <row r="478" spans="2:65" ht="25.5" customHeight="1"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N478" s="143"/>
      <c r="O478" s="143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  <c r="BF478" s="95"/>
      <c r="BG478" s="95"/>
      <c r="BH478" s="95"/>
      <c r="BI478" s="95"/>
      <c r="BJ478" s="95"/>
      <c r="BK478" s="95"/>
      <c r="BL478" s="95"/>
      <c r="BM478" s="95"/>
    </row>
    <row r="479" spans="2:65" ht="25.5" customHeight="1"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N479" s="143"/>
      <c r="O479" s="143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  <c r="BF479" s="95"/>
      <c r="BG479" s="95"/>
      <c r="BH479" s="95"/>
      <c r="BI479" s="95"/>
      <c r="BJ479" s="95"/>
      <c r="BK479" s="95"/>
      <c r="BL479" s="95"/>
      <c r="BM479" s="95"/>
    </row>
    <row r="480" spans="2:65" ht="25.5" customHeight="1"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N480" s="143"/>
      <c r="O480" s="143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  <c r="BF480" s="95"/>
      <c r="BG480" s="95"/>
      <c r="BH480" s="95"/>
      <c r="BI480" s="95"/>
      <c r="BJ480" s="95"/>
      <c r="BK480" s="95"/>
      <c r="BL480" s="95"/>
      <c r="BM480" s="95"/>
    </row>
    <row r="481" spans="2:65" ht="25.5" customHeight="1"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N481" s="143"/>
      <c r="O481" s="143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  <c r="BF481" s="95"/>
      <c r="BG481" s="95"/>
      <c r="BH481" s="95"/>
      <c r="BI481" s="95"/>
      <c r="BJ481" s="95"/>
      <c r="BK481" s="95"/>
      <c r="BL481" s="95"/>
      <c r="BM481" s="95"/>
    </row>
    <row r="482" spans="2:65" ht="25.5" customHeight="1"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N482" s="143"/>
      <c r="O482" s="143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  <c r="BF482" s="95"/>
      <c r="BG482" s="95"/>
      <c r="BH482" s="95"/>
      <c r="BI482" s="95"/>
      <c r="BJ482" s="95"/>
      <c r="BK482" s="95"/>
      <c r="BL482" s="95"/>
      <c r="BM482" s="95"/>
    </row>
    <row r="483" spans="2:65" ht="25.5" customHeight="1"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N483" s="143"/>
      <c r="O483" s="143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  <c r="BF483" s="95"/>
      <c r="BG483" s="95"/>
      <c r="BH483" s="95"/>
      <c r="BI483" s="95"/>
      <c r="BJ483" s="95"/>
      <c r="BK483" s="95"/>
      <c r="BL483" s="95"/>
      <c r="BM483" s="95"/>
    </row>
    <row r="484" spans="2:65" ht="25.5" customHeight="1"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N484" s="143"/>
      <c r="O484" s="143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  <c r="BF484" s="95"/>
      <c r="BG484" s="95"/>
      <c r="BH484" s="95"/>
      <c r="BI484" s="95"/>
      <c r="BJ484" s="95"/>
      <c r="BK484" s="95"/>
      <c r="BL484" s="95"/>
      <c r="BM484" s="95"/>
    </row>
    <row r="485" spans="2:65" ht="25.5" customHeight="1"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N485" s="143"/>
      <c r="O485" s="143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  <c r="BF485" s="95"/>
      <c r="BG485" s="95"/>
      <c r="BH485" s="95"/>
      <c r="BI485" s="95"/>
      <c r="BJ485" s="95"/>
      <c r="BK485" s="95"/>
      <c r="BL485" s="95"/>
      <c r="BM485" s="95"/>
    </row>
    <row r="486" spans="2:65" ht="25.5" customHeight="1"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N486" s="143"/>
      <c r="O486" s="143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  <c r="BF486" s="95"/>
      <c r="BG486" s="95"/>
      <c r="BH486" s="95"/>
      <c r="BI486" s="95"/>
      <c r="BJ486" s="95"/>
      <c r="BK486" s="95"/>
      <c r="BL486" s="95"/>
      <c r="BM486" s="95"/>
    </row>
    <row r="487" spans="2:65" ht="25.5" customHeight="1"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N487" s="143"/>
      <c r="O487" s="143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  <c r="BF487" s="95"/>
      <c r="BG487" s="95"/>
      <c r="BH487" s="95"/>
      <c r="BI487" s="95"/>
      <c r="BJ487" s="95"/>
      <c r="BK487" s="95"/>
      <c r="BL487" s="95"/>
      <c r="BM487" s="95"/>
    </row>
    <row r="488" spans="2:65" ht="25.5" customHeight="1"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N488" s="143"/>
      <c r="O488" s="143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  <c r="BF488" s="95"/>
      <c r="BG488" s="95"/>
      <c r="BH488" s="95"/>
      <c r="BI488" s="95"/>
      <c r="BJ488" s="95"/>
      <c r="BK488" s="95"/>
      <c r="BL488" s="95"/>
      <c r="BM488" s="95"/>
    </row>
    <row r="489" spans="2:65" ht="25.5" customHeight="1"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N489" s="143"/>
      <c r="O489" s="143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  <c r="BF489" s="95"/>
      <c r="BG489" s="95"/>
      <c r="BH489" s="95"/>
      <c r="BI489" s="95"/>
      <c r="BJ489" s="95"/>
      <c r="BK489" s="95"/>
      <c r="BL489" s="95"/>
      <c r="BM489" s="95"/>
    </row>
    <row r="490" spans="2:65" ht="25.5" customHeight="1"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N490" s="143"/>
      <c r="O490" s="143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  <c r="BF490" s="95"/>
      <c r="BG490" s="95"/>
      <c r="BH490" s="95"/>
      <c r="BI490" s="95"/>
      <c r="BJ490" s="95"/>
      <c r="BK490" s="95"/>
      <c r="BL490" s="95"/>
      <c r="BM490" s="95"/>
    </row>
    <row r="491" spans="2:65" ht="25.5" customHeight="1"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N491" s="143"/>
      <c r="O491" s="143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  <c r="BF491" s="95"/>
      <c r="BG491" s="95"/>
      <c r="BH491" s="95"/>
      <c r="BI491" s="95"/>
      <c r="BJ491" s="95"/>
      <c r="BK491" s="95"/>
      <c r="BL491" s="95"/>
      <c r="BM491" s="95"/>
    </row>
    <row r="492" spans="2:65" ht="25.5" customHeight="1"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N492" s="143"/>
      <c r="O492" s="143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  <c r="BF492" s="95"/>
      <c r="BG492" s="95"/>
      <c r="BH492" s="95"/>
      <c r="BI492" s="95"/>
      <c r="BJ492" s="95"/>
      <c r="BK492" s="95"/>
      <c r="BL492" s="95"/>
      <c r="BM492" s="95"/>
    </row>
    <row r="493" spans="2:65" ht="25.5" customHeight="1"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N493" s="143"/>
      <c r="O493" s="143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  <c r="BF493" s="95"/>
      <c r="BG493" s="95"/>
      <c r="BH493" s="95"/>
      <c r="BI493" s="95"/>
      <c r="BJ493" s="95"/>
      <c r="BK493" s="95"/>
      <c r="BL493" s="95"/>
      <c r="BM493" s="95"/>
    </row>
    <row r="494" spans="2:65" ht="25.5" customHeight="1"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N494" s="143"/>
      <c r="O494" s="143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  <c r="BF494" s="95"/>
      <c r="BG494" s="95"/>
      <c r="BH494" s="95"/>
      <c r="BI494" s="95"/>
      <c r="BJ494" s="95"/>
      <c r="BK494" s="95"/>
      <c r="BL494" s="95"/>
      <c r="BM494" s="95"/>
    </row>
    <row r="495" spans="2:65" ht="25.5" customHeight="1"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N495" s="143"/>
      <c r="O495" s="143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  <c r="BF495" s="95"/>
      <c r="BG495" s="95"/>
      <c r="BH495" s="95"/>
      <c r="BI495" s="95"/>
      <c r="BJ495" s="95"/>
      <c r="BK495" s="95"/>
      <c r="BL495" s="95"/>
      <c r="BM495" s="95"/>
    </row>
    <row r="496" spans="2:65" ht="25.5" customHeight="1"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N496" s="143"/>
      <c r="O496" s="143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  <c r="BF496" s="95"/>
      <c r="BG496" s="95"/>
      <c r="BH496" s="95"/>
      <c r="BI496" s="95"/>
      <c r="BJ496" s="95"/>
      <c r="BK496" s="95"/>
      <c r="BL496" s="95"/>
      <c r="BM496" s="95"/>
    </row>
    <row r="497" spans="2:65" ht="25.5" customHeight="1"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N497" s="143"/>
      <c r="O497" s="143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  <c r="BF497" s="95"/>
      <c r="BG497" s="95"/>
      <c r="BH497" s="95"/>
      <c r="BI497" s="95"/>
      <c r="BJ497" s="95"/>
      <c r="BK497" s="95"/>
      <c r="BL497" s="95"/>
      <c r="BM497" s="95"/>
    </row>
    <row r="498" spans="2:65" ht="25.5" customHeight="1"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N498" s="143"/>
      <c r="O498" s="143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  <c r="BF498" s="95"/>
      <c r="BG498" s="95"/>
      <c r="BH498" s="95"/>
      <c r="BI498" s="95"/>
      <c r="BJ498" s="95"/>
      <c r="BK498" s="95"/>
      <c r="BL498" s="95"/>
      <c r="BM498" s="95"/>
    </row>
    <row r="499" spans="2:65" ht="25.5" customHeight="1"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N499" s="143"/>
      <c r="O499" s="143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  <c r="BF499" s="95"/>
      <c r="BG499" s="95"/>
      <c r="BH499" s="95"/>
      <c r="BI499" s="95"/>
      <c r="BJ499" s="95"/>
      <c r="BK499" s="95"/>
      <c r="BL499" s="95"/>
      <c r="BM499" s="95"/>
    </row>
    <row r="500" spans="2:65" ht="25.5" customHeight="1"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N500" s="143"/>
      <c r="O500" s="143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  <c r="BF500" s="95"/>
      <c r="BG500" s="95"/>
      <c r="BH500" s="95"/>
      <c r="BI500" s="95"/>
      <c r="BJ500" s="95"/>
      <c r="BK500" s="95"/>
      <c r="BL500" s="95"/>
      <c r="BM500" s="95"/>
    </row>
    <row r="501" spans="2:65" ht="25.5" customHeight="1"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N501" s="143"/>
      <c r="O501" s="143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  <c r="BF501" s="95"/>
      <c r="BG501" s="95"/>
      <c r="BH501" s="95"/>
      <c r="BI501" s="95"/>
      <c r="BJ501" s="95"/>
      <c r="BK501" s="95"/>
      <c r="BL501" s="95"/>
      <c r="BM501" s="95"/>
    </row>
    <row r="502" spans="2:65" ht="25.5" customHeight="1"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N502" s="143"/>
      <c r="O502" s="143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  <c r="BF502" s="95"/>
      <c r="BG502" s="95"/>
      <c r="BH502" s="95"/>
      <c r="BI502" s="95"/>
      <c r="BJ502" s="95"/>
      <c r="BK502" s="95"/>
      <c r="BL502" s="95"/>
      <c r="BM502" s="95"/>
    </row>
    <row r="503" spans="2:65" ht="25.5" customHeight="1"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N503" s="143"/>
      <c r="O503" s="143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  <c r="BF503" s="95"/>
      <c r="BG503" s="95"/>
      <c r="BH503" s="95"/>
      <c r="BI503" s="95"/>
      <c r="BJ503" s="95"/>
      <c r="BK503" s="95"/>
      <c r="BL503" s="95"/>
      <c r="BM503" s="95"/>
    </row>
    <row r="504" spans="2:65" ht="25.5" customHeight="1"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N504" s="143"/>
      <c r="O504" s="143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  <c r="BF504" s="95"/>
      <c r="BG504" s="95"/>
      <c r="BH504" s="95"/>
      <c r="BI504" s="95"/>
      <c r="BJ504" s="95"/>
      <c r="BK504" s="95"/>
      <c r="BL504" s="95"/>
      <c r="BM504" s="95"/>
    </row>
    <row r="505" spans="2:65" ht="25.5" customHeight="1"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N505" s="143"/>
      <c r="O505" s="143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  <c r="BF505" s="95"/>
      <c r="BG505" s="95"/>
      <c r="BH505" s="95"/>
      <c r="BI505" s="95"/>
      <c r="BJ505" s="95"/>
      <c r="BK505" s="95"/>
      <c r="BL505" s="95"/>
      <c r="BM505" s="95"/>
    </row>
    <row r="506" spans="2:65" ht="25.5" customHeight="1"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N506" s="143"/>
      <c r="O506" s="143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  <c r="BF506" s="95"/>
      <c r="BG506" s="95"/>
      <c r="BH506" s="95"/>
      <c r="BI506" s="95"/>
      <c r="BJ506" s="95"/>
      <c r="BK506" s="95"/>
      <c r="BL506" s="95"/>
      <c r="BM506" s="95"/>
    </row>
    <row r="507" spans="2:65" ht="25.5" customHeight="1"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N507" s="143"/>
      <c r="O507" s="143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  <c r="BF507" s="95"/>
      <c r="BG507" s="95"/>
      <c r="BH507" s="95"/>
      <c r="BI507" s="95"/>
      <c r="BJ507" s="95"/>
      <c r="BK507" s="95"/>
      <c r="BL507" s="95"/>
      <c r="BM507" s="95"/>
    </row>
    <row r="508" spans="2:65" ht="25.5" customHeight="1"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N508" s="143"/>
      <c r="O508" s="143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  <c r="BF508" s="95"/>
      <c r="BG508" s="95"/>
      <c r="BH508" s="95"/>
      <c r="BI508" s="95"/>
      <c r="BJ508" s="95"/>
      <c r="BK508" s="95"/>
      <c r="BL508" s="95"/>
      <c r="BM508" s="95"/>
    </row>
    <row r="509" spans="2:65" ht="25.5" customHeight="1"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N509" s="143"/>
      <c r="O509" s="143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  <c r="BF509" s="95"/>
      <c r="BG509" s="95"/>
      <c r="BH509" s="95"/>
      <c r="BI509" s="95"/>
      <c r="BJ509" s="95"/>
      <c r="BK509" s="95"/>
      <c r="BL509" s="95"/>
      <c r="BM509" s="95"/>
    </row>
    <row r="510" spans="2:65" ht="25.5" customHeight="1"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N510" s="143"/>
      <c r="O510" s="143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  <c r="BF510" s="95"/>
      <c r="BG510" s="95"/>
      <c r="BH510" s="95"/>
      <c r="BI510" s="95"/>
      <c r="BJ510" s="95"/>
      <c r="BK510" s="95"/>
      <c r="BL510" s="95"/>
      <c r="BM510" s="95"/>
    </row>
    <row r="511" spans="2:65" ht="25.5" customHeight="1"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N511" s="143"/>
      <c r="O511" s="143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  <c r="BF511" s="95"/>
      <c r="BG511" s="95"/>
      <c r="BH511" s="95"/>
      <c r="BI511" s="95"/>
      <c r="BJ511" s="95"/>
      <c r="BK511" s="95"/>
      <c r="BL511" s="95"/>
      <c r="BM511" s="95"/>
    </row>
    <row r="512" spans="2:65" ht="25.5" customHeight="1"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N512" s="143"/>
      <c r="O512" s="143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  <c r="BF512" s="95"/>
      <c r="BG512" s="95"/>
      <c r="BH512" s="95"/>
      <c r="BI512" s="95"/>
      <c r="BJ512" s="95"/>
      <c r="BK512" s="95"/>
      <c r="BL512" s="95"/>
      <c r="BM512" s="95"/>
    </row>
    <row r="513" spans="2:65" ht="25.5" customHeight="1"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N513" s="143"/>
      <c r="O513" s="143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  <c r="BF513" s="95"/>
      <c r="BG513" s="95"/>
      <c r="BH513" s="95"/>
      <c r="BI513" s="95"/>
      <c r="BJ513" s="95"/>
      <c r="BK513" s="95"/>
      <c r="BL513" s="95"/>
      <c r="BM513" s="95"/>
    </row>
    <row r="514" spans="2:65" ht="25.5" customHeight="1"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N514" s="143"/>
      <c r="O514" s="143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  <c r="BF514" s="95"/>
      <c r="BG514" s="95"/>
      <c r="BH514" s="95"/>
      <c r="BI514" s="95"/>
      <c r="BJ514" s="95"/>
      <c r="BK514" s="95"/>
      <c r="BL514" s="95"/>
      <c r="BM514" s="95"/>
    </row>
    <row r="515" spans="2:65" ht="25.5" customHeight="1"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N515" s="143"/>
      <c r="O515" s="143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  <c r="BF515" s="95"/>
      <c r="BG515" s="95"/>
      <c r="BH515" s="95"/>
      <c r="BI515" s="95"/>
      <c r="BJ515" s="95"/>
      <c r="BK515" s="95"/>
      <c r="BL515" s="95"/>
      <c r="BM515" s="95"/>
    </row>
    <row r="516" spans="2:65" ht="25.5" customHeight="1"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N516" s="143"/>
      <c r="O516" s="143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  <c r="BF516" s="95"/>
      <c r="BG516" s="95"/>
      <c r="BH516" s="95"/>
      <c r="BI516" s="95"/>
      <c r="BJ516" s="95"/>
      <c r="BK516" s="95"/>
      <c r="BL516" s="95"/>
      <c r="BM516" s="95"/>
    </row>
    <row r="517" spans="2:65" ht="25.5" customHeight="1"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N517" s="143"/>
      <c r="O517" s="143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  <c r="BF517" s="95"/>
      <c r="BG517" s="95"/>
      <c r="BH517" s="95"/>
      <c r="BI517" s="95"/>
      <c r="BJ517" s="95"/>
      <c r="BK517" s="95"/>
      <c r="BL517" s="95"/>
      <c r="BM517" s="95"/>
    </row>
    <row r="518" spans="2:65" ht="25.5" customHeight="1"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N518" s="143"/>
      <c r="O518" s="143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  <c r="BF518" s="95"/>
      <c r="BG518" s="95"/>
      <c r="BH518" s="95"/>
      <c r="BI518" s="95"/>
      <c r="BJ518" s="95"/>
      <c r="BK518" s="95"/>
      <c r="BL518" s="95"/>
      <c r="BM518" s="95"/>
    </row>
    <row r="519" spans="2:65" ht="25.5" customHeight="1"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N519" s="143"/>
      <c r="O519" s="143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  <c r="BF519" s="95"/>
      <c r="BG519" s="95"/>
      <c r="BH519" s="95"/>
      <c r="BI519" s="95"/>
      <c r="BJ519" s="95"/>
      <c r="BK519" s="95"/>
      <c r="BL519" s="95"/>
      <c r="BM519" s="95"/>
    </row>
    <row r="520" spans="2:65" ht="25.5" customHeight="1"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N520" s="143"/>
      <c r="O520" s="143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  <c r="BF520" s="95"/>
      <c r="BG520" s="95"/>
      <c r="BH520" s="95"/>
      <c r="BI520" s="95"/>
      <c r="BJ520" s="95"/>
      <c r="BK520" s="95"/>
      <c r="BL520" s="95"/>
      <c r="BM520" s="95"/>
    </row>
    <row r="521" spans="2:65" ht="25.5" customHeight="1"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N521" s="143"/>
      <c r="O521" s="143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  <c r="BF521" s="95"/>
      <c r="BG521" s="95"/>
      <c r="BH521" s="95"/>
      <c r="BI521" s="95"/>
      <c r="BJ521" s="95"/>
      <c r="BK521" s="95"/>
      <c r="BL521" s="95"/>
      <c r="BM521" s="95"/>
    </row>
    <row r="522" spans="2:65" ht="25.5" customHeight="1"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N522" s="143"/>
      <c r="O522" s="143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  <c r="BF522" s="95"/>
      <c r="BG522" s="95"/>
      <c r="BH522" s="95"/>
      <c r="BI522" s="95"/>
      <c r="BJ522" s="95"/>
      <c r="BK522" s="95"/>
      <c r="BL522" s="95"/>
      <c r="BM522" s="95"/>
    </row>
    <row r="523" spans="2:65" ht="25.5" customHeight="1"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N523" s="143"/>
      <c r="O523" s="143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  <c r="BF523" s="95"/>
      <c r="BG523" s="95"/>
      <c r="BH523" s="95"/>
      <c r="BI523" s="95"/>
      <c r="BJ523" s="95"/>
      <c r="BK523" s="95"/>
      <c r="BL523" s="95"/>
      <c r="BM523" s="95"/>
    </row>
    <row r="524" spans="2:65" ht="25.5" customHeight="1"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N524" s="143"/>
      <c r="O524" s="143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  <c r="BF524" s="95"/>
      <c r="BG524" s="95"/>
      <c r="BH524" s="95"/>
      <c r="BI524" s="95"/>
      <c r="BJ524" s="95"/>
      <c r="BK524" s="95"/>
      <c r="BL524" s="95"/>
      <c r="BM524" s="95"/>
    </row>
    <row r="525" spans="2:65" ht="25.5" customHeight="1"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N525" s="143"/>
      <c r="O525" s="143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  <c r="BF525" s="95"/>
      <c r="BG525" s="95"/>
      <c r="BH525" s="95"/>
      <c r="BI525" s="95"/>
      <c r="BJ525" s="95"/>
      <c r="BK525" s="95"/>
      <c r="BL525" s="95"/>
      <c r="BM525" s="95"/>
    </row>
    <row r="526" spans="2:65" ht="25.5" customHeight="1"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N526" s="143"/>
      <c r="O526" s="143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  <c r="BF526" s="95"/>
      <c r="BG526" s="95"/>
      <c r="BH526" s="95"/>
      <c r="BI526" s="95"/>
      <c r="BJ526" s="95"/>
      <c r="BK526" s="95"/>
      <c r="BL526" s="95"/>
      <c r="BM526" s="95"/>
    </row>
    <row r="527" spans="2:65" ht="25.5" customHeight="1"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N527" s="143"/>
      <c r="O527" s="143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  <c r="BF527" s="95"/>
      <c r="BG527" s="95"/>
      <c r="BH527" s="95"/>
      <c r="BI527" s="95"/>
      <c r="BJ527" s="95"/>
      <c r="BK527" s="95"/>
      <c r="BL527" s="95"/>
      <c r="BM527" s="95"/>
    </row>
    <row r="528" spans="2:65" ht="25.5" customHeight="1"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N528" s="143"/>
      <c r="O528" s="143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  <c r="BF528" s="95"/>
      <c r="BG528" s="95"/>
      <c r="BH528" s="95"/>
      <c r="BI528" s="95"/>
      <c r="BJ528" s="95"/>
      <c r="BK528" s="95"/>
      <c r="BL528" s="95"/>
      <c r="BM528" s="95"/>
    </row>
    <row r="529" spans="2:65" ht="25.5" customHeight="1"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N529" s="143"/>
      <c r="O529" s="143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  <c r="BF529" s="95"/>
      <c r="BG529" s="95"/>
      <c r="BH529" s="95"/>
      <c r="BI529" s="95"/>
      <c r="BJ529" s="95"/>
      <c r="BK529" s="95"/>
      <c r="BL529" s="95"/>
      <c r="BM529" s="95"/>
    </row>
    <row r="530" spans="2:65" ht="25.5" customHeight="1"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N530" s="143"/>
      <c r="O530" s="143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  <c r="BF530" s="95"/>
      <c r="BG530" s="95"/>
      <c r="BH530" s="95"/>
      <c r="BI530" s="95"/>
      <c r="BJ530" s="95"/>
      <c r="BK530" s="95"/>
      <c r="BL530" s="95"/>
      <c r="BM530" s="95"/>
    </row>
    <row r="531" spans="2:65" ht="25.5" customHeight="1"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N531" s="143"/>
      <c r="O531" s="143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  <c r="BF531" s="95"/>
      <c r="BG531" s="95"/>
      <c r="BH531" s="95"/>
      <c r="BI531" s="95"/>
      <c r="BJ531" s="95"/>
      <c r="BK531" s="95"/>
      <c r="BL531" s="95"/>
      <c r="BM531" s="95"/>
    </row>
    <row r="532" spans="2:65" ht="25.5" customHeight="1"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N532" s="143"/>
      <c r="O532" s="143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  <c r="BF532" s="95"/>
      <c r="BG532" s="95"/>
      <c r="BH532" s="95"/>
      <c r="BI532" s="95"/>
      <c r="BJ532" s="95"/>
      <c r="BK532" s="95"/>
      <c r="BL532" s="95"/>
      <c r="BM532" s="95"/>
    </row>
    <row r="533" spans="2:65" ht="25.5" customHeight="1"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N533" s="143"/>
      <c r="O533" s="143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  <c r="BF533" s="95"/>
      <c r="BG533" s="95"/>
      <c r="BH533" s="95"/>
      <c r="BI533" s="95"/>
      <c r="BJ533" s="95"/>
      <c r="BK533" s="95"/>
      <c r="BL533" s="95"/>
      <c r="BM533" s="95"/>
    </row>
    <row r="534" spans="2:65" ht="25.5" customHeight="1"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N534" s="143"/>
      <c r="O534" s="143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  <c r="BF534" s="95"/>
      <c r="BG534" s="95"/>
      <c r="BH534" s="95"/>
      <c r="BI534" s="95"/>
      <c r="BJ534" s="95"/>
      <c r="BK534" s="95"/>
      <c r="BL534" s="95"/>
      <c r="BM534" s="95"/>
    </row>
    <row r="535" spans="2:65" ht="25.5" customHeight="1"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N535" s="143"/>
      <c r="O535" s="143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  <c r="BF535" s="95"/>
      <c r="BG535" s="95"/>
      <c r="BH535" s="95"/>
      <c r="BI535" s="95"/>
      <c r="BJ535" s="95"/>
      <c r="BK535" s="95"/>
      <c r="BL535" s="95"/>
      <c r="BM535" s="95"/>
    </row>
    <row r="536" spans="2:65" ht="25.5" customHeight="1"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N536" s="143"/>
      <c r="O536" s="143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  <c r="BF536" s="95"/>
      <c r="BG536" s="95"/>
      <c r="BH536" s="95"/>
      <c r="BI536" s="95"/>
      <c r="BJ536" s="95"/>
      <c r="BK536" s="95"/>
      <c r="BL536" s="95"/>
      <c r="BM536" s="95"/>
    </row>
    <row r="537" spans="2:65" ht="25.5" customHeight="1"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N537" s="143"/>
      <c r="O537" s="143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  <c r="BF537" s="95"/>
      <c r="BG537" s="95"/>
      <c r="BH537" s="95"/>
      <c r="BI537" s="95"/>
      <c r="BJ537" s="95"/>
      <c r="BK537" s="95"/>
      <c r="BL537" s="95"/>
      <c r="BM537" s="95"/>
    </row>
    <row r="538" spans="2:65" ht="25.5" customHeight="1"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N538" s="143"/>
      <c r="O538" s="143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95"/>
      <c r="AY538" s="95"/>
      <c r="AZ538" s="95"/>
      <c r="BA538" s="95"/>
      <c r="BB538" s="95"/>
      <c r="BC538" s="95"/>
      <c r="BD538" s="95"/>
      <c r="BE538" s="95"/>
      <c r="BF538" s="95"/>
      <c r="BG538" s="95"/>
      <c r="BH538" s="95"/>
      <c r="BI538" s="95"/>
      <c r="BJ538" s="95"/>
      <c r="BK538" s="95"/>
      <c r="BL538" s="95"/>
      <c r="BM538" s="95"/>
    </row>
    <row r="539" spans="2:65" ht="25.5" customHeight="1"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N539" s="143"/>
      <c r="O539" s="143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  <c r="BF539" s="95"/>
      <c r="BG539" s="95"/>
      <c r="BH539" s="95"/>
      <c r="BI539" s="95"/>
      <c r="BJ539" s="95"/>
      <c r="BK539" s="95"/>
      <c r="BL539" s="95"/>
      <c r="BM539" s="95"/>
    </row>
    <row r="540" spans="2:65" ht="25.5" customHeight="1"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N540" s="143"/>
      <c r="O540" s="143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  <c r="BF540" s="95"/>
      <c r="BG540" s="95"/>
      <c r="BH540" s="95"/>
      <c r="BI540" s="95"/>
      <c r="BJ540" s="95"/>
      <c r="BK540" s="95"/>
      <c r="BL540" s="95"/>
      <c r="BM540" s="95"/>
    </row>
    <row r="541" spans="2:65" ht="25.5" customHeight="1"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N541" s="143"/>
      <c r="O541" s="143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  <c r="BF541" s="95"/>
      <c r="BG541" s="95"/>
      <c r="BH541" s="95"/>
      <c r="BI541" s="95"/>
      <c r="BJ541" s="95"/>
      <c r="BK541" s="95"/>
      <c r="BL541" s="95"/>
      <c r="BM541" s="95"/>
    </row>
    <row r="542" spans="2:65" ht="25.5" customHeight="1"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N542" s="143"/>
      <c r="O542" s="143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95"/>
      <c r="AY542" s="95"/>
      <c r="AZ542" s="95"/>
      <c r="BA542" s="95"/>
      <c r="BB542" s="95"/>
      <c r="BC542" s="95"/>
      <c r="BD542" s="95"/>
      <c r="BE542" s="95"/>
      <c r="BF542" s="95"/>
      <c r="BG542" s="95"/>
      <c r="BH542" s="95"/>
      <c r="BI542" s="95"/>
      <c r="BJ542" s="95"/>
      <c r="BK542" s="95"/>
      <c r="BL542" s="95"/>
      <c r="BM542" s="95"/>
    </row>
    <row r="543" spans="2:65" ht="25.5" customHeight="1"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N543" s="143"/>
      <c r="O543" s="143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95"/>
      <c r="AY543" s="95"/>
      <c r="AZ543" s="95"/>
      <c r="BA543" s="95"/>
      <c r="BB543" s="95"/>
      <c r="BC543" s="95"/>
      <c r="BD543" s="95"/>
      <c r="BE543" s="95"/>
      <c r="BF543" s="95"/>
      <c r="BG543" s="95"/>
      <c r="BH543" s="95"/>
      <c r="BI543" s="95"/>
      <c r="BJ543" s="95"/>
      <c r="BK543" s="95"/>
      <c r="BL543" s="95"/>
      <c r="BM543" s="95"/>
    </row>
    <row r="544" spans="2:65" ht="25.5" customHeight="1"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N544" s="143"/>
      <c r="O544" s="143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  <c r="BF544" s="95"/>
      <c r="BG544" s="95"/>
      <c r="BH544" s="95"/>
      <c r="BI544" s="95"/>
      <c r="BJ544" s="95"/>
      <c r="BK544" s="95"/>
      <c r="BL544" s="95"/>
      <c r="BM544" s="95"/>
    </row>
    <row r="545" spans="2:65" ht="25.5" customHeight="1"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N545" s="143"/>
      <c r="O545" s="143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  <c r="BF545" s="95"/>
      <c r="BG545" s="95"/>
      <c r="BH545" s="95"/>
      <c r="BI545" s="95"/>
      <c r="BJ545" s="95"/>
      <c r="BK545" s="95"/>
      <c r="BL545" s="95"/>
      <c r="BM545" s="95"/>
    </row>
    <row r="546" spans="2:65" ht="25.5" customHeight="1"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N546" s="143"/>
      <c r="O546" s="143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95"/>
      <c r="AY546" s="95"/>
      <c r="AZ546" s="95"/>
      <c r="BA546" s="95"/>
      <c r="BB546" s="95"/>
      <c r="BC546" s="95"/>
      <c r="BD546" s="95"/>
      <c r="BE546" s="95"/>
      <c r="BF546" s="95"/>
      <c r="BG546" s="95"/>
      <c r="BH546" s="95"/>
      <c r="BI546" s="95"/>
      <c r="BJ546" s="95"/>
      <c r="BK546" s="95"/>
      <c r="BL546" s="95"/>
      <c r="BM546" s="95"/>
    </row>
    <row r="547" spans="2:65" ht="25.5" customHeight="1"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N547" s="143"/>
      <c r="O547" s="143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  <c r="BF547" s="95"/>
      <c r="BG547" s="95"/>
      <c r="BH547" s="95"/>
      <c r="BI547" s="95"/>
      <c r="BJ547" s="95"/>
      <c r="BK547" s="95"/>
      <c r="BL547" s="95"/>
      <c r="BM547" s="95"/>
    </row>
    <row r="548" spans="2:65" ht="25.5" customHeight="1"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N548" s="143"/>
      <c r="O548" s="143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  <c r="AW548" s="95"/>
      <c r="AX548" s="95"/>
      <c r="AY548" s="95"/>
      <c r="AZ548" s="95"/>
      <c r="BA548" s="95"/>
      <c r="BB548" s="95"/>
      <c r="BC548" s="95"/>
      <c r="BD548" s="95"/>
      <c r="BE548" s="95"/>
      <c r="BF548" s="95"/>
      <c r="BG548" s="95"/>
      <c r="BH548" s="95"/>
      <c r="BI548" s="95"/>
      <c r="BJ548" s="95"/>
      <c r="BK548" s="95"/>
      <c r="BL548" s="95"/>
      <c r="BM548" s="95"/>
    </row>
    <row r="549" spans="2:65" ht="25.5" customHeight="1"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N549" s="143"/>
      <c r="O549" s="143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95"/>
      <c r="BD549" s="95"/>
      <c r="BE549" s="95"/>
      <c r="BF549" s="95"/>
      <c r="BG549" s="95"/>
      <c r="BH549" s="95"/>
      <c r="BI549" s="95"/>
      <c r="BJ549" s="95"/>
      <c r="BK549" s="95"/>
      <c r="BL549" s="95"/>
      <c r="BM549" s="95"/>
    </row>
    <row r="550" spans="2:65" ht="25.5" customHeight="1"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N550" s="143"/>
      <c r="O550" s="143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  <c r="AW550" s="95"/>
      <c r="AX550" s="95"/>
      <c r="AY550" s="95"/>
      <c r="AZ550" s="95"/>
      <c r="BA550" s="95"/>
      <c r="BB550" s="95"/>
      <c r="BC550" s="95"/>
      <c r="BD550" s="95"/>
      <c r="BE550" s="95"/>
      <c r="BF550" s="95"/>
      <c r="BG550" s="95"/>
      <c r="BH550" s="95"/>
      <c r="BI550" s="95"/>
      <c r="BJ550" s="95"/>
      <c r="BK550" s="95"/>
      <c r="BL550" s="95"/>
      <c r="BM550" s="95"/>
    </row>
    <row r="551" spans="2:65" ht="25.5" customHeight="1"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N551" s="143"/>
      <c r="O551" s="143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95"/>
      <c r="AY551" s="95"/>
      <c r="AZ551" s="95"/>
      <c r="BA551" s="95"/>
      <c r="BB551" s="95"/>
      <c r="BC551" s="95"/>
      <c r="BD551" s="95"/>
      <c r="BE551" s="95"/>
      <c r="BF551" s="95"/>
      <c r="BG551" s="95"/>
      <c r="BH551" s="95"/>
      <c r="BI551" s="95"/>
      <c r="BJ551" s="95"/>
      <c r="BK551" s="95"/>
      <c r="BL551" s="95"/>
      <c r="BM551" s="95"/>
    </row>
    <row r="552" spans="2:65" ht="25.5" customHeight="1"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N552" s="143"/>
      <c r="O552" s="143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95"/>
      <c r="AY552" s="95"/>
      <c r="AZ552" s="95"/>
      <c r="BA552" s="95"/>
      <c r="BB552" s="95"/>
      <c r="BC552" s="95"/>
      <c r="BD552" s="95"/>
      <c r="BE552" s="95"/>
      <c r="BF552" s="95"/>
      <c r="BG552" s="95"/>
      <c r="BH552" s="95"/>
      <c r="BI552" s="95"/>
      <c r="BJ552" s="95"/>
      <c r="BK552" s="95"/>
      <c r="BL552" s="95"/>
      <c r="BM552" s="95"/>
    </row>
    <row r="553" spans="2:65" ht="25.5" customHeight="1"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N553" s="143"/>
      <c r="O553" s="143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  <c r="AW553" s="95"/>
      <c r="AX553" s="95"/>
      <c r="AY553" s="95"/>
      <c r="AZ553" s="95"/>
      <c r="BA553" s="95"/>
      <c r="BB553" s="95"/>
      <c r="BC553" s="95"/>
      <c r="BD553" s="95"/>
      <c r="BE553" s="95"/>
      <c r="BF553" s="95"/>
      <c r="BG553" s="95"/>
      <c r="BH553" s="95"/>
      <c r="BI553" s="95"/>
      <c r="BJ553" s="95"/>
      <c r="BK553" s="95"/>
      <c r="BL553" s="95"/>
      <c r="BM553" s="95"/>
    </row>
    <row r="554" spans="2:65" ht="25.5" customHeight="1"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N554" s="143"/>
      <c r="O554" s="143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  <c r="BF554" s="95"/>
      <c r="BG554" s="95"/>
      <c r="BH554" s="95"/>
      <c r="BI554" s="95"/>
      <c r="BJ554" s="95"/>
      <c r="BK554" s="95"/>
      <c r="BL554" s="95"/>
      <c r="BM554" s="95"/>
    </row>
    <row r="555" spans="2:65" ht="25.5" customHeight="1"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N555" s="143"/>
      <c r="O555" s="143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  <c r="BF555" s="95"/>
      <c r="BG555" s="95"/>
      <c r="BH555" s="95"/>
      <c r="BI555" s="95"/>
      <c r="BJ555" s="95"/>
      <c r="BK555" s="95"/>
      <c r="BL555" s="95"/>
      <c r="BM555" s="95"/>
    </row>
    <row r="556" spans="2:65" ht="25.5" customHeight="1"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N556" s="143"/>
      <c r="O556" s="143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  <c r="BF556" s="95"/>
      <c r="BG556" s="95"/>
      <c r="BH556" s="95"/>
      <c r="BI556" s="95"/>
      <c r="BJ556" s="95"/>
      <c r="BK556" s="95"/>
      <c r="BL556" s="95"/>
      <c r="BM556" s="95"/>
    </row>
    <row r="557" spans="2:65" ht="25.5" customHeight="1"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N557" s="143"/>
      <c r="O557" s="143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95"/>
      <c r="AY557" s="95"/>
      <c r="AZ557" s="95"/>
      <c r="BA557" s="95"/>
      <c r="BB557" s="95"/>
      <c r="BC557" s="95"/>
      <c r="BD557" s="95"/>
      <c r="BE557" s="95"/>
      <c r="BF557" s="95"/>
      <c r="BG557" s="95"/>
      <c r="BH557" s="95"/>
      <c r="BI557" s="95"/>
      <c r="BJ557" s="95"/>
      <c r="BK557" s="95"/>
      <c r="BL557" s="95"/>
      <c r="BM557" s="95"/>
    </row>
    <row r="558" spans="2:65" ht="25.5" customHeight="1"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N558" s="143"/>
      <c r="O558" s="143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  <c r="BF558" s="95"/>
      <c r="BG558" s="95"/>
      <c r="BH558" s="95"/>
      <c r="BI558" s="95"/>
      <c r="BJ558" s="95"/>
      <c r="BK558" s="95"/>
      <c r="BL558" s="95"/>
      <c r="BM558" s="95"/>
    </row>
    <row r="559" spans="2:65" ht="25.5" customHeight="1"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N559" s="143"/>
      <c r="O559" s="143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  <c r="BF559" s="95"/>
      <c r="BG559" s="95"/>
      <c r="BH559" s="95"/>
      <c r="BI559" s="95"/>
      <c r="BJ559" s="95"/>
      <c r="BK559" s="95"/>
      <c r="BL559" s="95"/>
      <c r="BM559" s="95"/>
    </row>
    <row r="560" spans="2:65" ht="25.5" customHeight="1"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N560" s="143"/>
      <c r="O560" s="143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  <c r="BF560" s="95"/>
      <c r="BG560" s="95"/>
      <c r="BH560" s="95"/>
      <c r="BI560" s="95"/>
      <c r="BJ560" s="95"/>
      <c r="BK560" s="95"/>
      <c r="BL560" s="95"/>
      <c r="BM560" s="95"/>
    </row>
    <row r="561" spans="2:65" ht="25.5" customHeight="1"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N561" s="143"/>
      <c r="O561" s="143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  <c r="BF561" s="95"/>
      <c r="BG561" s="95"/>
      <c r="BH561" s="95"/>
      <c r="BI561" s="95"/>
      <c r="BJ561" s="95"/>
      <c r="BK561" s="95"/>
      <c r="BL561" s="95"/>
      <c r="BM561" s="95"/>
    </row>
    <row r="562" spans="2:65" ht="25.5" customHeight="1"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N562" s="143"/>
      <c r="O562" s="143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95"/>
      <c r="AY562" s="95"/>
      <c r="AZ562" s="95"/>
      <c r="BA562" s="95"/>
      <c r="BB562" s="95"/>
      <c r="BC562" s="95"/>
      <c r="BD562" s="95"/>
      <c r="BE562" s="95"/>
      <c r="BF562" s="95"/>
      <c r="BG562" s="95"/>
      <c r="BH562" s="95"/>
      <c r="BI562" s="95"/>
      <c r="BJ562" s="95"/>
      <c r="BK562" s="95"/>
      <c r="BL562" s="95"/>
      <c r="BM562" s="95"/>
    </row>
    <row r="563" spans="2:65" ht="25.5" customHeight="1"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N563" s="143"/>
      <c r="O563" s="143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5"/>
      <c r="BB563" s="95"/>
      <c r="BC563" s="95"/>
      <c r="BD563" s="95"/>
      <c r="BE563" s="95"/>
      <c r="BF563" s="95"/>
      <c r="BG563" s="95"/>
      <c r="BH563" s="95"/>
      <c r="BI563" s="95"/>
      <c r="BJ563" s="95"/>
      <c r="BK563" s="95"/>
      <c r="BL563" s="95"/>
      <c r="BM563" s="95"/>
    </row>
    <row r="564" spans="2:65" ht="25.5" customHeight="1"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N564" s="143"/>
      <c r="O564" s="143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95"/>
      <c r="AY564" s="95"/>
      <c r="AZ564" s="95"/>
      <c r="BA564" s="95"/>
      <c r="BB564" s="95"/>
      <c r="BC564" s="95"/>
      <c r="BD564" s="95"/>
      <c r="BE564" s="95"/>
      <c r="BF564" s="95"/>
      <c r="BG564" s="95"/>
      <c r="BH564" s="95"/>
      <c r="BI564" s="95"/>
      <c r="BJ564" s="95"/>
      <c r="BK564" s="95"/>
      <c r="BL564" s="95"/>
      <c r="BM564" s="95"/>
    </row>
    <row r="565" spans="2:65" ht="25.5" customHeight="1"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N565" s="143"/>
      <c r="O565" s="143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  <c r="BF565" s="95"/>
      <c r="BG565" s="95"/>
      <c r="BH565" s="95"/>
      <c r="BI565" s="95"/>
      <c r="BJ565" s="95"/>
      <c r="BK565" s="95"/>
      <c r="BL565" s="95"/>
      <c r="BM565" s="95"/>
    </row>
    <row r="566" spans="2:65" ht="25.5" customHeight="1"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N566" s="143"/>
      <c r="O566" s="143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  <c r="BF566" s="95"/>
      <c r="BG566" s="95"/>
      <c r="BH566" s="95"/>
      <c r="BI566" s="95"/>
      <c r="BJ566" s="95"/>
      <c r="BK566" s="95"/>
      <c r="BL566" s="95"/>
      <c r="BM566" s="95"/>
    </row>
    <row r="567" spans="2:65" ht="25.5" customHeight="1"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N567" s="143"/>
      <c r="O567" s="143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  <c r="BF567" s="95"/>
      <c r="BG567" s="95"/>
      <c r="BH567" s="95"/>
      <c r="BI567" s="95"/>
      <c r="BJ567" s="95"/>
      <c r="BK567" s="95"/>
      <c r="BL567" s="95"/>
      <c r="BM567" s="95"/>
    </row>
    <row r="568" spans="2:65" ht="25.5" customHeight="1"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N568" s="143"/>
      <c r="O568" s="143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95"/>
      <c r="AY568" s="95"/>
      <c r="AZ568" s="95"/>
      <c r="BA568" s="95"/>
      <c r="BB568" s="95"/>
      <c r="BC568" s="95"/>
      <c r="BD568" s="95"/>
      <c r="BE568" s="95"/>
      <c r="BF568" s="95"/>
      <c r="BG568" s="95"/>
      <c r="BH568" s="95"/>
      <c r="BI568" s="95"/>
      <c r="BJ568" s="95"/>
      <c r="BK568" s="95"/>
      <c r="BL568" s="95"/>
      <c r="BM568" s="95"/>
    </row>
    <row r="569" spans="2:65" ht="25.5" customHeight="1"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N569" s="143"/>
      <c r="O569" s="143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  <c r="BF569" s="95"/>
      <c r="BG569" s="95"/>
      <c r="BH569" s="95"/>
      <c r="BI569" s="95"/>
      <c r="BJ569" s="95"/>
      <c r="BK569" s="95"/>
      <c r="BL569" s="95"/>
      <c r="BM569" s="95"/>
    </row>
    <row r="570" spans="2:65" ht="25.5" customHeight="1"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N570" s="143"/>
      <c r="O570" s="143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  <c r="BF570" s="95"/>
      <c r="BG570" s="95"/>
      <c r="BH570" s="95"/>
      <c r="BI570" s="95"/>
      <c r="BJ570" s="95"/>
      <c r="BK570" s="95"/>
      <c r="BL570" s="95"/>
      <c r="BM570" s="95"/>
    </row>
    <row r="571" spans="2:65" ht="25.5" customHeight="1"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N571" s="143"/>
      <c r="O571" s="143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95"/>
      <c r="AY571" s="95"/>
      <c r="AZ571" s="95"/>
      <c r="BA571" s="95"/>
      <c r="BB571" s="95"/>
      <c r="BC571" s="95"/>
      <c r="BD571" s="95"/>
      <c r="BE571" s="95"/>
      <c r="BF571" s="95"/>
      <c r="BG571" s="95"/>
      <c r="BH571" s="95"/>
      <c r="BI571" s="95"/>
      <c r="BJ571" s="95"/>
      <c r="BK571" s="95"/>
      <c r="BL571" s="95"/>
      <c r="BM571" s="95"/>
    </row>
    <row r="572" spans="2:65" ht="25.5" customHeight="1"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N572" s="143"/>
      <c r="O572" s="143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  <c r="BF572" s="95"/>
      <c r="BG572" s="95"/>
      <c r="BH572" s="95"/>
      <c r="BI572" s="95"/>
      <c r="BJ572" s="95"/>
      <c r="BK572" s="95"/>
      <c r="BL572" s="95"/>
      <c r="BM572" s="95"/>
    </row>
    <row r="573" spans="2:65" ht="25.5" customHeight="1"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N573" s="143"/>
      <c r="O573" s="143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95"/>
      <c r="AY573" s="95"/>
      <c r="AZ573" s="95"/>
      <c r="BA573" s="95"/>
      <c r="BB573" s="95"/>
      <c r="BC573" s="95"/>
      <c r="BD573" s="95"/>
      <c r="BE573" s="95"/>
      <c r="BF573" s="95"/>
      <c r="BG573" s="95"/>
      <c r="BH573" s="95"/>
      <c r="BI573" s="95"/>
      <c r="BJ573" s="95"/>
      <c r="BK573" s="95"/>
      <c r="BL573" s="95"/>
      <c r="BM573" s="95"/>
    </row>
    <row r="574" spans="2:65" ht="25.5" customHeight="1"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N574" s="143"/>
      <c r="O574" s="143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95"/>
      <c r="AY574" s="95"/>
      <c r="AZ574" s="95"/>
      <c r="BA574" s="95"/>
      <c r="BB574" s="95"/>
      <c r="BC574" s="95"/>
      <c r="BD574" s="95"/>
      <c r="BE574" s="95"/>
      <c r="BF574" s="95"/>
      <c r="BG574" s="95"/>
      <c r="BH574" s="95"/>
      <c r="BI574" s="95"/>
      <c r="BJ574" s="95"/>
      <c r="BK574" s="95"/>
      <c r="BL574" s="95"/>
      <c r="BM574" s="95"/>
    </row>
    <row r="575" spans="2:65" ht="25.5" customHeight="1"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N575" s="143"/>
      <c r="O575" s="143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95"/>
      <c r="AY575" s="95"/>
      <c r="AZ575" s="95"/>
      <c r="BA575" s="95"/>
      <c r="BB575" s="95"/>
      <c r="BC575" s="95"/>
      <c r="BD575" s="95"/>
      <c r="BE575" s="95"/>
      <c r="BF575" s="95"/>
      <c r="BG575" s="95"/>
      <c r="BH575" s="95"/>
      <c r="BI575" s="95"/>
      <c r="BJ575" s="95"/>
      <c r="BK575" s="95"/>
      <c r="BL575" s="95"/>
      <c r="BM575" s="95"/>
    </row>
    <row r="576" spans="2:65" ht="25.5" customHeight="1"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N576" s="143"/>
      <c r="O576" s="143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  <c r="AW576" s="95"/>
      <c r="AX576" s="95"/>
      <c r="AY576" s="95"/>
      <c r="AZ576" s="95"/>
      <c r="BA576" s="95"/>
      <c r="BB576" s="95"/>
      <c r="BC576" s="95"/>
      <c r="BD576" s="95"/>
      <c r="BE576" s="95"/>
      <c r="BF576" s="95"/>
      <c r="BG576" s="95"/>
      <c r="BH576" s="95"/>
      <c r="BI576" s="95"/>
      <c r="BJ576" s="95"/>
      <c r="BK576" s="95"/>
      <c r="BL576" s="95"/>
      <c r="BM576" s="95"/>
    </row>
    <row r="577" spans="2:65" ht="25.5" customHeight="1"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N577" s="143"/>
      <c r="O577" s="143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5"/>
      <c r="BB577" s="95"/>
      <c r="BC577" s="95"/>
      <c r="BD577" s="95"/>
      <c r="BE577" s="95"/>
      <c r="BF577" s="95"/>
      <c r="BG577" s="95"/>
      <c r="BH577" s="95"/>
      <c r="BI577" s="95"/>
      <c r="BJ577" s="95"/>
      <c r="BK577" s="95"/>
      <c r="BL577" s="95"/>
      <c r="BM577" s="95"/>
    </row>
    <row r="578" spans="2:65" ht="25.5" customHeight="1"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N578" s="143"/>
      <c r="O578" s="143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  <c r="AW578" s="95"/>
      <c r="AX578" s="95"/>
      <c r="AY578" s="95"/>
      <c r="AZ578" s="95"/>
      <c r="BA578" s="95"/>
      <c r="BB578" s="95"/>
      <c r="BC578" s="95"/>
      <c r="BD578" s="95"/>
      <c r="BE578" s="95"/>
      <c r="BF578" s="95"/>
      <c r="BG578" s="95"/>
      <c r="BH578" s="95"/>
      <c r="BI578" s="95"/>
      <c r="BJ578" s="95"/>
      <c r="BK578" s="95"/>
      <c r="BL578" s="95"/>
      <c r="BM578" s="95"/>
    </row>
    <row r="579" spans="2:65" ht="25.5" customHeight="1"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N579" s="143"/>
      <c r="O579" s="143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  <c r="AW579" s="95"/>
      <c r="AX579" s="95"/>
      <c r="AY579" s="95"/>
      <c r="AZ579" s="95"/>
      <c r="BA579" s="95"/>
      <c r="BB579" s="95"/>
      <c r="BC579" s="95"/>
      <c r="BD579" s="95"/>
      <c r="BE579" s="95"/>
      <c r="BF579" s="95"/>
      <c r="BG579" s="95"/>
      <c r="BH579" s="95"/>
      <c r="BI579" s="95"/>
      <c r="BJ579" s="95"/>
      <c r="BK579" s="95"/>
      <c r="BL579" s="95"/>
      <c r="BM579" s="95"/>
    </row>
    <row r="580" spans="2:65" ht="25.5" customHeight="1"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N580" s="143"/>
      <c r="O580" s="143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  <c r="AW580" s="95"/>
      <c r="AX580" s="95"/>
      <c r="AY580" s="95"/>
      <c r="AZ580" s="95"/>
      <c r="BA580" s="95"/>
      <c r="BB580" s="95"/>
      <c r="BC580" s="95"/>
      <c r="BD580" s="95"/>
      <c r="BE580" s="95"/>
      <c r="BF580" s="95"/>
      <c r="BG580" s="95"/>
      <c r="BH580" s="95"/>
      <c r="BI580" s="95"/>
      <c r="BJ580" s="95"/>
      <c r="BK580" s="95"/>
      <c r="BL580" s="95"/>
      <c r="BM580" s="95"/>
    </row>
    <row r="581" spans="2:65" ht="25.5" customHeight="1"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N581" s="143"/>
      <c r="O581" s="143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  <c r="BD581" s="95"/>
      <c r="BE581" s="95"/>
      <c r="BF581" s="95"/>
      <c r="BG581" s="95"/>
      <c r="BH581" s="95"/>
      <c r="BI581" s="95"/>
      <c r="BJ581" s="95"/>
      <c r="BK581" s="95"/>
      <c r="BL581" s="95"/>
      <c r="BM581" s="95"/>
    </row>
    <row r="582" spans="2:65" ht="25.5" customHeight="1"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N582" s="143"/>
      <c r="O582" s="143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  <c r="AW582" s="95"/>
      <c r="AX582" s="95"/>
      <c r="AY582" s="95"/>
      <c r="AZ582" s="95"/>
      <c r="BA582" s="95"/>
      <c r="BB582" s="95"/>
      <c r="BC582" s="95"/>
      <c r="BD582" s="95"/>
      <c r="BE582" s="95"/>
      <c r="BF582" s="95"/>
      <c r="BG582" s="95"/>
      <c r="BH582" s="95"/>
      <c r="BI582" s="95"/>
      <c r="BJ582" s="95"/>
      <c r="BK582" s="95"/>
      <c r="BL582" s="95"/>
      <c r="BM582" s="95"/>
    </row>
    <row r="583" spans="2:65" ht="25.5" customHeight="1"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N583" s="143"/>
      <c r="O583" s="143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  <c r="AW583" s="95"/>
      <c r="AX583" s="95"/>
      <c r="AY583" s="95"/>
      <c r="AZ583" s="95"/>
      <c r="BA583" s="95"/>
      <c r="BB583" s="95"/>
      <c r="BC583" s="95"/>
      <c r="BD583" s="95"/>
      <c r="BE583" s="95"/>
      <c r="BF583" s="95"/>
      <c r="BG583" s="95"/>
      <c r="BH583" s="95"/>
      <c r="BI583" s="95"/>
      <c r="BJ583" s="95"/>
      <c r="BK583" s="95"/>
      <c r="BL583" s="95"/>
      <c r="BM583" s="95"/>
    </row>
    <row r="584" spans="2:65" ht="25.5" customHeight="1"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N584" s="143"/>
      <c r="O584" s="143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  <c r="AW584" s="95"/>
      <c r="AX584" s="95"/>
      <c r="AY584" s="95"/>
      <c r="AZ584" s="95"/>
      <c r="BA584" s="95"/>
      <c r="BB584" s="95"/>
      <c r="BC584" s="95"/>
      <c r="BD584" s="95"/>
      <c r="BE584" s="95"/>
      <c r="BF584" s="95"/>
      <c r="BG584" s="95"/>
      <c r="BH584" s="95"/>
      <c r="BI584" s="95"/>
      <c r="BJ584" s="95"/>
      <c r="BK584" s="95"/>
      <c r="BL584" s="95"/>
      <c r="BM584" s="95"/>
    </row>
    <row r="585" spans="2:65" ht="25.5" customHeight="1"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N585" s="143"/>
      <c r="O585" s="143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  <c r="AW585" s="95"/>
      <c r="AX585" s="95"/>
      <c r="AY585" s="95"/>
      <c r="AZ585" s="95"/>
      <c r="BA585" s="95"/>
      <c r="BB585" s="95"/>
      <c r="BC585" s="95"/>
      <c r="BD585" s="95"/>
      <c r="BE585" s="95"/>
      <c r="BF585" s="95"/>
      <c r="BG585" s="95"/>
      <c r="BH585" s="95"/>
      <c r="BI585" s="95"/>
      <c r="BJ585" s="95"/>
      <c r="BK585" s="95"/>
      <c r="BL585" s="95"/>
      <c r="BM585" s="95"/>
    </row>
    <row r="586" spans="2:65" ht="25.5" customHeight="1"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N586" s="143"/>
      <c r="O586" s="143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  <c r="AW586" s="95"/>
      <c r="AX586" s="95"/>
      <c r="AY586" s="95"/>
      <c r="AZ586" s="95"/>
      <c r="BA586" s="95"/>
      <c r="BB586" s="95"/>
      <c r="BC586" s="95"/>
      <c r="BD586" s="95"/>
      <c r="BE586" s="95"/>
      <c r="BF586" s="95"/>
      <c r="BG586" s="95"/>
      <c r="BH586" s="95"/>
      <c r="BI586" s="95"/>
      <c r="BJ586" s="95"/>
      <c r="BK586" s="95"/>
      <c r="BL586" s="95"/>
      <c r="BM586" s="95"/>
    </row>
    <row r="587" spans="2:65" ht="25.5" customHeight="1"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N587" s="143"/>
      <c r="O587" s="143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  <c r="AW587" s="95"/>
      <c r="AX587" s="95"/>
      <c r="AY587" s="95"/>
      <c r="AZ587" s="95"/>
      <c r="BA587" s="95"/>
      <c r="BB587" s="95"/>
      <c r="BC587" s="95"/>
      <c r="BD587" s="95"/>
      <c r="BE587" s="95"/>
      <c r="BF587" s="95"/>
      <c r="BG587" s="95"/>
      <c r="BH587" s="95"/>
      <c r="BI587" s="95"/>
      <c r="BJ587" s="95"/>
      <c r="BK587" s="95"/>
      <c r="BL587" s="95"/>
      <c r="BM587" s="95"/>
    </row>
    <row r="588" spans="2:65" ht="25.5" customHeight="1"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N588" s="143"/>
      <c r="O588" s="143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  <c r="AW588" s="95"/>
      <c r="AX588" s="95"/>
      <c r="AY588" s="95"/>
      <c r="AZ588" s="95"/>
      <c r="BA588" s="95"/>
      <c r="BB588" s="95"/>
      <c r="BC588" s="95"/>
      <c r="BD588" s="95"/>
      <c r="BE588" s="95"/>
      <c r="BF588" s="95"/>
      <c r="BG588" s="95"/>
      <c r="BH588" s="95"/>
      <c r="BI588" s="95"/>
      <c r="BJ588" s="95"/>
      <c r="BK588" s="95"/>
      <c r="BL588" s="95"/>
      <c r="BM588" s="95"/>
    </row>
    <row r="589" spans="2:65" ht="25.5" customHeight="1"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N589" s="143"/>
      <c r="O589" s="143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95"/>
      <c r="AY589" s="95"/>
      <c r="AZ589" s="95"/>
      <c r="BA589" s="95"/>
      <c r="BB589" s="95"/>
      <c r="BC589" s="95"/>
      <c r="BD589" s="95"/>
      <c r="BE589" s="95"/>
      <c r="BF589" s="95"/>
      <c r="BG589" s="95"/>
      <c r="BH589" s="95"/>
      <c r="BI589" s="95"/>
      <c r="BJ589" s="95"/>
      <c r="BK589" s="95"/>
      <c r="BL589" s="95"/>
      <c r="BM589" s="95"/>
    </row>
    <row r="590" spans="2:65" ht="25.5" customHeight="1"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N590" s="143"/>
      <c r="O590" s="143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  <c r="AW590" s="95"/>
      <c r="AX590" s="95"/>
      <c r="AY590" s="95"/>
      <c r="AZ590" s="95"/>
      <c r="BA590" s="95"/>
      <c r="BB590" s="95"/>
      <c r="BC590" s="95"/>
      <c r="BD590" s="95"/>
      <c r="BE590" s="95"/>
      <c r="BF590" s="95"/>
      <c r="BG590" s="95"/>
      <c r="BH590" s="95"/>
      <c r="BI590" s="95"/>
      <c r="BJ590" s="95"/>
      <c r="BK590" s="95"/>
      <c r="BL590" s="95"/>
      <c r="BM590" s="95"/>
    </row>
    <row r="591" spans="2:65" ht="25.5" customHeight="1"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N591" s="143"/>
      <c r="O591" s="143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5"/>
      <c r="BB591" s="95"/>
      <c r="BC591" s="95"/>
      <c r="BD591" s="95"/>
      <c r="BE591" s="95"/>
      <c r="BF591" s="95"/>
      <c r="BG591" s="95"/>
      <c r="BH591" s="95"/>
      <c r="BI591" s="95"/>
      <c r="BJ591" s="95"/>
      <c r="BK591" s="95"/>
      <c r="BL591" s="95"/>
      <c r="BM591" s="95"/>
    </row>
    <row r="592" spans="2:65" ht="25.5" customHeight="1"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N592" s="143"/>
      <c r="O592" s="143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  <c r="AW592" s="95"/>
      <c r="AX592" s="95"/>
      <c r="AY592" s="95"/>
      <c r="AZ592" s="95"/>
      <c r="BA592" s="95"/>
      <c r="BB592" s="95"/>
      <c r="BC592" s="95"/>
      <c r="BD592" s="95"/>
      <c r="BE592" s="95"/>
      <c r="BF592" s="95"/>
      <c r="BG592" s="95"/>
      <c r="BH592" s="95"/>
      <c r="BI592" s="95"/>
      <c r="BJ592" s="95"/>
      <c r="BK592" s="95"/>
      <c r="BL592" s="95"/>
      <c r="BM592" s="95"/>
    </row>
    <row r="593" spans="2:65" ht="25.5" customHeight="1"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N593" s="143"/>
      <c r="O593" s="143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  <c r="AW593" s="95"/>
      <c r="AX593" s="95"/>
      <c r="AY593" s="95"/>
      <c r="AZ593" s="95"/>
      <c r="BA593" s="95"/>
      <c r="BB593" s="95"/>
      <c r="BC593" s="95"/>
      <c r="BD593" s="95"/>
      <c r="BE593" s="95"/>
      <c r="BF593" s="95"/>
      <c r="BG593" s="95"/>
      <c r="BH593" s="95"/>
      <c r="BI593" s="95"/>
      <c r="BJ593" s="95"/>
      <c r="BK593" s="95"/>
      <c r="BL593" s="95"/>
      <c r="BM593" s="95"/>
    </row>
    <row r="594" spans="2:65" ht="25.5" customHeight="1"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N594" s="143"/>
      <c r="O594" s="143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  <c r="AW594" s="95"/>
      <c r="AX594" s="95"/>
      <c r="AY594" s="95"/>
      <c r="AZ594" s="95"/>
      <c r="BA594" s="95"/>
      <c r="BB594" s="95"/>
      <c r="BC594" s="95"/>
      <c r="BD594" s="95"/>
      <c r="BE594" s="95"/>
      <c r="BF594" s="95"/>
      <c r="BG594" s="95"/>
      <c r="BH594" s="95"/>
      <c r="BI594" s="95"/>
      <c r="BJ594" s="95"/>
      <c r="BK594" s="95"/>
      <c r="BL594" s="95"/>
      <c r="BM594" s="95"/>
    </row>
    <row r="595" spans="2:65" ht="25.5" customHeight="1"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N595" s="143"/>
      <c r="O595" s="143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  <c r="AW595" s="95"/>
      <c r="AX595" s="95"/>
      <c r="AY595" s="95"/>
      <c r="AZ595" s="95"/>
      <c r="BA595" s="95"/>
      <c r="BB595" s="95"/>
      <c r="BC595" s="95"/>
      <c r="BD595" s="95"/>
      <c r="BE595" s="95"/>
      <c r="BF595" s="95"/>
      <c r="BG595" s="95"/>
      <c r="BH595" s="95"/>
      <c r="BI595" s="95"/>
      <c r="BJ595" s="95"/>
      <c r="BK595" s="95"/>
      <c r="BL595" s="95"/>
      <c r="BM595" s="95"/>
    </row>
    <row r="596" spans="2:65" ht="25.5" customHeight="1"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N596" s="143"/>
      <c r="O596" s="143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  <c r="AW596" s="95"/>
      <c r="AX596" s="95"/>
      <c r="AY596" s="95"/>
      <c r="AZ596" s="95"/>
      <c r="BA596" s="95"/>
      <c r="BB596" s="95"/>
      <c r="BC596" s="95"/>
      <c r="BD596" s="95"/>
      <c r="BE596" s="95"/>
      <c r="BF596" s="95"/>
      <c r="BG596" s="95"/>
      <c r="BH596" s="95"/>
      <c r="BI596" s="95"/>
      <c r="BJ596" s="95"/>
      <c r="BK596" s="95"/>
      <c r="BL596" s="95"/>
      <c r="BM596" s="95"/>
    </row>
    <row r="597" spans="2:65" ht="25.5" customHeight="1"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N597" s="143"/>
      <c r="O597" s="143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  <c r="AW597" s="95"/>
      <c r="AX597" s="95"/>
      <c r="AY597" s="95"/>
      <c r="AZ597" s="95"/>
      <c r="BA597" s="95"/>
      <c r="BB597" s="95"/>
      <c r="BC597" s="95"/>
      <c r="BD597" s="95"/>
      <c r="BE597" s="95"/>
      <c r="BF597" s="95"/>
      <c r="BG597" s="95"/>
      <c r="BH597" s="95"/>
      <c r="BI597" s="95"/>
      <c r="BJ597" s="95"/>
      <c r="BK597" s="95"/>
      <c r="BL597" s="95"/>
      <c r="BM597" s="95"/>
    </row>
    <row r="598" spans="2:65" ht="25.5" customHeight="1"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N598" s="143"/>
      <c r="O598" s="143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  <c r="AW598" s="95"/>
      <c r="AX598" s="95"/>
      <c r="AY598" s="95"/>
      <c r="AZ598" s="95"/>
      <c r="BA598" s="95"/>
      <c r="BB598" s="95"/>
      <c r="BC598" s="95"/>
      <c r="BD598" s="95"/>
      <c r="BE598" s="95"/>
      <c r="BF598" s="95"/>
      <c r="BG598" s="95"/>
      <c r="BH598" s="95"/>
      <c r="BI598" s="95"/>
      <c r="BJ598" s="95"/>
      <c r="BK598" s="95"/>
      <c r="BL598" s="95"/>
      <c r="BM598" s="95"/>
    </row>
    <row r="599" spans="2:65" ht="25.5" customHeight="1"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N599" s="143"/>
      <c r="O599" s="143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  <c r="AW599" s="95"/>
      <c r="AX599" s="95"/>
      <c r="AY599" s="95"/>
      <c r="AZ599" s="95"/>
      <c r="BA599" s="95"/>
      <c r="BB599" s="95"/>
      <c r="BC599" s="95"/>
      <c r="BD599" s="95"/>
      <c r="BE599" s="95"/>
      <c r="BF599" s="95"/>
      <c r="BG599" s="95"/>
      <c r="BH599" s="95"/>
      <c r="BI599" s="95"/>
      <c r="BJ599" s="95"/>
      <c r="BK599" s="95"/>
      <c r="BL599" s="95"/>
      <c r="BM599" s="95"/>
    </row>
    <row r="600" spans="2:65" ht="25.5" customHeight="1"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N600" s="143"/>
      <c r="O600" s="143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  <c r="AW600" s="95"/>
      <c r="AX600" s="95"/>
      <c r="AY600" s="95"/>
      <c r="AZ600" s="95"/>
      <c r="BA600" s="95"/>
      <c r="BB600" s="95"/>
      <c r="BC600" s="95"/>
      <c r="BD600" s="95"/>
      <c r="BE600" s="95"/>
      <c r="BF600" s="95"/>
      <c r="BG600" s="95"/>
      <c r="BH600" s="95"/>
      <c r="BI600" s="95"/>
      <c r="BJ600" s="95"/>
      <c r="BK600" s="95"/>
      <c r="BL600" s="95"/>
      <c r="BM600" s="95"/>
    </row>
    <row r="601" spans="2:65" ht="25.5" customHeight="1"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N601" s="143"/>
      <c r="O601" s="143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  <c r="BF601" s="95"/>
      <c r="BG601" s="95"/>
      <c r="BH601" s="95"/>
      <c r="BI601" s="95"/>
      <c r="BJ601" s="95"/>
      <c r="BK601" s="95"/>
      <c r="BL601" s="95"/>
      <c r="BM601" s="95"/>
    </row>
    <row r="602" spans="2:65" ht="25.5" customHeight="1"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N602" s="143"/>
      <c r="O602" s="143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  <c r="AW602" s="95"/>
      <c r="AX602" s="95"/>
      <c r="AY602" s="95"/>
      <c r="AZ602" s="95"/>
      <c r="BA602" s="95"/>
      <c r="BB602" s="95"/>
      <c r="BC602" s="95"/>
      <c r="BD602" s="95"/>
      <c r="BE602" s="95"/>
      <c r="BF602" s="95"/>
      <c r="BG602" s="95"/>
      <c r="BH602" s="95"/>
      <c r="BI602" s="95"/>
      <c r="BJ602" s="95"/>
      <c r="BK602" s="95"/>
      <c r="BL602" s="95"/>
      <c r="BM602" s="95"/>
    </row>
    <row r="603" spans="2:65" ht="25.5" customHeight="1"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N603" s="143"/>
      <c r="O603" s="143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  <c r="AW603" s="95"/>
      <c r="AX603" s="95"/>
      <c r="AY603" s="95"/>
      <c r="AZ603" s="95"/>
      <c r="BA603" s="95"/>
      <c r="BB603" s="95"/>
      <c r="BC603" s="95"/>
      <c r="BD603" s="95"/>
      <c r="BE603" s="95"/>
      <c r="BF603" s="95"/>
      <c r="BG603" s="95"/>
      <c r="BH603" s="95"/>
      <c r="BI603" s="95"/>
      <c r="BJ603" s="95"/>
      <c r="BK603" s="95"/>
      <c r="BL603" s="95"/>
      <c r="BM603" s="95"/>
    </row>
    <row r="604" spans="2:65" ht="25.5" customHeight="1"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N604" s="143"/>
      <c r="O604" s="143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  <c r="AW604" s="95"/>
      <c r="AX604" s="95"/>
      <c r="AY604" s="95"/>
      <c r="AZ604" s="95"/>
      <c r="BA604" s="95"/>
      <c r="BB604" s="95"/>
      <c r="BC604" s="95"/>
      <c r="BD604" s="95"/>
      <c r="BE604" s="95"/>
      <c r="BF604" s="95"/>
      <c r="BG604" s="95"/>
      <c r="BH604" s="95"/>
      <c r="BI604" s="95"/>
      <c r="BJ604" s="95"/>
      <c r="BK604" s="95"/>
      <c r="BL604" s="95"/>
      <c r="BM604" s="95"/>
    </row>
    <row r="605" spans="2:65" ht="25.5" customHeight="1"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N605" s="143"/>
      <c r="O605" s="143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  <c r="BF605" s="95"/>
      <c r="BG605" s="95"/>
      <c r="BH605" s="95"/>
      <c r="BI605" s="95"/>
      <c r="BJ605" s="95"/>
      <c r="BK605" s="95"/>
      <c r="BL605" s="95"/>
      <c r="BM605" s="95"/>
    </row>
    <row r="606" spans="2:65" ht="25.5" customHeight="1"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N606" s="143"/>
      <c r="O606" s="143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  <c r="AW606" s="95"/>
      <c r="AX606" s="95"/>
      <c r="AY606" s="95"/>
      <c r="AZ606" s="95"/>
      <c r="BA606" s="95"/>
      <c r="BB606" s="95"/>
      <c r="BC606" s="95"/>
      <c r="BD606" s="95"/>
      <c r="BE606" s="95"/>
      <c r="BF606" s="95"/>
      <c r="BG606" s="95"/>
      <c r="BH606" s="95"/>
      <c r="BI606" s="95"/>
      <c r="BJ606" s="95"/>
      <c r="BK606" s="95"/>
      <c r="BL606" s="95"/>
      <c r="BM606" s="95"/>
    </row>
    <row r="607" spans="2:65" ht="25.5" customHeight="1"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N607" s="143"/>
      <c r="O607" s="143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  <c r="AW607" s="95"/>
      <c r="AX607" s="95"/>
      <c r="AY607" s="95"/>
      <c r="AZ607" s="95"/>
      <c r="BA607" s="95"/>
      <c r="BB607" s="95"/>
      <c r="BC607" s="95"/>
      <c r="BD607" s="95"/>
      <c r="BE607" s="95"/>
      <c r="BF607" s="95"/>
      <c r="BG607" s="95"/>
      <c r="BH607" s="95"/>
      <c r="BI607" s="95"/>
      <c r="BJ607" s="95"/>
      <c r="BK607" s="95"/>
      <c r="BL607" s="95"/>
      <c r="BM607" s="95"/>
    </row>
    <row r="608" spans="2:65" ht="25.5" customHeight="1"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N608" s="143"/>
      <c r="O608" s="143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  <c r="AW608" s="95"/>
      <c r="AX608" s="95"/>
      <c r="AY608" s="95"/>
      <c r="AZ608" s="95"/>
      <c r="BA608" s="95"/>
      <c r="BB608" s="95"/>
      <c r="BC608" s="95"/>
      <c r="BD608" s="95"/>
      <c r="BE608" s="95"/>
      <c r="BF608" s="95"/>
      <c r="BG608" s="95"/>
      <c r="BH608" s="95"/>
      <c r="BI608" s="95"/>
      <c r="BJ608" s="95"/>
      <c r="BK608" s="95"/>
      <c r="BL608" s="95"/>
      <c r="BM608" s="95"/>
    </row>
    <row r="609" spans="2:65" ht="25.5" customHeight="1"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N609" s="143"/>
      <c r="O609" s="143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  <c r="AW609" s="95"/>
      <c r="AX609" s="95"/>
      <c r="AY609" s="95"/>
      <c r="AZ609" s="95"/>
      <c r="BA609" s="95"/>
      <c r="BB609" s="95"/>
      <c r="BC609" s="95"/>
      <c r="BD609" s="95"/>
      <c r="BE609" s="95"/>
      <c r="BF609" s="95"/>
      <c r="BG609" s="95"/>
      <c r="BH609" s="95"/>
      <c r="BI609" s="95"/>
      <c r="BJ609" s="95"/>
      <c r="BK609" s="95"/>
      <c r="BL609" s="95"/>
      <c r="BM609" s="95"/>
    </row>
    <row r="610" spans="2:65" ht="25.5" customHeight="1"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N610" s="143"/>
      <c r="O610" s="143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  <c r="AW610" s="95"/>
      <c r="AX610" s="95"/>
      <c r="AY610" s="95"/>
      <c r="AZ610" s="95"/>
      <c r="BA610" s="95"/>
      <c r="BB610" s="95"/>
      <c r="BC610" s="95"/>
      <c r="BD610" s="95"/>
      <c r="BE610" s="95"/>
      <c r="BF610" s="95"/>
      <c r="BG610" s="95"/>
      <c r="BH610" s="95"/>
      <c r="BI610" s="95"/>
      <c r="BJ610" s="95"/>
      <c r="BK610" s="95"/>
      <c r="BL610" s="95"/>
      <c r="BM610" s="95"/>
    </row>
    <row r="611" spans="2:65" ht="25.5" customHeight="1"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N611" s="143"/>
      <c r="O611" s="143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  <c r="AW611" s="95"/>
      <c r="AX611" s="95"/>
      <c r="AY611" s="95"/>
      <c r="AZ611" s="95"/>
      <c r="BA611" s="95"/>
      <c r="BB611" s="95"/>
      <c r="BC611" s="95"/>
      <c r="BD611" s="95"/>
      <c r="BE611" s="95"/>
      <c r="BF611" s="95"/>
      <c r="BG611" s="95"/>
      <c r="BH611" s="95"/>
      <c r="BI611" s="95"/>
      <c r="BJ611" s="95"/>
      <c r="BK611" s="95"/>
      <c r="BL611" s="95"/>
      <c r="BM611" s="95"/>
    </row>
    <row r="612" spans="2:65" ht="25.5" customHeight="1"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N612" s="143"/>
      <c r="O612" s="143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  <c r="AW612" s="95"/>
      <c r="AX612" s="95"/>
      <c r="AY612" s="95"/>
      <c r="AZ612" s="95"/>
      <c r="BA612" s="95"/>
      <c r="BB612" s="95"/>
      <c r="BC612" s="95"/>
      <c r="BD612" s="95"/>
      <c r="BE612" s="95"/>
      <c r="BF612" s="95"/>
      <c r="BG612" s="95"/>
      <c r="BH612" s="95"/>
      <c r="BI612" s="95"/>
      <c r="BJ612" s="95"/>
      <c r="BK612" s="95"/>
      <c r="BL612" s="95"/>
      <c r="BM612" s="95"/>
    </row>
    <row r="613" spans="2:65" ht="25.5" customHeight="1"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N613" s="143"/>
      <c r="O613" s="143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  <c r="AW613" s="95"/>
      <c r="AX613" s="95"/>
      <c r="AY613" s="95"/>
      <c r="AZ613" s="95"/>
      <c r="BA613" s="95"/>
      <c r="BB613" s="95"/>
      <c r="BC613" s="95"/>
      <c r="BD613" s="95"/>
      <c r="BE613" s="95"/>
      <c r="BF613" s="95"/>
      <c r="BG613" s="95"/>
      <c r="BH613" s="95"/>
      <c r="BI613" s="95"/>
      <c r="BJ613" s="95"/>
      <c r="BK613" s="95"/>
      <c r="BL613" s="95"/>
      <c r="BM613" s="95"/>
    </row>
    <row r="614" spans="2:65" ht="25.5" customHeight="1"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N614" s="143"/>
      <c r="O614" s="143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  <c r="AW614" s="95"/>
      <c r="AX614" s="95"/>
      <c r="AY614" s="95"/>
      <c r="AZ614" s="95"/>
      <c r="BA614" s="95"/>
      <c r="BB614" s="95"/>
      <c r="BC614" s="95"/>
      <c r="BD614" s="95"/>
      <c r="BE614" s="95"/>
      <c r="BF614" s="95"/>
      <c r="BG614" s="95"/>
      <c r="BH614" s="95"/>
      <c r="BI614" s="95"/>
      <c r="BJ614" s="95"/>
      <c r="BK614" s="95"/>
      <c r="BL614" s="95"/>
      <c r="BM614" s="95"/>
    </row>
    <row r="615" spans="2:65" ht="25.5" customHeight="1"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N615" s="143"/>
      <c r="O615" s="143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  <c r="AW615" s="95"/>
      <c r="AX615" s="95"/>
      <c r="AY615" s="95"/>
      <c r="AZ615" s="95"/>
      <c r="BA615" s="95"/>
      <c r="BB615" s="95"/>
      <c r="BC615" s="95"/>
      <c r="BD615" s="95"/>
      <c r="BE615" s="95"/>
      <c r="BF615" s="95"/>
      <c r="BG615" s="95"/>
      <c r="BH615" s="95"/>
      <c r="BI615" s="95"/>
      <c r="BJ615" s="95"/>
      <c r="BK615" s="95"/>
      <c r="BL615" s="95"/>
      <c r="BM615" s="95"/>
    </row>
    <row r="616" spans="2:65" ht="25.5" customHeight="1"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N616" s="143"/>
      <c r="O616" s="143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  <c r="AW616" s="95"/>
      <c r="AX616" s="95"/>
      <c r="AY616" s="95"/>
      <c r="AZ616" s="95"/>
      <c r="BA616" s="95"/>
      <c r="BB616" s="95"/>
      <c r="BC616" s="95"/>
      <c r="BD616" s="95"/>
      <c r="BE616" s="95"/>
      <c r="BF616" s="95"/>
      <c r="BG616" s="95"/>
      <c r="BH616" s="95"/>
      <c r="BI616" s="95"/>
      <c r="BJ616" s="95"/>
      <c r="BK616" s="95"/>
      <c r="BL616" s="95"/>
      <c r="BM616" s="95"/>
    </row>
    <row r="617" spans="2:65" ht="25.5" customHeight="1"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N617" s="143"/>
      <c r="O617" s="143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  <c r="AW617" s="95"/>
      <c r="AX617" s="95"/>
      <c r="AY617" s="95"/>
      <c r="AZ617" s="95"/>
      <c r="BA617" s="95"/>
      <c r="BB617" s="95"/>
      <c r="BC617" s="95"/>
      <c r="BD617" s="95"/>
      <c r="BE617" s="95"/>
      <c r="BF617" s="95"/>
      <c r="BG617" s="95"/>
      <c r="BH617" s="95"/>
      <c r="BI617" s="95"/>
      <c r="BJ617" s="95"/>
      <c r="BK617" s="95"/>
      <c r="BL617" s="95"/>
      <c r="BM617" s="95"/>
    </row>
    <row r="618" spans="2:65" ht="25.5" customHeight="1"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N618" s="143"/>
      <c r="O618" s="143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  <c r="AW618" s="95"/>
      <c r="AX618" s="95"/>
      <c r="AY618" s="95"/>
      <c r="AZ618" s="95"/>
      <c r="BA618" s="95"/>
      <c r="BB618" s="95"/>
      <c r="BC618" s="95"/>
      <c r="BD618" s="95"/>
      <c r="BE618" s="95"/>
      <c r="BF618" s="95"/>
      <c r="BG618" s="95"/>
      <c r="BH618" s="95"/>
      <c r="BI618" s="95"/>
      <c r="BJ618" s="95"/>
      <c r="BK618" s="95"/>
      <c r="BL618" s="95"/>
      <c r="BM618" s="95"/>
    </row>
    <row r="619" spans="2:65" ht="25.5" customHeight="1"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N619" s="143"/>
      <c r="O619" s="143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95"/>
      <c r="AY619" s="95"/>
      <c r="AZ619" s="95"/>
      <c r="BA619" s="95"/>
      <c r="BB619" s="95"/>
      <c r="BC619" s="95"/>
      <c r="BD619" s="95"/>
      <c r="BE619" s="95"/>
      <c r="BF619" s="95"/>
      <c r="BG619" s="95"/>
      <c r="BH619" s="95"/>
      <c r="BI619" s="95"/>
      <c r="BJ619" s="95"/>
      <c r="BK619" s="95"/>
      <c r="BL619" s="95"/>
      <c r="BM619" s="95"/>
    </row>
    <row r="620" spans="2:65" ht="25.5" customHeight="1"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N620" s="143"/>
      <c r="O620" s="143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  <c r="AW620" s="95"/>
      <c r="AX620" s="95"/>
      <c r="AY620" s="95"/>
      <c r="AZ620" s="95"/>
      <c r="BA620" s="95"/>
      <c r="BB620" s="95"/>
      <c r="BC620" s="95"/>
      <c r="BD620" s="95"/>
      <c r="BE620" s="95"/>
      <c r="BF620" s="95"/>
      <c r="BG620" s="95"/>
      <c r="BH620" s="95"/>
      <c r="BI620" s="95"/>
      <c r="BJ620" s="95"/>
      <c r="BK620" s="95"/>
      <c r="BL620" s="95"/>
      <c r="BM620" s="95"/>
    </row>
    <row r="621" spans="2:65" ht="25.5" customHeight="1"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N621" s="143"/>
      <c r="O621" s="143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  <c r="AW621" s="95"/>
      <c r="AX621" s="95"/>
      <c r="AY621" s="95"/>
      <c r="AZ621" s="95"/>
      <c r="BA621" s="95"/>
      <c r="BB621" s="95"/>
      <c r="BC621" s="95"/>
      <c r="BD621" s="95"/>
      <c r="BE621" s="95"/>
      <c r="BF621" s="95"/>
      <c r="BG621" s="95"/>
      <c r="BH621" s="95"/>
      <c r="BI621" s="95"/>
      <c r="BJ621" s="95"/>
      <c r="BK621" s="95"/>
      <c r="BL621" s="95"/>
      <c r="BM621" s="95"/>
    </row>
    <row r="622" spans="2:65" ht="25.5" customHeight="1"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N622" s="143"/>
      <c r="O622" s="143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  <c r="AW622" s="95"/>
      <c r="AX622" s="95"/>
      <c r="AY622" s="95"/>
      <c r="AZ622" s="95"/>
      <c r="BA622" s="95"/>
      <c r="BB622" s="95"/>
      <c r="BC622" s="95"/>
      <c r="BD622" s="95"/>
      <c r="BE622" s="95"/>
      <c r="BF622" s="95"/>
      <c r="BG622" s="95"/>
      <c r="BH622" s="95"/>
      <c r="BI622" s="95"/>
      <c r="BJ622" s="95"/>
      <c r="BK622" s="95"/>
      <c r="BL622" s="95"/>
      <c r="BM622" s="95"/>
    </row>
    <row r="623" spans="2:65" ht="25.5" customHeight="1"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N623" s="143"/>
      <c r="O623" s="143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  <c r="AW623" s="95"/>
      <c r="AX623" s="95"/>
      <c r="AY623" s="95"/>
      <c r="AZ623" s="95"/>
      <c r="BA623" s="95"/>
      <c r="BB623" s="95"/>
      <c r="BC623" s="95"/>
      <c r="BD623" s="95"/>
      <c r="BE623" s="95"/>
      <c r="BF623" s="95"/>
      <c r="BG623" s="95"/>
      <c r="BH623" s="95"/>
      <c r="BI623" s="95"/>
      <c r="BJ623" s="95"/>
      <c r="BK623" s="95"/>
      <c r="BL623" s="95"/>
      <c r="BM623" s="95"/>
    </row>
    <row r="624" spans="2:65" ht="25.5" customHeight="1"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N624" s="143"/>
      <c r="O624" s="143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  <c r="AW624" s="95"/>
      <c r="AX624" s="95"/>
      <c r="AY624" s="95"/>
      <c r="AZ624" s="95"/>
      <c r="BA624" s="95"/>
      <c r="BB624" s="95"/>
      <c r="BC624" s="95"/>
      <c r="BD624" s="95"/>
      <c r="BE624" s="95"/>
      <c r="BF624" s="95"/>
      <c r="BG624" s="95"/>
      <c r="BH624" s="95"/>
      <c r="BI624" s="95"/>
      <c r="BJ624" s="95"/>
      <c r="BK624" s="95"/>
      <c r="BL624" s="95"/>
      <c r="BM624" s="95"/>
    </row>
    <row r="625" spans="2:65" ht="25.5" customHeight="1"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N625" s="143"/>
      <c r="O625" s="143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  <c r="AW625" s="95"/>
      <c r="AX625" s="95"/>
      <c r="AY625" s="95"/>
      <c r="AZ625" s="95"/>
      <c r="BA625" s="95"/>
      <c r="BB625" s="95"/>
      <c r="BC625" s="95"/>
      <c r="BD625" s="95"/>
      <c r="BE625" s="95"/>
      <c r="BF625" s="95"/>
      <c r="BG625" s="95"/>
      <c r="BH625" s="95"/>
      <c r="BI625" s="95"/>
      <c r="BJ625" s="95"/>
      <c r="BK625" s="95"/>
      <c r="BL625" s="95"/>
      <c r="BM625" s="95"/>
    </row>
    <row r="626" spans="2:65" ht="25.5" customHeight="1"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N626" s="143"/>
      <c r="O626" s="143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  <c r="AW626" s="95"/>
      <c r="AX626" s="95"/>
      <c r="AY626" s="95"/>
      <c r="AZ626" s="95"/>
      <c r="BA626" s="95"/>
      <c r="BB626" s="95"/>
      <c r="BC626" s="95"/>
      <c r="BD626" s="95"/>
      <c r="BE626" s="95"/>
      <c r="BF626" s="95"/>
      <c r="BG626" s="95"/>
      <c r="BH626" s="95"/>
      <c r="BI626" s="95"/>
      <c r="BJ626" s="95"/>
      <c r="BK626" s="95"/>
      <c r="BL626" s="95"/>
      <c r="BM626" s="95"/>
    </row>
    <row r="627" spans="2:65" ht="25.5" customHeight="1"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N627" s="143"/>
      <c r="O627" s="143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  <c r="AW627" s="95"/>
      <c r="AX627" s="95"/>
      <c r="AY627" s="95"/>
      <c r="AZ627" s="95"/>
      <c r="BA627" s="95"/>
      <c r="BB627" s="95"/>
      <c r="BC627" s="95"/>
      <c r="BD627" s="95"/>
      <c r="BE627" s="95"/>
      <c r="BF627" s="95"/>
      <c r="BG627" s="95"/>
      <c r="BH627" s="95"/>
      <c r="BI627" s="95"/>
      <c r="BJ627" s="95"/>
      <c r="BK627" s="95"/>
      <c r="BL627" s="95"/>
      <c r="BM627" s="95"/>
    </row>
    <row r="628" spans="2:65" ht="25.5" customHeight="1"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N628" s="143"/>
      <c r="O628" s="143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  <c r="BF628" s="95"/>
      <c r="BG628" s="95"/>
      <c r="BH628" s="95"/>
      <c r="BI628" s="95"/>
      <c r="BJ628" s="95"/>
      <c r="BK628" s="95"/>
      <c r="BL628" s="95"/>
      <c r="BM628" s="95"/>
    </row>
    <row r="629" spans="2:65" ht="25.5" customHeight="1"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N629" s="143"/>
      <c r="O629" s="143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  <c r="AW629" s="95"/>
      <c r="AX629" s="95"/>
      <c r="AY629" s="95"/>
      <c r="AZ629" s="95"/>
      <c r="BA629" s="95"/>
      <c r="BB629" s="95"/>
      <c r="BC629" s="95"/>
      <c r="BD629" s="95"/>
      <c r="BE629" s="95"/>
      <c r="BF629" s="95"/>
      <c r="BG629" s="95"/>
      <c r="BH629" s="95"/>
      <c r="BI629" s="95"/>
      <c r="BJ629" s="95"/>
      <c r="BK629" s="95"/>
      <c r="BL629" s="95"/>
      <c r="BM629" s="95"/>
    </row>
    <row r="630" spans="2:65" ht="25.5" customHeight="1"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N630" s="143"/>
      <c r="O630" s="143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  <c r="BF630" s="95"/>
      <c r="BG630" s="95"/>
      <c r="BH630" s="95"/>
      <c r="BI630" s="95"/>
      <c r="BJ630" s="95"/>
      <c r="BK630" s="95"/>
      <c r="BL630" s="95"/>
      <c r="BM630" s="95"/>
    </row>
    <row r="631" spans="2:65" ht="25.5" customHeight="1"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N631" s="143"/>
      <c r="O631" s="143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  <c r="AW631" s="95"/>
      <c r="AX631" s="95"/>
      <c r="AY631" s="95"/>
      <c r="AZ631" s="95"/>
      <c r="BA631" s="95"/>
      <c r="BB631" s="95"/>
      <c r="BC631" s="95"/>
      <c r="BD631" s="95"/>
      <c r="BE631" s="95"/>
      <c r="BF631" s="95"/>
      <c r="BG631" s="95"/>
      <c r="BH631" s="95"/>
      <c r="BI631" s="95"/>
      <c r="BJ631" s="95"/>
      <c r="BK631" s="95"/>
      <c r="BL631" s="95"/>
      <c r="BM631" s="95"/>
    </row>
    <row r="632" spans="2:65" ht="25.5" customHeight="1"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N632" s="143"/>
      <c r="O632" s="143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  <c r="AW632" s="95"/>
      <c r="AX632" s="95"/>
      <c r="AY632" s="95"/>
      <c r="AZ632" s="95"/>
      <c r="BA632" s="95"/>
      <c r="BB632" s="95"/>
      <c r="BC632" s="95"/>
      <c r="BD632" s="95"/>
      <c r="BE632" s="95"/>
      <c r="BF632" s="95"/>
      <c r="BG632" s="95"/>
      <c r="BH632" s="95"/>
      <c r="BI632" s="95"/>
      <c r="BJ632" s="95"/>
      <c r="BK632" s="95"/>
      <c r="BL632" s="95"/>
      <c r="BM632" s="95"/>
    </row>
    <row r="633" spans="2:65" ht="25.5" customHeight="1"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N633" s="143"/>
      <c r="O633" s="143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95"/>
      <c r="AY633" s="95"/>
      <c r="AZ633" s="95"/>
      <c r="BA633" s="95"/>
      <c r="BB633" s="95"/>
      <c r="BC633" s="95"/>
      <c r="BD633" s="95"/>
      <c r="BE633" s="95"/>
      <c r="BF633" s="95"/>
      <c r="BG633" s="95"/>
      <c r="BH633" s="95"/>
      <c r="BI633" s="95"/>
      <c r="BJ633" s="95"/>
      <c r="BK633" s="95"/>
      <c r="BL633" s="95"/>
      <c r="BM633" s="95"/>
    </row>
    <row r="634" spans="2:65" ht="25.5" customHeight="1"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N634" s="143"/>
      <c r="O634" s="143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  <c r="AW634" s="95"/>
      <c r="AX634" s="95"/>
      <c r="AY634" s="95"/>
      <c r="AZ634" s="95"/>
      <c r="BA634" s="95"/>
      <c r="BB634" s="95"/>
      <c r="BC634" s="95"/>
      <c r="BD634" s="95"/>
      <c r="BE634" s="95"/>
      <c r="BF634" s="95"/>
      <c r="BG634" s="95"/>
      <c r="BH634" s="95"/>
      <c r="BI634" s="95"/>
      <c r="BJ634" s="95"/>
      <c r="BK634" s="95"/>
      <c r="BL634" s="95"/>
      <c r="BM634" s="95"/>
    </row>
    <row r="635" spans="2:65" ht="25.5" customHeight="1"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N635" s="143"/>
      <c r="O635" s="143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  <c r="AW635" s="95"/>
      <c r="AX635" s="95"/>
      <c r="AY635" s="95"/>
      <c r="AZ635" s="95"/>
      <c r="BA635" s="95"/>
      <c r="BB635" s="95"/>
      <c r="BC635" s="95"/>
      <c r="BD635" s="95"/>
      <c r="BE635" s="95"/>
      <c r="BF635" s="95"/>
      <c r="BG635" s="95"/>
      <c r="BH635" s="95"/>
      <c r="BI635" s="95"/>
      <c r="BJ635" s="95"/>
      <c r="BK635" s="95"/>
      <c r="BL635" s="95"/>
      <c r="BM635" s="95"/>
    </row>
    <row r="636" spans="2:65" ht="25.5" customHeight="1"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N636" s="143"/>
      <c r="O636" s="143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  <c r="AW636" s="95"/>
      <c r="AX636" s="95"/>
      <c r="AY636" s="95"/>
      <c r="AZ636" s="95"/>
      <c r="BA636" s="95"/>
      <c r="BB636" s="95"/>
      <c r="BC636" s="95"/>
      <c r="BD636" s="95"/>
      <c r="BE636" s="95"/>
      <c r="BF636" s="95"/>
      <c r="BG636" s="95"/>
      <c r="BH636" s="95"/>
      <c r="BI636" s="95"/>
      <c r="BJ636" s="95"/>
      <c r="BK636" s="95"/>
      <c r="BL636" s="95"/>
      <c r="BM636" s="95"/>
    </row>
    <row r="637" spans="2:65" ht="25.5" customHeight="1"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N637" s="143"/>
      <c r="O637" s="143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  <c r="AW637" s="95"/>
      <c r="AX637" s="95"/>
      <c r="AY637" s="95"/>
      <c r="AZ637" s="95"/>
      <c r="BA637" s="95"/>
      <c r="BB637" s="95"/>
      <c r="BC637" s="95"/>
      <c r="BD637" s="95"/>
      <c r="BE637" s="95"/>
      <c r="BF637" s="95"/>
      <c r="BG637" s="95"/>
      <c r="BH637" s="95"/>
      <c r="BI637" s="95"/>
      <c r="BJ637" s="95"/>
      <c r="BK637" s="95"/>
      <c r="BL637" s="95"/>
      <c r="BM637" s="95"/>
    </row>
    <row r="638" spans="2:65" ht="25.5" customHeight="1"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N638" s="143"/>
      <c r="O638" s="143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  <c r="AW638" s="95"/>
      <c r="AX638" s="95"/>
      <c r="AY638" s="95"/>
      <c r="AZ638" s="95"/>
      <c r="BA638" s="95"/>
      <c r="BB638" s="95"/>
      <c r="BC638" s="95"/>
      <c r="BD638" s="95"/>
      <c r="BE638" s="95"/>
      <c r="BF638" s="95"/>
      <c r="BG638" s="95"/>
      <c r="BH638" s="95"/>
      <c r="BI638" s="95"/>
      <c r="BJ638" s="95"/>
      <c r="BK638" s="95"/>
      <c r="BL638" s="95"/>
      <c r="BM638" s="95"/>
    </row>
    <row r="639" spans="2:65" ht="25.5" customHeight="1"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N639" s="143"/>
      <c r="O639" s="143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  <c r="AW639" s="95"/>
      <c r="AX639" s="95"/>
      <c r="AY639" s="95"/>
      <c r="AZ639" s="95"/>
      <c r="BA639" s="95"/>
      <c r="BB639" s="95"/>
      <c r="BC639" s="95"/>
      <c r="BD639" s="95"/>
      <c r="BE639" s="95"/>
      <c r="BF639" s="95"/>
      <c r="BG639" s="95"/>
      <c r="BH639" s="95"/>
      <c r="BI639" s="95"/>
      <c r="BJ639" s="95"/>
      <c r="BK639" s="95"/>
      <c r="BL639" s="95"/>
      <c r="BM639" s="95"/>
    </row>
    <row r="640" spans="2:65" ht="25.5" customHeight="1"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N640" s="143"/>
      <c r="O640" s="143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  <c r="AW640" s="95"/>
      <c r="AX640" s="95"/>
      <c r="AY640" s="95"/>
      <c r="AZ640" s="95"/>
      <c r="BA640" s="95"/>
      <c r="BB640" s="95"/>
      <c r="BC640" s="95"/>
      <c r="BD640" s="95"/>
      <c r="BE640" s="95"/>
      <c r="BF640" s="95"/>
      <c r="BG640" s="95"/>
      <c r="BH640" s="95"/>
      <c r="BI640" s="95"/>
      <c r="BJ640" s="95"/>
      <c r="BK640" s="95"/>
      <c r="BL640" s="95"/>
      <c r="BM640" s="95"/>
    </row>
    <row r="641" spans="2:65" ht="25.5" customHeight="1"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N641" s="143"/>
      <c r="O641" s="143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  <c r="AW641" s="95"/>
      <c r="AX641" s="95"/>
      <c r="AY641" s="95"/>
      <c r="AZ641" s="95"/>
      <c r="BA641" s="95"/>
      <c r="BB641" s="95"/>
      <c r="BC641" s="95"/>
      <c r="BD641" s="95"/>
      <c r="BE641" s="95"/>
      <c r="BF641" s="95"/>
      <c r="BG641" s="95"/>
      <c r="BH641" s="95"/>
      <c r="BI641" s="95"/>
      <c r="BJ641" s="95"/>
      <c r="BK641" s="95"/>
      <c r="BL641" s="95"/>
      <c r="BM641" s="95"/>
    </row>
    <row r="642" spans="2:65" ht="25.5" customHeight="1"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N642" s="143"/>
      <c r="O642" s="143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  <c r="AW642" s="95"/>
      <c r="AX642" s="95"/>
      <c r="AY642" s="95"/>
      <c r="AZ642" s="95"/>
      <c r="BA642" s="95"/>
      <c r="BB642" s="95"/>
      <c r="BC642" s="95"/>
      <c r="BD642" s="95"/>
      <c r="BE642" s="95"/>
      <c r="BF642" s="95"/>
      <c r="BG642" s="95"/>
      <c r="BH642" s="95"/>
      <c r="BI642" s="95"/>
      <c r="BJ642" s="95"/>
      <c r="BK642" s="95"/>
      <c r="BL642" s="95"/>
      <c r="BM642" s="95"/>
    </row>
    <row r="643" spans="2:65" ht="25.5" customHeight="1"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N643" s="143"/>
      <c r="O643" s="143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  <c r="AW643" s="95"/>
      <c r="AX643" s="95"/>
      <c r="AY643" s="95"/>
      <c r="AZ643" s="95"/>
      <c r="BA643" s="95"/>
      <c r="BB643" s="95"/>
      <c r="BC643" s="95"/>
      <c r="BD643" s="95"/>
      <c r="BE643" s="95"/>
      <c r="BF643" s="95"/>
      <c r="BG643" s="95"/>
      <c r="BH643" s="95"/>
      <c r="BI643" s="95"/>
      <c r="BJ643" s="95"/>
      <c r="BK643" s="95"/>
      <c r="BL643" s="95"/>
      <c r="BM643" s="95"/>
    </row>
    <row r="644" spans="2:65" ht="25.5" customHeight="1"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N644" s="143"/>
      <c r="O644" s="143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  <c r="AW644" s="95"/>
      <c r="AX644" s="95"/>
      <c r="AY644" s="95"/>
      <c r="AZ644" s="95"/>
      <c r="BA644" s="95"/>
      <c r="BB644" s="95"/>
      <c r="BC644" s="95"/>
      <c r="BD644" s="95"/>
      <c r="BE644" s="95"/>
      <c r="BF644" s="95"/>
      <c r="BG644" s="95"/>
      <c r="BH644" s="95"/>
      <c r="BI644" s="95"/>
      <c r="BJ644" s="95"/>
      <c r="BK644" s="95"/>
      <c r="BL644" s="95"/>
      <c r="BM644" s="95"/>
    </row>
    <row r="645" spans="2:65" ht="25.5" customHeight="1"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N645" s="143"/>
      <c r="O645" s="143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  <c r="AW645" s="95"/>
      <c r="AX645" s="95"/>
      <c r="AY645" s="95"/>
      <c r="AZ645" s="95"/>
      <c r="BA645" s="95"/>
      <c r="BB645" s="95"/>
      <c r="BC645" s="95"/>
      <c r="BD645" s="95"/>
      <c r="BE645" s="95"/>
      <c r="BF645" s="95"/>
      <c r="BG645" s="95"/>
      <c r="BH645" s="95"/>
      <c r="BI645" s="95"/>
      <c r="BJ645" s="95"/>
      <c r="BK645" s="95"/>
      <c r="BL645" s="95"/>
      <c r="BM645" s="95"/>
    </row>
    <row r="646" spans="2:65" ht="25.5" customHeight="1"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N646" s="143"/>
      <c r="O646" s="143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  <c r="AW646" s="95"/>
      <c r="AX646" s="95"/>
      <c r="AY646" s="95"/>
      <c r="AZ646" s="95"/>
      <c r="BA646" s="95"/>
      <c r="BB646" s="95"/>
      <c r="BC646" s="95"/>
      <c r="BD646" s="95"/>
      <c r="BE646" s="95"/>
      <c r="BF646" s="95"/>
      <c r="BG646" s="95"/>
      <c r="BH646" s="95"/>
      <c r="BI646" s="95"/>
      <c r="BJ646" s="95"/>
      <c r="BK646" s="95"/>
      <c r="BL646" s="95"/>
      <c r="BM646" s="95"/>
    </row>
    <row r="647" spans="2:65" ht="25.5" customHeight="1"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N647" s="143"/>
      <c r="O647" s="143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</row>
    <row r="648" spans="2:65" ht="25.5" customHeight="1"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N648" s="143"/>
      <c r="O648" s="143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  <c r="BF648" s="95"/>
      <c r="BG648" s="95"/>
      <c r="BH648" s="95"/>
      <c r="BI648" s="95"/>
      <c r="BJ648" s="95"/>
      <c r="BK648" s="95"/>
      <c r="BL648" s="95"/>
      <c r="BM648" s="95"/>
    </row>
    <row r="649" spans="2:65" ht="25.5" customHeight="1"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N649" s="143"/>
      <c r="O649" s="143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95"/>
      <c r="AY649" s="95"/>
      <c r="AZ649" s="95"/>
      <c r="BA649" s="95"/>
      <c r="BB649" s="95"/>
      <c r="BC649" s="95"/>
      <c r="BD649" s="95"/>
      <c r="BE649" s="95"/>
      <c r="BF649" s="95"/>
      <c r="BG649" s="95"/>
      <c r="BH649" s="95"/>
      <c r="BI649" s="95"/>
      <c r="BJ649" s="95"/>
      <c r="BK649" s="95"/>
      <c r="BL649" s="95"/>
      <c r="BM649" s="95"/>
    </row>
    <row r="650" spans="2:65" ht="25.5" customHeight="1"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N650" s="143"/>
      <c r="O650" s="143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95"/>
      <c r="AY650" s="95"/>
      <c r="AZ650" s="95"/>
      <c r="BA650" s="95"/>
      <c r="BB650" s="95"/>
      <c r="BC650" s="95"/>
      <c r="BD650" s="95"/>
      <c r="BE650" s="95"/>
      <c r="BF650" s="95"/>
      <c r="BG650" s="95"/>
      <c r="BH650" s="95"/>
      <c r="BI650" s="95"/>
      <c r="BJ650" s="95"/>
      <c r="BK650" s="95"/>
      <c r="BL650" s="95"/>
      <c r="BM650" s="95"/>
    </row>
    <row r="651" spans="2:65" ht="25.5" customHeight="1"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N651" s="143"/>
      <c r="O651" s="143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  <c r="BF651" s="95"/>
      <c r="BG651" s="95"/>
      <c r="BH651" s="95"/>
      <c r="BI651" s="95"/>
      <c r="BJ651" s="95"/>
      <c r="BK651" s="95"/>
      <c r="BL651" s="95"/>
      <c r="BM651" s="95"/>
    </row>
    <row r="652" spans="2:65" ht="25.5" customHeight="1"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N652" s="143"/>
      <c r="O652" s="143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95"/>
      <c r="AY652" s="95"/>
      <c r="AZ652" s="95"/>
      <c r="BA652" s="95"/>
      <c r="BB652" s="95"/>
      <c r="BC652" s="95"/>
      <c r="BD652" s="95"/>
      <c r="BE652" s="95"/>
      <c r="BF652" s="95"/>
      <c r="BG652" s="95"/>
      <c r="BH652" s="95"/>
      <c r="BI652" s="95"/>
      <c r="BJ652" s="95"/>
      <c r="BK652" s="95"/>
      <c r="BL652" s="95"/>
      <c r="BM652" s="95"/>
    </row>
    <row r="653" spans="2:65" ht="25.5" customHeight="1"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N653" s="143"/>
      <c r="O653" s="143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  <c r="AW653" s="95"/>
      <c r="AX653" s="95"/>
      <c r="AY653" s="95"/>
      <c r="AZ653" s="95"/>
      <c r="BA653" s="95"/>
      <c r="BB653" s="95"/>
      <c r="BC653" s="95"/>
      <c r="BD653" s="95"/>
      <c r="BE653" s="95"/>
      <c r="BF653" s="95"/>
      <c r="BG653" s="95"/>
      <c r="BH653" s="95"/>
      <c r="BI653" s="95"/>
      <c r="BJ653" s="95"/>
      <c r="BK653" s="95"/>
      <c r="BL653" s="95"/>
      <c r="BM653" s="95"/>
    </row>
    <row r="654" spans="2:65" ht="25.5" customHeight="1"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N654" s="143"/>
      <c r="O654" s="143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  <c r="AW654" s="95"/>
      <c r="AX654" s="95"/>
      <c r="AY654" s="95"/>
      <c r="AZ654" s="95"/>
      <c r="BA654" s="95"/>
      <c r="BB654" s="95"/>
      <c r="BC654" s="95"/>
      <c r="BD654" s="95"/>
      <c r="BE654" s="95"/>
      <c r="BF654" s="95"/>
      <c r="BG654" s="95"/>
      <c r="BH654" s="95"/>
      <c r="BI654" s="95"/>
      <c r="BJ654" s="95"/>
      <c r="BK654" s="95"/>
      <c r="BL654" s="95"/>
      <c r="BM654" s="95"/>
    </row>
    <row r="655" spans="2:65" ht="25.5" customHeight="1">
      <c r="B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N655" s="143"/>
      <c r="O655" s="143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  <c r="AW655" s="95"/>
      <c r="AX655" s="95"/>
      <c r="AY655" s="95"/>
      <c r="AZ655" s="95"/>
      <c r="BA655" s="95"/>
      <c r="BB655" s="95"/>
      <c r="BC655" s="95"/>
      <c r="BD655" s="95"/>
      <c r="BE655" s="95"/>
      <c r="BF655" s="95"/>
      <c r="BG655" s="95"/>
      <c r="BH655" s="95"/>
      <c r="BI655" s="95"/>
      <c r="BJ655" s="95"/>
      <c r="BK655" s="95"/>
      <c r="BL655" s="95"/>
      <c r="BM655" s="95"/>
    </row>
    <row r="656" spans="2:65" ht="25.5" customHeight="1">
      <c r="B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N656" s="143"/>
      <c r="O656" s="143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  <c r="AW656" s="95"/>
      <c r="AX656" s="95"/>
      <c r="AY656" s="95"/>
      <c r="AZ656" s="95"/>
      <c r="BA656" s="95"/>
      <c r="BB656" s="95"/>
      <c r="BC656" s="95"/>
      <c r="BD656" s="95"/>
      <c r="BE656" s="95"/>
      <c r="BF656" s="95"/>
      <c r="BG656" s="95"/>
      <c r="BH656" s="95"/>
      <c r="BI656" s="95"/>
      <c r="BJ656" s="95"/>
      <c r="BK656" s="95"/>
      <c r="BL656" s="95"/>
      <c r="BM656" s="95"/>
    </row>
    <row r="657" spans="2:65" ht="25.5" customHeight="1">
      <c r="B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N657" s="143"/>
      <c r="O657" s="143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  <c r="AW657" s="95"/>
      <c r="AX657" s="95"/>
      <c r="AY657" s="95"/>
      <c r="AZ657" s="95"/>
      <c r="BA657" s="95"/>
      <c r="BB657" s="95"/>
      <c r="BC657" s="95"/>
      <c r="BD657" s="95"/>
      <c r="BE657" s="95"/>
      <c r="BF657" s="95"/>
      <c r="BG657" s="95"/>
      <c r="BH657" s="95"/>
      <c r="BI657" s="95"/>
      <c r="BJ657" s="95"/>
      <c r="BK657" s="95"/>
      <c r="BL657" s="95"/>
      <c r="BM657" s="95"/>
    </row>
    <row r="658" spans="2:65" ht="25.5" customHeight="1"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N658" s="143"/>
      <c r="O658" s="143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  <c r="AW658" s="95"/>
      <c r="AX658" s="95"/>
      <c r="AY658" s="95"/>
      <c r="AZ658" s="95"/>
      <c r="BA658" s="95"/>
      <c r="BB658" s="95"/>
      <c r="BC658" s="95"/>
      <c r="BD658" s="95"/>
      <c r="BE658" s="95"/>
      <c r="BF658" s="95"/>
      <c r="BG658" s="95"/>
      <c r="BH658" s="95"/>
      <c r="BI658" s="95"/>
      <c r="BJ658" s="95"/>
      <c r="BK658" s="95"/>
      <c r="BL658" s="95"/>
      <c r="BM658" s="95"/>
    </row>
    <row r="659" spans="2:65" ht="25.5" customHeight="1"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N659" s="143"/>
      <c r="O659" s="143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  <c r="AW659" s="95"/>
      <c r="AX659" s="95"/>
      <c r="AY659" s="95"/>
      <c r="AZ659" s="95"/>
      <c r="BA659" s="95"/>
      <c r="BB659" s="95"/>
      <c r="BC659" s="95"/>
      <c r="BD659" s="95"/>
      <c r="BE659" s="95"/>
      <c r="BF659" s="95"/>
      <c r="BG659" s="95"/>
      <c r="BH659" s="95"/>
      <c r="BI659" s="95"/>
      <c r="BJ659" s="95"/>
      <c r="BK659" s="95"/>
      <c r="BL659" s="95"/>
      <c r="BM659" s="95"/>
    </row>
    <row r="660" spans="2:65" ht="25.5" customHeight="1"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N660" s="143"/>
      <c r="O660" s="143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  <c r="BF660" s="95"/>
      <c r="BG660" s="95"/>
      <c r="BH660" s="95"/>
      <c r="BI660" s="95"/>
      <c r="BJ660" s="95"/>
      <c r="BK660" s="95"/>
      <c r="BL660" s="95"/>
      <c r="BM660" s="95"/>
    </row>
    <row r="661" spans="2:65" ht="25.5" customHeight="1"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N661" s="143"/>
      <c r="O661" s="143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5"/>
      <c r="BB661" s="95"/>
      <c r="BC661" s="95"/>
      <c r="BD661" s="95"/>
      <c r="BE661" s="95"/>
      <c r="BF661" s="95"/>
      <c r="BG661" s="95"/>
      <c r="BH661" s="95"/>
      <c r="BI661" s="95"/>
      <c r="BJ661" s="95"/>
      <c r="BK661" s="95"/>
      <c r="BL661" s="95"/>
      <c r="BM661" s="95"/>
    </row>
    <row r="662" spans="2:65" ht="25.5" customHeight="1"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N662" s="143"/>
      <c r="O662" s="143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  <c r="AW662" s="95"/>
      <c r="AX662" s="95"/>
      <c r="AY662" s="95"/>
      <c r="AZ662" s="95"/>
      <c r="BA662" s="95"/>
      <c r="BB662" s="95"/>
      <c r="BC662" s="95"/>
      <c r="BD662" s="95"/>
      <c r="BE662" s="95"/>
      <c r="BF662" s="95"/>
      <c r="BG662" s="95"/>
      <c r="BH662" s="95"/>
      <c r="BI662" s="95"/>
      <c r="BJ662" s="95"/>
      <c r="BK662" s="95"/>
      <c r="BL662" s="95"/>
      <c r="BM662" s="95"/>
    </row>
    <row r="663" spans="2:65" ht="25.5" customHeight="1"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N663" s="143"/>
      <c r="O663" s="143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  <c r="AW663" s="95"/>
      <c r="AX663" s="95"/>
      <c r="AY663" s="95"/>
      <c r="AZ663" s="95"/>
      <c r="BA663" s="95"/>
      <c r="BB663" s="95"/>
      <c r="BC663" s="95"/>
      <c r="BD663" s="95"/>
      <c r="BE663" s="95"/>
      <c r="BF663" s="95"/>
      <c r="BG663" s="95"/>
      <c r="BH663" s="95"/>
      <c r="BI663" s="95"/>
      <c r="BJ663" s="95"/>
      <c r="BK663" s="95"/>
      <c r="BL663" s="95"/>
      <c r="BM663" s="95"/>
    </row>
    <row r="664" spans="2:65" ht="25.5" customHeight="1"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N664" s="143"/>
      <c r="O664" s="143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  <c r="BF664" s="95"/>
      <c r="BG664" s="95"/>
      <c r="BH664" s="95"/>
      <c r="BI664" s="95"/>
      <c r="BJ664" s="95"/>
      <c r="BK664" s="95"/>
      <c r="BL664" s="95"/>
      <c r="BM664" s="95"/>
    </row>
    <row r="665" spans="2:65" ht="25.5" customHeight="1">
      <c r="B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N665" s="143"/>
      <c r="O665" s="143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  <c r="AW665" s="95"/>
      <c r="AX665" s="95"/>
      <c r="AY665" s="95"/>
      <c r="AZ665" s="95"/>
      <c r="BA665" s="95"/>
      <c r="BB665" s="95"/>
      <c r="BC665" s="95"/>
      <c r="BD665" s="95"/>
      <c r="BE665" s="95"/>
      <c r="BF665" s="95"/>
      <c r="BG665" s="95"/>
      <c r="BH665" s="95"/>
      <c r="BI665" s="95"/>
      <c r="BJ665" s="95"/>
      <c r="BK665" s="95"/>
      <c r="BL665" s="95"/>
      <c r="BM665" s="95"/>
    </row>
    <row r="666" spans="2:65" ht="25.5" customHeight="1">
      <c r="B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N666" s="143"/>
      <c r="O666" s="143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  <c r="AW666" s="95"/>
      <c r="AX666" s="95"/>
      <c r="AY666" s="95"/>
      <c r="AZ666" s="95"/>
      <c r="BA666" s="95"/>
      <c r="BB666" s="95"/>
      <c r="BC666" s="95"/>
      <c r="BD666" s="95"/>
      <c r="BE666" s="95"/>
      <c r="BF666" s="95"/>
      <c r="BG666" s="95"/>
      <c r="BH666" s="95"/>
      <c r="BI666" s="95"/>
      <c r="BJ666" s="95"/>
      <c r="BK666" s="95"/>
      <c r="BL666" s="95"/>
      <c r="BM666" s="95"/>
    </row>
    <row r="667" spans="2:65" ht="25.5" customHeight="1">
      <c r="B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N667" s="143"/>
      <c r="O667" s="143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  <c r="BF667" s="95"/>
      <c r="BG667" s="95"/>
      <c r="BH667" s="95"/>
      <c r="BI667" s="95"/>
      <c r="BJ667" s="95"/>
      <c r="BK667" s="95"/>
      <c r="BL667" s="95"/>
      <c r="BM667" s="95"/>
    </row>
    <row r="668" spans="2:65" ht="25.5" customHeight="1"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N668" s="143"/>
      <c r="O668" s="143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  <c r="AW668" s="95"/>
      <c r="AX668" s="95"/>
      <c r="AY668" s="95"/>
      <c r="AZ668" s="95"/>
      <c r="BA668" s="95"/>
      <c r="BB668" s="95"/>
      <c r="BC668" s="95"/>
      <c r="BD668" s="95"/>
      <c r="BE668" s="95"/>
      <c r="BF668" s="95"/>
      <c r="BG668" s="95"/>
      <c r="BH668" s="95"/>
      <c r="BI668" s="95"/>
      <c r="BJ668" s="95"/>
      <c r="BK668" s="95"/>
      <c r="BL668" s="95"/>
      <c r="BM668" s="95"/>
    </row>
    <row r="669" spans="2:65" ht="25.5" customHeight="1">
      <c r="B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N669" s="143"/>
      <c r="O669" s="143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95"/>
      <c r="AY669" s="95"/>
      <c r="AZ669" s="95"/>
      <c r="BA669" s="95"/>
      <c r="BB669" s="95"/>
      <c r="BC669" s="95"/>
      <c r="BD669" s="95"/>
      <c r="BE669" s="95"/>
      <c r="BF669" s="95"/>
      <c r="BG669" s="95"/>
      <c r="BH669" s="95"/>
      <c r="BI669" s="95"/>
      <c r="BJ669" s="95"/>
      <c r="BK669" s="95"/>
      <c r="BL669" s="95"/>
      <c r="BM669" s="95"/>
    </row>
    <row r="670" spans="2:65" ht="25.5" customHeight="1">
      <c r="B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N670" s="143"/>
      <c r="O670" s="143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  <c r="AW670" s="95"/>
      <c r="AX670" s="95"/>
      <c r="AY670" s="95"/>
      <c r="AZ670" s="95"/>
      <c r="BA670" s="95"/>
      <c r="BB670" s="95"/>
      <c r="BC670" s="95"/>
      <c r="BD670" s="95"/>
      <c r="BE670" s="95"/>
      <c r="BF670" s="95"/>
      <c r="BG670" s="95"/>
      <c r="BH670" s="95"/>
      <c r="BI670" s="95"/>
      <c r="BJ670" s="95"/>
      <c r="BK670" s="95"/>
      <c r="BL670" s="95"/>
      <c r="BM670" s="95"/>
    </row>
    <row r="671" spans="2:65" ht="25.5" customHeight="1"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N671" s="143"/>
      <c r="O671" s="143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  <c r="AW671" s="95"/>
      <c r="AX671" s="95"/>
      <c r="AY671" s="95"/>
      <c r="AZ671" s="95"/>
      <c r="BA671" s="95"/>
      <c r="BB671" s="95"/>
      <c r="BC671" s="95"/>
      <c r="BD671" s="95"/>
      <c r="BE671" s="95"/>
      <c r="BF671" s="95"/>
      <c r="BG671" s="95"/>
      <c r="BH671" s="95"/>
      <c r="BI671" s="95"/>
      <c r="BJ671" s="95"/>
      <c r="BK671" s="95"/>
      <c r="BL671" s="95"/>
      <c r="BM671" s="95"/>
    </row>
    <row r="672" spans="2:65" ht="25.5" customHeight="1">
      <c r="B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N672" s="143"/>
      <c r="O672" s="143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  <c r="AW672" s="95"/>
      <c r="AX672" s="95"/>
      <c r="AY672" s="95"/>
      <c r="AZ672" s="95"/>
      <c r="BA672" s="95"/>
      <c r="BB672" s="95"/>
      <c r="BC672" s="95"/>
      <c r="BD672" s="95"/>
      <c r="BE672" s="95"/>
      <c r="BF672" s="95"/>
      <c r="BG672" s="95"/>
      <c r="BH672" s="95"/>
      <c r="BI672" s="95"/>
      <c r="BJ672" s="95"/>
      <c r="BK672" s="95"/>
      <c r="BL672" s="95"/>
      <c r="BM672" s="95"/>
    </row>
    <row r="673" spans="2:65" ht="25.5" customHeight="1">
      <c r="B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N673" s="143"/>
      <c r="O673" s="143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95"/>
      <c r="AY673" s="95"/>
      <c r="AZ673" s="95"/>
      <c r="BA673" s="95"/>
      <c r="BB673" s="95"/>
      <c r="BC673" s="95"/>
      <c r="BD673" s="95"/>
      <c r="BE673" s="95"/>
      <c r="BF673" s="95"/>
      <c r="BG673" s="95"/>
      <c r="BH673" s="95"/>
      <c r="BI673" s="95"/>
      <c r="BJ673" s="95"/>
      <c r="BK673" s="95"/>
      <c r="BL673" s="95"/>
      <c r="BM673" s="95"/>
    </row>
    <row r="674" spans="2:65" ht="25.5" customHeight="1">
      <c r="B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N674" s="143"/>
      <c r="O674" s="143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  <c r="BF674" s="95"/>
      <c r="BG674" s="95"/>
      <c r="BH674" s="95"/>
      <c r="BI674" s="95"/>
      <c r="BJ674" s="95"/>
      <c r="BK674" s="95"/>
      <c r="BL674" s="95"/>
      <c r="BM674" s="95"/>
    </row>
    <row r="675" spans="2:65" ht="25.5" customHeight="1"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N675" s="143"/>
      <c r="O675" s="143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5"/>
      <c r="BB675" s="95"/>
      <c r="BC675" s="95"/>
      <c r="BD675" s="95"/>
      <c r="BE675" s="95"/>
      <c r="BF675" s="95"/>
      <c r="BG675" s="95"/>
      <c r="BH675" s="95"/>
      <c r="BI675" s="95"/>
      <c r="BJ675" s="95"/>
      <c r="BK675" s="95"/>
      <c r="BL675" s="95"/>
      <c r="BM675" s="95"/>
    </row>
    <row r="676" spans="2:65" ht="25.5" customHeight="1">
      <c r="B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N676" s="143"/>
      <c r="O676" s="143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  <c r="AW676" s="95"/>
      <c r="AX676" s="95"/>
      <c r="AY676" s="95"/>
      <c r="AZ676" s="95"/>
      <c r="BA676" s="95"/>
      <c r="BB676" s="95"/>
      <c r="BC676" s="95"/>
      <c r="BD676" s="95"/>
      <c r="BE676" s="95"/>
      <c r="BF676" s="95"/>
      <c r="BG676" s="95"/>
      <c r="BH676" s="95"/>
      <c r="BI676" s="95"/>
      <c r="BJ676" s="95"/>
      <c r="BK676" s="95"/>
      <c r="BL676" s="95"/>
      <c r="BM676" s="95"/>
    </row>
    <row r="677" spans="2:65" ht="25.5" customHeight="1"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N677" s="143"/>
      <c r="O677" s="143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  <c r="AW677" s="95"/>
      <c r="AX677" s="95"/>
      <c r="AY677" s="95"/>
      <c r="AZ677" s="95"/>
      <c r="BA677" s="95"/>
      <c r="BB677" s="95"/>
      <c r="BC677" s="95"/>
      <c r="BD677" s="95"/>
      <c r="BE677" s="95"/>
      <c r="BF677" s="95"/>
      <c r="BG677" s="95"/>
      <c r="BH677" s="95"/>
      <c r="BI677" s="95"/>
      <c r="BJ677" s="95"/>
      <c r="BK677" s="95"/>
      <c r="BL677" s="95"/>
      <c r="BM677" s="95"/>
    </row>
    <row r="678" spans="2:65" ht="25.5" customHeight="1"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N678" s="143"/>
      <c r="O678" s="143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  <c r="AW678" s="95"/>
      <c r="AX678" s="95"/>
      <c r="AY678" s="95"/>
      <c r="AZ678" s="95"/>
      <c r="BA678" s="95"/>
      <c r="BB678" s="95"/>
      <c r="BC678" s="95"/>
      <c r="BD678" s="95"/>
      <c r="BE678" s="95"/>
      <c r="BF678" s="95"/>
      <c r="BG678" s="95"/>
      <c r="BH678" s="95"/>
      <c r="BI678" s="95"/>
      <c r="BJ678" s="95"/>
      <c r="BK678" s="95"/>
      <c r="BL678" s="95"/>
      <c r="BM678" s="95"/>
    </row>
    <row r="679" spans="2:65" ht="25.5" customHeight="1">
      <c r="B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N679" s="143"/>
      <c r="O679" s="143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  <c r="AW679" s="95"/>
      <c r="AX679" s="95"/>
      <c r="AY679" s="95"/>
      <c r="AZ679" s="95"/>
      <c r="BA679" s="95"/>
      <c r="BB679" s="95"/>
      <c r="BC679" s="95"/>
      <c r="BD679" s="95"/>
      <c r="BE679" s="95"/>
      <c r="BF679" s="95"/>
      <c r="BG679" s="95"/>
      <c r="BH679" s="95"/>
      <c r="BI679" s="95"/>
      <c r="BJ679" s="95"/>
      <c r="BK679" s="95"/>
      <c r="BL679" s="95"/>
      <c r="BM679" s="95"/>
    </row>
    <row r="680" spans="2:65" ht="25.5" customHeight="1">
      <c r="B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N680" s="143"/>
      <c r="O680" s="143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  <c r="AW680" s="95"/>
      <c r="AX680" s="95"/>
      <c r="AY680" s="95"/>
      <c r="AZ680" s="95"/>
      <c r="BA680" s="95"/>
      <c r="BB680" s="95"/>
      <c r="BC680" s="95"/>
      <c r="BD680" s="95"/>
      <c r="BE680" s="95"/>
      <c r="BF680" s="95"/>
      <c r="BG680" s="95"/>
      <c r="BH680" s="95"/>
      <c r="BI680" s="95"/>
      <c r="BJ680" s="95"/>
      <c r="BK680" s="95"/>
      <c r="BL680" s="95"/>
      <c r="BM680" s="95"/>
    </row>
    <row r="681" spans="2:65" ht="25.5" customHeight="1"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N681" s="143"/>
      <c r="O681" s="143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  <c r="AW681" s="95"/>
      <c r="AX681" s="95"/>
      <c r="AY681" s="95"/>
      <c r="AZ681" s="95"/>
      <c r="BA681" s="95"/>
      <c r="BB681" s="95"/>
      <c r="BC681" s="95"/>
      <c r="BD681" s="95"/>
      <c r="BE681" s="95"/>
      <c r="BF681" s="95"/>
      <c r="BG681" s="95"/>
      <c r="BH681" s="95"/>
      <c r="BI681" s="95"/>
      <c r="BJ681" s="95"/>
      <c r="BK681" s="95"/>
      <c r="BL681" s="95"/>
      <c r="BM681" s="95"/>
    </row>
    <row r="682" spans="2:65" ht="25.5" customHeight="1"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N682" s="143"/>
      <c r="O682" s="143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95"/>
      <c r="AY682" s="95"/>
      <c r="AZ682" s="95"/>
      <c r="BA682" s="95"/>
      <c r="BB682" s="95"/>
      <c r="BC682" s="95"/>
      <c r="BD682" s="95"/>
      <c r="BE682" s="95"/>
      <c r="BF682" s="95"/>
      <c r="BG682" s="95"/>
      <c r="BH682" s="95"/>
      <c r="BI682" s="95"/>
      <c r="BJ682" s="95"/>
      <c r="BK682" s="95"/>
      <c r="BL682" s="95"/>
      <c r="BM682" s="95"/>
    </row>
    <row r="683" spans="2:65" ht="25.5" customHeight="1">
      <c r="B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N683" s="143"/>
      <c r="O683" s="143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  <c r="BF683" s="95"/>
      <c r="BG683" s="95"/>
      <c r="BH683" s="95"/>
      <c r="BI683" s="95"/>
      <c r="BJ683" s="95"/>
      <c r="BK683" s="95"/>
      <c r="BL683" s="95"/>
      <c r="BM683" s="95"/>
    </row>
    <row r="684" spans="2:65" ht="25.5" customHeight="1"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N684" s="143"/>
      <c r="O684" s="143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95"/>
      <c r="BF684" s="95"/>
      <c r="BG684" s="95"/>
      <c r="BH684" s="95"/>
      <c r="BI684" s="95"/>
      <c r="BJ684" s="95"/>
      <c r="BK684" s="95"/>
      <c r="BL684" s="95"/>
      <c r="BM684" s="95"/>
    </row>
    <row r="685" spans="2:65" ht="25.5" customHeight="1"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N685" s="143"/>
      <c r="O685" s="143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95"/>
      <c r="AY685" s="95"/>
      <c r="AZ685" s="95"/>
      <c r="BA685" s="95"/>
      <c r="BB685" s="95"/>
      <c r="BC685" s="95"/>
      <c r="BD685" s="95"/>
      <c r="BE685" s="95"/>
      <c r="BF685" s="95"/>
      <c r="BG685" s="95"/>
      <c r="BH685" s="95"/>
      <c r="BI685" s="95"/>
      <c r="BJ685" s="95"/>
      <c r="BK685" s="95"/>
      <c r="BL685" s="95"/>
      <c r="BM685" s="95"/>
    </row>
    <row r="686" spans="2:65" ht="25.5" customHeight="1">
      <c r="B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N686" s="143"/>
      <c r="O686" s="143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95"/>
      <c r="AY686" s="95"/>
      <c r="AZ686" s="95"/>
      <c r="BA686" s="95"/>
      <c r="BB686" s="95"/>
      <c r="BC686" s="95"/>
      <c r="BD686" s="95"/>
      <c r="BE686" s="95"/>
      <c r="BF686" s="95"/>
      <c r="BG686" s="95"/>
      <c r="BH686" s="95"/>
      <c r="BI686" s="95"/>
      <c r="BJ686" s="95"/>
      <c r="BK686" s="95"/>
      <c r="BL686" s="95"/>
      <c r="BM686" s="95"/>
    </row>
    <row r="687" spans="2:65" ht="25.5" customHeight="1">
      <c r="B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N687" s="143"/>
      <c r="O687" s="143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95"/>
      <c r="AY687" s="95"/>
      <c r="AZ687" s="95"/>
      <c r="BA687" s="95"/>
      <c r="BB687" s="95"/>
      <c r="BC687" s="95"/>
      <c r="BD687" s="95"/>
      <c r="BE687" s="95"/>
      <c r="BF687" s="95"/>
      <c r="BG687" s="95"/>
      <c r="BH687" s="95"/>
      <c r="BI687" s="95"/>
      <c r="BJ687" s="95"/>
      <c r="BK687" s="95"/>
      <c r="BL687" s="95"/>
      <c r="BM687" s="95"/>
    </row>
    <row r="688" spans="2:65" ht="25.5" customHeight="1"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N688" s="143"/>
      <c r="O688" s="143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5"/>
      <c r="BD688" s="95"/>
      <c r="BE688" s="95"/>
      <c r="BF688" s="95"/>
      <c r="BG688" s="95"/>
      <c r="BH688" s="95"/>
      <c r="BI688" s="95"/>
      <c r="BJ688" s="95"/>
      <c r="BK688" s="95"/>
      <c r="BL688" s="95"/>
      <c r="BM688" s="95"/>
    </row>
    <row r="689" spans="2:65" ht="25.5" customHeight="1"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N689" s="143"/>
      <c r="O689" s="143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5"/>
      <c r="BD689" s="95"/>
      <c r="BE689" s="95"/>
      <c r="BF689" s="95"/>
      <c r="BG689" s="95"/>
      <c r="BH689" s="95"/>
      <c r="BI689" s="95"/>
      <c r="BJ689" s="95"/>
      <c r="BK689" s="95"/>
      <c r="BL689" s="95"/>
      <c r="BM689" s="95"/>
    </row>
    <row r="690" spans="2:65" ht="25.5" customHeight="1"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N690" s="143"/>
      <c r="O690" s="143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5"/>
      <c r="BD690" s="95"/>
      <c r="BE690" s="95"/>
      <c r="BF690" s="95"/>
      <c r="BG690" s="95"/>
      <c r="BH690" s="95"/>
      <c r="BI690" s="95"/>
      <c r="BJ690" s="95"/>
      <c r="BK690" s="95"/>
      <c r="BL690" s="95"/>
      <c r="BM690" s="95"/>
    </row>
    <row r="691" spans="2:65" ht="25.5" customHeight="1"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N691" s="143"/>
      <c r="O691" s="143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  <c r="BF691" s="95"/>
      <c r="BG691" s="95"/>
      <c r="BH691" s="95"/>
      <c r="BI691" s="95"/>
      <c r="BJ691" s="95"/>
      <c r="BK691" s="95"/>
      <c r="BL691" s="95"/>
      <c r="BM691" s="95"/>
    </row>
    <row r="692" spans="2:65" ht="25.5" customHeight="1"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N692" s="143"/>
      <c r="O692" s="143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95"/>
      <c r="AY692" s="95"/>
      <c r="AZ692" s="95"/>
      <c r="BA692" s="95"/>
      <c r="BB692" s="95"/>
      <c r="BC692" s="95"/>
      <c r="BD692" s="95"/>
      <c r="BE692" s="95"/>
      <c r="BF692" s="95"/>
      <c r="BG692" s="95"/>
      <c r="BH692" s="95"/>
      <c r="BI692" s="95"/>
      <c r="BJ692" s="95"/>
      <c r="BK692" s="95"/>
      <c r="BL692" s="95"/>
      <c r="BM692" s="95"/>
    </row>
    <row r="693" spans="2:65" ht="25.5" customHeight="1"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N693" s="143"/>
      <c r="O693" s="143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  <c r="AW693" s="95"/>
      <c r="AX693" s="95"/>
      <c r="AY693" s="95"/>
      <c r="AZ693" s="95"/>
      <c r="BA693" s="95"/>
      <c r="BB693" s="95"/>
      <c r="BC693" s="95"/>
      <c r="BD693" s="95"/>
      <c r="BE693" s="95"/>
      <c r="BF693" s="95"/>
      <c r="BG693" s="95"/>
      <c r="BH693" s="95"/>
      <c r="BI693" s="95"/>
      <c r="BJ693" s="95"/>
      <c r="BK693" s="95"/>
      <c r="BL693" s="95"/>
      <c r="BM693" s="95"/>
    </row>
    <row r="694" spans="2:65" ht="25.5" customHeight="1">
      <c r="B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N694" s="143"/>
      <c r="O694" s="143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  <c r="AW694" s="95"/>
      <c r="AX694" s="95"/>
      <c r="AY694" s="95"/>
      <c r="AZ694" s="95"/>
      <c r="BA694" s="95"/>
      <c r="BB694" s="95"/>
      <c r="BC694" s="95"/>
      <c r="BD694" s="95"/>
      <c r="BE694" s="95"/>
      <c r="BF694" s="95"/>
      <c r="BG694" s="95"/>
      <c r="BH694" s="95"/>
      <c r="BI694" s="95"/>
      <c r="BJ694" s="95"/>
      <c r="BK694" s="95"/>
      <c r="BL694" s="95"/>
      <c r="BM694" s="95"/>
    </row>
    <row r="695" spans="2:65" ht="25.5" customHeight="1">
      <c r="B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N695" s="143"/>
      <c r="O695" s="143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  <c r="AW695" s="95"/>
      <c r="AX695" s="95"/>
      <c r="AY695" s="95"/>
      <c r="AZ695" s="95"/>
      <c r="BA695" s="95"/>
      <c r="BB695" s="95"/>
      <c r="BC695" s="95"/>
      <c r="BD695" s="95"/>
      <c r="BE695" s="95"/>
      <c r="BF695" s="95"/>
      <c r="BG695" s="95"/>
      <c r="BH695" s="95"/>
      <c r="BI695" s="95"/>
      <c r="BJ695" s="95"/>
      <c r="BK695" s="95"/>
      <c r="BL695" s="95"/>
      <c r="BM695" s="95"/>
    </row>
    <row r="696" spans="2:65" ht="25.5" customHeight="1"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N696" s="143"/>
      <c r="O696" s="143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  <c r="AW696" s="95"/>
      <c r="AX696" s="95"/>
      <c r="AY696" s="95"/>
      <c r="AZ696" s="95"/>
      <c r="BA696" s="95"/>
      <c r="BB696" s="95"/>
      <c r="BC696" s="95"/>
      <c r="BD696" s="95"/>
      <c r="BE696" s="95"/>
      <c r="BF696" s="95"/>
      <c r="BG696" s="95"/>
      <c r="BH696" s="95"/>
      <c r="BI696" s="95"/>
      <c r="BJ696" s="95"/>
      <c r="BK696" s="95"/>
      <c r="BL696" s="95"/>
      <c r="BM696" s="95"/>
    </row>
    <row r="697" spans="2:65" ht="25.5" customHeight="1">
      <c r="B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N697" s="143"/>
      <c r="O697" s="143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95"/>
      <c r="AY697" s="95"/>
      <c r="AZ697" s="95"/>
      <c r="BA697" s="95"/>
      <c r="BB697" s="95"/>
      <c r="BC697" s="95"/>
      <c r="BD697" s="95"/>
      <c r="BE697" s="95"/>
      <c r="BF697" s="95"/>
      <c r="BG697" s="95"/>
      <c r="BH697" s="95"/>
      <c r="BI697" s="95"/>
      <c r="BJ697" s="95"/>
      <c r="BK697" s="95"/>
      <c r="BL697" s="95"/>
      <c r="BM697" s="95"/>
    </row>
    <row r="698" spans="2:65" ht="25.5" customHeight="1"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N698" s="143"/>
      <c r="O698" s="143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  <c r="AW698" s="95"/>
      <c r="AX698" s="95"/>
      <c r="AY698" s="95"/>
      <c r="AZ698" s="95"/>
      <c r="BA698" s="95"/>
      <c r="BB698" s="95"/>
      <c r="BC698" s="95"/>
      <c r="BD698" s="95"/>
      <c r="BE698" s="95"/>
      <c r="BF698" s="95"/>
      <c r="BG698" s="95"/>
      <c r="BH698" s="95"/>
      <c r="BI698" s="95"/>
      <c r="BJ698" s="95"/>
      <c r="BK698" s="95"/>
      <c r="BL698" s="95"/>
      <c r="BM698" s="95"/>
    </row>
    <row r="699" spans="2:65" ht="25.5" customHeight="1">
      <c r="B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N699" s="143"/>
      <c r="O699" s="143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  <c r="AW699" s="95"/>
      <c r="AX699" s="95"/>
      <c r="AY699" s="95"/>
      <c r="AZ699" s="95"/>
      <c r="BA699" s="95"/>
      <c r="BB699" s="95"/>
      <c r="BC699" s="95"/>
      <c r="BD699" s="95"/>
      <c r="BE699" s="95"/>
      <c r="BF699" s="95"/>
      <c r="BG699" s="95"/>
      <c r="BH699" s="95"/>
      <c r="BI699" s="95"/>
      <c r="BJ699" s="95"/>
      <c r="BK699" s="95"/>
      <c r="BL699" s="95"/>
      <c r="BM699" s="95"/>
    </row>
    <row r="700" spans="2:65" ht="25.5" customHeight="1"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N700" s="143"/>
      <c r="O700" s="143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  <c r="AW700" s="95"/>
      <c r="AX700" s="95"/>
      <c r="AY700" s="95"/>
      <c r="AZ700" s="95"/>
      <c r="BA700" s="95"/>
      <c r="BB700" s="95"/>
      <c r="BC700" s="95"/>
      <c r="BD700" s="95"/>
      <c r="BE700" s="95"/>
      <c r="BF700" s="95"/>
      <c r="BG700" s="95"/>
      <c r="BH700" s="95"/>
      <c r="BI700" s="95"/>
      <c r="BJ700" s="95"/>
      <c r="BK700" s="95"/>
      <c r="BL700" s="95"/>
      <c r="BM700" s="95"/>
    </row>
    <row r="701" spans="2:65" ht="25.5" customHeight="1"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N701" s="143"/>
      <c r="O701" s="143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  <c r="AW701" s="95"/>
      <c r="AX701" s="95"/>
      <c r="AY701" s="95"/>
      <c r="AZ701" s="95"/>
      <c r="BA701" s="95"/>
      <c r="BB701" s="95"/>
      <c r="BC701" s="95"/>
      <c r="BD701" s="95"/>
      <c r="BE701" s="95"/>
      <c r="BF701" s="95"/>
      <c r="BG701" s="95"/>
      <c r="BH701" s="95"/>
      <c r="BI701" s="95"/>
      <c r="BJ701" s="95"/>
      <c r="BK701" s="95"/>
      <c r="BL701" s="95"/>
      <c r="BM701" s="95"/>
    </row>
    <row r="702" spans="2:65" ht="25.5" customHeight="1"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N702" s="143"/>
      <c r="O702" s="143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  <c r="AW702" s="95"/>
      <c r="AX702" s="95"/>
      <c r="AY702" s="95"/>
      <c r="AZ702" s="95"/>
      <c r="BA702" s="95"/>
      <c r="BB702" s="95"/>
      <c r="BC702" s="95"/>
      <c r="BD702" s="95"/>
      <c r="BE702" s="95"/>
      <c r="BF702" s="95"/>
      <c r="BG702" s="95"/>
      <c r="BH702" s="95"/>
      <c r="BI702" s="95"/>
      <c r="BJ702" s="95"/>
      <c r="BK702" s="95"/>
      <c r="BL702" s="95"/>
      <c r="BM702" s="95"/>
    </row>
    <row r="703" spans="2:65" ht="25.5" customHeight="1"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N703" s="143"/>
      <c r="O703" s="143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95"/>
      <c r="AY703" s="95"/>
      <c r="AZ703" s="95"/>
      <c r="BA703" s="95"/>
      <c r="BB703" s="95"/>
      <c r="BC703" s="95"/>
      <c r="BD703" s="95"/>
      <c r="BE703" s="95"/>
      <c r="BF703" s="95"/>
      <c r="BG703" s="95"/>
      <c r="BH703" s="95"/>
      <c r="BI703" s="95"/>
      <c r="BJ703" s="95"/>
      <c r="BK703" s="95"/>
      <c r="BL703" s="95"/>
      <c r="BM703" s="95"/>
    </row>
    <row r="704" spans="2:65" ht="25.5" customHeight="1">
      <c r="B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N704" s="143"/>
      <c r="O704" s="143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  <c r="AW704" s="95"/>
      <c r="AX704" s="95"/>
      <c r="AY704" s="95"/>
      <c r="AZ704" s="95"/>
      <c r="BA704" s="95"/>
      <c r="BB704" s="95"/>
      <c r="BC704" s="95"/>
      <c r="BD704" s="95"/>
      <c r="BE704" s="95"/>
      <c r="BF704" s="95"/>
      <c r="BG704" s="95"/>
      <c r="BH704" s="95"/>
      <c r="BI704" s="95"/>
      <c r="BJ704" s="95"/>
      <c r="BK704" s="95"/>
      <c r="BL704" s="95"/>
      <c r="BM704" s="95"/>
    </row>
    <row r="705" spans="2:65" ht="25.5" customHeight="1">
      <c r="B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N705" s="143"/>
      <c r="O705" s="143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  <c r="AW705" s="95"/>
      <c r="AX705" s="95"/>
      <c r="AY705" s="95"/>
      <c r="AZ705" s="95"/>
      <c r="BA705" s="95"/>
      <c r="BB705" s="95"/>
      <c r="BC705" s="95"/>
      <c r="BD705" s="95"/>
      <c r="BE705" s="95"/>
      <c r="BF705" s="95"/>
      <c r="BG705" s="95"/>
      <c r="BH705" s="95"/>
      <c r="BI705" s="95"/>
      <c r="BJ705" s="95"/>
      <c r="BK705" s="95"/>
      <c r="BL705" s="95"/>
      <c r="BM705" s="95"/>
    </row>
    <row r="706" spans="2:65" ht="25.5" customHeight="1">
      <c r="B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N706" s="143"/>
      <c r="O706" s="143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  <c r="AW706" s="95"/>
      <c r="AX706" s="95"/>
      <c r="AY706" s="95"/>
      <c r="AZ706" s="95"/>
      <c r="BA706" s="95"/>
      <c r="BB706" s="95"/>
      <c r="BC706" s="95"/>
      <c r="BD706" s="95"/>
      <c r="BE706" s="95"/>
      <c r="BF706" s="95"/>
      <c r="BG706" s="95"/>
      <c r="BH706" s="95"/>
      <c r="BI706" s="95"/>
      <c r="BJ706" s="95"/>
      <c r="BK706" s="95"/>
      <c r="BL706" s="95"/>
      <c r="BM706" s="95"/>
    </row>
    <row r="707" spans="2:65" ht="25.5" customHeight="1">
      <c r="B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N707" s="143"/>
      <c r="O707" s="143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  <c r="AW707" s="95"/>
      <c r="AX707" s="95"/>
      <c r="AY707" s="95"/>
      <c r="AZ707" s="95"/>
      <c r="BA707" s="95"/>
      <c r="BB707" s="95"/>
      <c r="BC707" s="95"/>
      <c r="BD707" s="95"/>
      <c r="BE707" s="95"/>
      <c r="BF707" s="95"/>
      <c r="BG707" s="95"/>
      <c r="BH707" s="95"/>
      <c r="BI707" s="95"/>
      <c r="BJ707" s="95"/>
      <c r="BK707" s="95"/>
      <c r="BL707" s="95"/>
      <c r="BM707" s="95"/>
    </row>
    <row r="708" spans="2:65" ht="25.5" customHeight="1">
      <c r="B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N708" s="143"/>
      <c r="O708" s="143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  <c r="AW708" s="95"/>
      <c r="AX708" s="95"/>
      <c r="AY708" s="95"/>
      <c r="AZ708" s="95"/>
      <c r="BA708" s="95"/>
      <c r="BB708" s="95"/>
      <c r="BC708" s="95"/>
      <c r="BD708" s="95"/>
      <c r="BE708" s="95"/>
      <c r="BF708" s="95"/>
      <c r="BG708" s="95"/>
      <c r="BH708" s="95"/>
      <c r="BI708" s="95"/>
      <c r="BJ708" s="95"/>
      <c r="BK708" s="95"/>
      <c r="BL708" s="95"/>
      <c r="BM708" s="95"/>
    </row>
    <row r="709" spans="2:65" ht="25.5" customHeight="1">
      <c r="B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N709" s="143"/>
      <c r="O709" s="143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  <c r="AW709" s="95"/>
      <c r="AX709" s="95"/>
      <c r="AY709" s="95"/>
      <c r="AZ709" s="95"/>
      <c r="BA709" s="95"/>
      <c r="BB709" s="95"/>
      <c r="BC709" s="95"/>
      <c r="BD709" s="95"/>
      <c r="BE709" s="95"/>
      <c r="BF709" s="95"/>
      <c r="BG709" s="95"/>
      <c r="BH709" s="95"/>
      <c r="BI709" s="95"/>
      <c r="BJ709" s="95"/>
      <c r="BK709" s="95"/>
      <c r="BL709" s="95"/>
      <c r="BM709" s="95"/>
    </row>
    <row r="710" spans="2:65" ht="25.5" customHeight="1">
      <c r="B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N710" s="143"/>
      <c r="O710" s="143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95"/>
      <c r="AY710" s="95"/>
      <c r="AZ710" s="95"/>
      <c r="BA710" s="95"/>
      <c r="BB710" s="95"/>
      <c r="BC710" s="95"/>
      <c r="BD710" s="95"/>
      <c r="BE710" s="95"/>
      <c r="BF710" s="95"/>
      <c r="BG710" s="95"/>
      <c r="BH710" s="95"/>
      <c r="BI710" s="95"/>
      <c r="BJ710" s="95"/>
      <c r="BK710" s="95"/>
      <c r="BL710" s="95"/>
      <c r="BM710" s="95"/>
    </row>
    <row r="711" spans="2:65" ht="25.5" customHeight="1"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N711" s="143"/>
      <c r="O711" s="143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  <c r="AW711" s="95"/>
      <c r="AX711" s="95"/>
      <c r="AY711" s="95"/>
      <c r="AZ711" s="95"/>
      <c r="BA711" s="95"/>
      <c r="BB711" s="95"/>
      <c r="BC711" s="95"/>
      <c r="BD711" s="95"/>
      <c r="BE711" s="95"/>
      <c r="BF711" s="95"/>
      <c r="BG711" s="95"/>
      <c r="BH711" s="95"/>
      <c r="BI711" s="95"/>
      <c r="BJ711" s="95"/>
      <c r="BK711" s="95"/>
      <c r="BL711" s="95"/>
      <c r="BM711" s="95"/>
    </row>
    <row r="712" spans="2:65" ht="25.5" customHeight="1">
      <c r="B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N712" s="143"/>
      <c r="O712" s="143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  <c r="AW712" s="95"/>
      <c r="AX712" s="95"/>
      <c r="AY712" s="95"/>
      <c r="AZ712" s="95"/>
      <c r="BA712" s="95"/>
      <c r="BB712" s="95"/>
      <c r="BC712" s="95"/>
      <c r="BD712" s="95"/>
      <c r="BE712" s="95"/>
      <c r="BF712" s="95"/>
      <c r="BG712" s="95"/>
      <c r="BH712" s="95"/>
      <c r="BI712" s="95"/>
      <c r="BJ712" s="95"/>
      <c r="BK712" s="95"/>
      <c r="BL712" s="95"/>
      <c r="BM712" s="95"/>
    </row>
    <row r="713" spans="2:65" ht="25.5" customHeight="1">
      <c r="B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N713" s="143"/>
      <c r="O713" s="143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  <c r="AW713" s="95"/>
      <c r="AX713" s="95"/>
      <c r="AY713" s="95"/>
      <c r="AZ713" s="95"/>
      <c r="BA713" s="95"/>
      <c r="BB713" s="95"/>
      <c r="BC713" s="95"/>
      <c r="BD713" s="95"/>
      <c r="BE713" s="95"/>
      <c r="BF713" s="95"/>
      <c r="BG713" s="95"/>
      <c r="BH713" s="95"/>
      <c r="BI713" s="95"/>
      <c r="BJ713" s="95"/>
      <c r="BK713" s="95"/>
      <c r="BL713" s="95"/>
      <c r="BM713" s="95"/>
    </row>
    <row r="714" spans="2:65" ht="25.5" customHeight="1"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N714" s="143"/>
      <c r="O714" s="143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  <c r="BF714" s="95"/>
      <c r="BG714" s="95"/>
      <c r="BH714" s="95"/>
      <c r="BI714" s="95"/>
      <c r="BJ714" s="95"/>
      <c r="BK714" s="95"/>
      <c r="BL714" s="95"/>
      <c r="BM714" s="95"/>
    </row>
    <row r="715" spans="2:65" ht="25.5" customHeight="1">
      <c r="B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N715" s="143"/>
      <c r="O715" s="143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  <c r="AW715" s="95"/>
      <c r="AX715" s="95"/>
      <c r="AY715" s="95"/>
      <c r="AZ715" s="95"/>
      <c r="BA715" s="95"/>
      <c r="BB715" s="95"/>
      <c r="BC715" s="95"/>
      <c r="BD715" s="95"/>
      <c r="BE715" s="95"/>
      <c r="BF715" s="95"/>
      <c r="BG715" s="95"/>
      <c r="BH715" s="95"/>
      <c r="BI715" s="95"/>
      <c r="BJ715" s="95"/>
      <c r="BK715" s="95"/>
      <c r="BL715" s="95"/>
      <c r="BM715" s="95"/>
    </row>
    <row r="716" spans="2:65" ht="25.5" customHeight="1"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N716" s="143"/>
      <c r="O716" s="143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  <c r="AW716" s="95"/>
      <c r="AX716" s="95"/>
      <c r="AY716" s="95"/>
      <c r="AZ716" s="95"/>
      <c r="BA716" s="95"/>
      <c r="BB716" s="95"/>
      <c r="BC716" s="95"/>
      <c r="BD716" s="95"/>
      <c r="BE716" s="95"/>
      <c r="BF716" s="95"/>
      <c r="BG716" s="95"/>
      <c r="BH716" s="95"/>
      <c r="BI716" s="95"/>
      <c r="BJ716" s="95"/>
      <c r="BK716" s="95"/>
      <c r="BL716" s="95"/>
      <c r="BM716" s="95"/>
    </row>
    <row r="717" spans="2:65" ht="25.5" customHeight="1">
      <c r="B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N717" s="143"/>
      <c r="O717" s="143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5"/>
      <c r="BB717" s="95"/>
      <c r="BC717" s="95"/>
      <c r="BD717" s="95"/>
      <c r="BE717" s="95"/>
      <c r="BF717" s="95"/>
      <c r="BG717" s="95"/>
      <c r="BH717" s="95"/>
      <c r="BI717" s="95"/>
      <c r="BJ717" s="95"/>
      <c r="BK717" s="95"/>
      <c r="BL717" s="95"/>
      <c r="BM717" s="95"/>
    </row>
    <row r="718" spans="2:65" ht="25.5" customHeight="1"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N718" s="143"/>
      <c r="O718" s="143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  <c r="AW718" s="95"/>
      <c r="AX718" s="95"/>
      <c r="AY718" s="95"/>
      <c r="AZ718" s="95"/>
      <c r="BA718" s="95"/>
      <c r="BB718" s="95"/>
      <c r="BC718" s="95"/>
      <c r="BD718" s="95"/>
      <c r="BE718" s="95"/>
      <c r="BF718" s="95"/>
      <c r="BG718" s="95"/>
      <c r="BH718" s="95"/>
      <c r="BI718" s="95"/>
      <c r="BJ718" s="95"/>
      <c r="BK718" s="95"/>
      <c r="BL718" s="95"/>
      <c r="BM718" s="95"/>
    </row>
    <row r="719" spans="2:65" ht="25.5" customHeight="1">
      <c r="B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N719" s="143"/>
      <c r="O719" s="143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95"/>
      <c r="AY719" s="95"/>
      <c r="AZ719" s="95"/>
      <c r="BA719" s="95"/>
      <c r="BB719" s="95"/>
      <c r="BC719" s="95"/>
      <c r="BD719" s="95"/>
      <c r="BE719" s="95"/>
      <c r="BF719" s="95"/>
      <c r="BG719" s="95"/>
      <c r="BH719" s="95"/>
      <c r="BI719" s="95"/>
      <c r="BJ719" s="95"/>
      <c r="BK719" s="95"/>
      <c r="BL719" s="95"/>
      <c r="BM719" s="95"/>
    </row>
    <row r="720" spans="2:65" ht="25.5" customHeight="1">
      <c r="B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N720" s="143"/>
      <c r="O720" s="143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  <c r="BF720" s="95"/>
      <c r="BG720" s="95"/>
      <c r="BH720" s="95"/>
      <c r="BI720" s="95"/>
      <c r="BJ720" s="95"/>
      <c r="BK720" s="95"/>
      <c r="BL720" s="95"/>
      <c r="BM720" s="95"/>
    </row>
    <row r="721" spans="2:65" ht="25.5" customHeight="1"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N721" s="143"/>
      <c r="O721" s="143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  <c r="AW721" s="95"/>
      <c r="AX721" s="95"/>
      <c r="AY721" s="95"/>
      <c r="AZ721" s="95"/>
      <c r="BA721" s="95"/>
      <c r="BB721" s="95"/>
      <c r="BC721" s="95"/>
      <c r="BD721" s="95"/>
      <c r="BE721" s="95"/>
      <c r="BF721" s="95"/>
      <c r="BG721" s="95"/>
      <c r="BH721" s="95"/>
      <c r="BI721" s="95"/>
      <c r="BJ721" s="95"/>
      <c r="BK721" s="95"/>
      <c r="BL721" s="95"/>
      <c r="BM721" s="95"/>
    </row>
    <row r="722" spans="2:65" ht="25.5" customHeight="1">
      <c r="B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N722" s="143"/>
      <c r="O722" s="143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  <c r="AW722" s="95"/>
      <c r="AX722" s="95"/>
      <c r="AY722" s="95"/>
      <c r="AZ722" s="95"/>
      <c r="BA722" s="95"/>
      <c r="BB722" s="95"/>
      <c r="BC722" s="95"/>
      <c r="BD722" s="95"/>
      <c r="BE722" s="95"/>
      <c r="BF722" s="95"/>
      <c r="BG722" s="95"/>
      <c r="BH722" s="95"/>
      <c r="BI722" s="95"/>
      <c r="BJ722" s="95"/>
      <c r="BK722" s="95"/>
      <c r="BL722" s="95"/>
      <c r="BM722" s="95"/>
    </row>
    <row r="723" spans="2:65" ht="25.5" customHeight="1">
      <c r="B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N723" s="143"/>
      <c r="O723" s="143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  <c r="AW723" s="95"/>
      <c r="AX723" s="95"/>
      <c r="AY723" s="95"/>
      <c r="AZ723" s="95"/>
      <c r="BA723" s="95"/>
      <c r="BB723" s="95"/>
      <c r="BC723" s="95"/>
      <c r="BD723" s="95"/>
      <c r="BE723" s="95"/>
      <c r="BF723" s="95"/>
      <c r="BG723" s="95"/>
      <c r="BH723" s="95"/>
      <c r="BI723" s="95"/>
      <c r="BJ723" s="95"/>
      <c r="BK723" s="95"/>
      <c r="BL723" s="95"/>
      <c r="BM723" s="95"/>
    </row>
    <row r="724" spans="2:65" ht="25.5" customHeight="1"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N724" s="143"/>
      <c r="O724" s="143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  <c r="AW724" s="95"/>
      <c r="AX724" s="95"/>
      <c r="AY724" s="95"/>
      <c r="AZ724" s="95"/>
      <c r="BA724" s="95"/>
      <c r="BB724" s="95"/>
      <c r="BC724" s="95"/>
      <c r="BD724" s="95"/>
      <c r="BE724" s="95"/>
      <c r="BF724" s="95"/>
      <c r="BG724" s="95"/>
      <c r="BH724" s="95"/>
      <c r="BI724" s="95"/>
      <c r="BJ724" s="95"/>
      <c r="BK724" s="95"/>
      <c r="BL724" s="95"/>
      <c r="BM724" s="95"/>
    </row>
    <row r="725" spans="2:65" ht="25.5" customHeight="1"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N725" s="143"/>
      <c r="O725" s="143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  <c r="AW725" s="95"/>
      <c r="AX725" s="95"/>
      <c r="AY725" s="95"/>
      <c r="AZ725" s="95"/>
      <c r="BA725" s="95"/>
      <c r="BB725" s="95"/>
      <c r="BC725" s="95"/>
      <c r="BD725" s="95"/>
      <c r="BE725" s="95"/>
      <c r="BF725" s="95"/>
      <c r="BG725" s="95"/>
      <c r="BH725" s="95"/>
      <c r="BI725" s="95"/>
      <c r="BJ725" s="95"/>
      <c r="BK725" s="95"/>
      <c r="BL725" s="95"/>
      <c r="BM725" s="95"/>
    </row>
    <row r="726" spans="2:65" ht="25.5" customHeight="1"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N726" s="143"/>
      <c r="O726" s="143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95"/>
      <c r="AY726" s="95"/>
      <c r="AZ726" s="95"/>
      <c r="BA726" s="95"/>
      <c r="BB726" s="95"/>
      <c r="BC726" s="95"/>
      <c r="BD726" s="95"/>
      <c r="BE726" s="95"/>
      <c r="BF726" s="95"/>
      <c r="BG726" s="95"/>
      <c r="BH726" s="95"/>
      <c r="BI726" s="95"/>
      <c r="BJ726" s="95"/>
      <c r="BK726" s="95"/>
      <c r="BL726" s="95"/>
      <c r="BM726" s="95"/>
    </row>
    <row r="727" spans="2:65" ht="25.5" customHeight="1">
      <c r="B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N727" s="143"/>
      <c r="O727" s="143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  <c r="AW727" s="95"/>
      <c r="AX727" s="95"/>
      <c r="AY727" s="95"/>
      <c r="AZ727" s="95"/>
      <c r="BA727" s="95"/>
      <c r="BB727" s="95"/>
      <c r="BC727" s="95"/>
      <c r="BD727" s="95"/>
      <c r="BE727" s="95"/>
      <c r="BF727" s="95"/>
      <c r="BG727" s="95"/>
      <c r="BH727" s="95"/>
      <c r="BI727" s="95"/>
      <c r="BJ727" s="95"/>
      <c r="BK727" s="95"/>
      <c r="BL727" s="95"/>
      <c r="BM727" s="95"/>
    </row>
    <row r="728" spans="2:65" ht="25.5" customHeight="1">
      <c r="B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N728" s="143"/>
      <c r="O728" s="143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  <c r="AW728" s="95"/>
      <c r="AX728" s="95"/>
      <c r="AY728" s="95"/>
      <c r="AZ728" s="95"/>
      <c r="BA728" s="95"/>
      <c r="BB728" s="95"/>
      <c r="BC728" s="95"/>
      <c r="BD728" s="95"/>
      <c r="BE728" s="95"/>
      <c r="BF728" s="95"/>
      <c r="BG728" s="95"/>
      <c r="BH728" s="95"/>
      <c r="BI728" s="95"/>
      <c r="BJ728" s="95"/>
      <c r="BK728" s="95"/>
      <c r="BL728" s="95"/>
      <c r="BM728" s="95"/>
    </row>
    <row r="729" spans="2:65" ht="25.5" customHeight="1"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N729" s="143"/>
      <c r="O729" s="143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  <c r="AW729" s="95"/>
      <c r="AX729" s="95"/>
      <c r="AY729" s="95"/>
      <c r="AZ729" s="95"/>
      <c r="BA729" s="95"/>
      <c r="BB729" s="95"/>
      <c r="BC729" s="95"/>
      <c r="BD729" s="95"/>
      <c r="BE729" s="95"/>
      <c r="BF729" s="95"/>
      <c r="BG729" s="95"/>
      <c r="BH729" s="95"/>
      <c r="BI729" s="95"/>
      <c r="BJ729" s="95"/>
      <c r="BK729" s="95"/>
      <c r="BL729" s="95"/>
      <c r="BM729" s="95"/>
    </row>
    <row r="730" spans="2:65" ht="25.5" customHeight="1"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N730" s="143"/>
      <c r="O730" s="143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  <c r="AW730" s="95"/>
      <c r="AX730" s="95"/>
      <c r="AY730" s="95"/>
      <c r="AZ730" s="95"/>
      <c r="BA730" s="95"/>
      <c r="BB730" s="95"/>
      <c r="BC730" s="95"/>
      <c r="BD730" s="95"/>
      <c r="BE730" s="95"/>
      <c r="BF730" s="95"/>
      <c r="BG730" s="95"/>
      <c r="BH730" s="95"/>
      <c r="BI730" s="95"/>
      <c r="BJ730" s="95"/>
      <c r="BK730" s="95"/>
      <c r="BL730" s="95"/>
      <c r="BM730" s="95"/>
    </row>
    <row r="731" spans="2:65" ht="25.5" customHeight="1"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N731" s="143"/>
      <c r="O731" s="143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  <c r="BF731" s="95"/>
      <c r="BG731" s="95"/>
      <c r="BH731" s="95"/>
      <c r="BI731" s="95"/>
      <c r="BJ731" s="95"/>
      <c r="BK731" s="95"/>
      <c r="BL731" s="95"/>
      <c r="BM731" s="95"/>
    </row>
    <row r="732" spans="2:65" ht="25.5" customHeight="1">
      <c r="B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N732" s="143"/>
      <c r="O732" s="143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  <c r="AW732" s="95"/>
      <c r="AX732" s="95"/>
      <c r="AY732" s="95"/>
      <c r="AZ732" s="95"/>
      <c r="BA732" s="95"/>
      <c r="BB732" s="95"/>
      <c r="BC732" s="95"/>
      <c r="BD732" s="95"/>
      <c r="BE732" s="95"/>
      <c r="BF732" s="95"/>
      <c r="BG732" s="95"/>
      <c r="BH732" s="95"/>
      <c r="BI732" s="95"/>
      <c r="BJ732" s="95"/>
      <c r="BK732" s="95"/>
      <c r="BL732" s="95"/>
      <c r="BM732" s="95"/>
    </row>
    <row r="733" spans="2:65" ht="25.5" customHeight="1">
      <c r="B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N733" s="143"/>
      <c r="O733" s="143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  <c r="AW733" s="95"/>
      <c r="AX733" s="95"/>
      <c r="AY733" s="95"/>
      <c r="AZ733" s="95"/>
      <c r="BA733" s="95"/>
      <c r="BB733" s="95"/>
      <c r="BC733" s="95"/>
      <c r="BD733" s="95"/>
      <c r="BE733" s="95"/>
      <c r="BF733" s="95"/>
      <c r="BG733" s="95"/>
      <c r="BH733" s="95"/>
      <c r="BI733" s="95"/>
      <c r="BJ733" s="95"/>
      <c r="BK733" s="95"/>
      <c r="BL733" s="95"/>
      <c r="BM733" s="95"/>
    </row>
    <row r="734" spans="2:65" ht="25.5" customHeight="1">
      <c r="B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N734" s="143"/>
      <c r="O734" s="143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  <c r="AW734" s="95"/>
      <c r="AX734" s="95"/>
      <c r="AY734" s="95"/>
      <c r="AZ734" s="95"/>
      <c r="BA734" s="95"/>
      <c r="BB734" s="95"/>
      <c r="BC734" s="95"/>
      <c r="BD734" s="95"/>
      <c r="BE734" s="95"/>
      <c r="BF734" s="95"/>
      <c r="BG734" s="95"/>
      <c r="BH734" s="95"/>
      <c r="BI734" s="95"/>
      <c r="BJ734" s="95"/>
      <c r="BK734" s="95"/>
      <c r="BL734" s="95"/>
      <c r="BM734" s="95"/>
    </row>
    <row r="735" spans="2:65" ht="25.5" customHeight="1"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N735" s="143"/>
      <c r="O735" s="143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  <c r="AW735" s="95"/>
      <c r="AX735" s="95"/>
      <c r="AY735" s="95"/>
      <c r="AZ735" s="95"/>
      <c r="BA735" s="95"/>
      <c r="BB735" s="95"/>
      <c r="BC735" s="95"/>
      <c r="BD735" s="95"/>
      <c r="BE735" s="95"/>
      <c r="BF735" s="95"/>
      <c r="BG735" s="95"/>
      <c r="BH735" s="95"/>
      <c r="BI735" s="95"/>
      <c r="BJ735" s="95"/>
      <c r="BK735" s="95"/>
      <c r="BL735" s="95"/>
      <c r="BM735" s="95"/>
    </row>
    <row r="736" spans="2:65" ht="25.5" customHeight="1"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N736" s="143"/>
      <c r="O736" s="143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  <c r="AW736" s="95"/>
      <c r="AX736" s="95"/>
      <c r="AY736" s="95"/>
      <c r="AZ736" s="95"/>
      <c r="BA736" s="95"/>
      <c r="BB736" s="95"/>
      <c r="BC736" s="95"/>
      <c r="BD736" s="95"/>
      <c r="BE736" s="95"/>
      <c r="BF736" s="95"/>
      <c r="BG736" s="95"/>
      <c r="BH736" s="95"/>
      <c r="BI736" s="95"/>
      <c r="BJ736" s="95"/>
      <c r="BK736" s="95"/>
      <c r="BL736" s="95"/>
      <c r="BM736" s="95"/>
    </row>
    <row r="737" spans="2:65" ht="25.5" customHeight="1"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N737" s="143"/>
      <c r="O737" s="143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  <c r="AW737" s="95"/>
      <c r="AX737" s="95"/>
      <c r="AY737" s="95"/>
      <c r="AZ737" s="95"/>
      <c r="BA737" s="95"/>
      <c r="BB737" s="95"/>
      <c r="BC737" s="95"/>
      <c r="BD737" s="95"/>
      <c r="BE737" s="95"/>
      <c r="BF737" s="95"/>
      <c r="BG737" s="95"/>
      <c r="BH737" s="95"/>
      <c r="BI737" s="95"/>
      <c r="BJ737" s="95"/>
      <c r="BK737" s="95"/>
      <c r="BL737" s="95"/>
      <c r="BM737" s="95"/>
    </row>
    <row r="738" spans="2:65" ht="25.5" customHeight="1"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N738" s="143"/>
      <c r="O738" s="143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  <c r="AW738" s="95"/>
      <c r="AX738" s="95"/>
      <c r="AY738" s="95"/>
      <c r="AZ738" s="95"/>
      <c r="BA738" s="95"/>
      <c r="BB738" s="95"/>
      <c r="BC738" s="95"/>
      <c r="BD738" s="95"/>
      <c r="BE738" s="95"/>
      <c r="BF738" s="95"/>
      <c r="BG738" s="95"/>
      <c r="BH738" s="95"/>
      <c r="BI738" s="95"/>
      <c r="BJ738" s="95"/>
      <c r="BK738" s="95"/>
      <c r="BL738" s="95"/>
      <c r="BM738" s="95"/>
    </row>
    <row r="739" spans="2:65" ht="25.5" customHeight="1"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N739" s="143"/>
      <c r="O739" s="143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  <c r="AW739" s="95"/>
      <c r="AX739" s="95"/>
      <c r="AY739" s="95"/>
      <c r="AZ739" s="95"/>
      <c r="BA739" s="95"/>
      <c r="BB739" s="95"/>
      <c r="BC739" s="95"/>
      <c r="BD739" s="95"/>
      <c r="BE739" s="95"/>
      <c r="BF739" s="95"/>
      <c r="BG739" s="95"/>
      <c r="BH739" s="95"/>
      <c r="BI739" s="95"/>
      <c r="BJ739" s="95"/>
      <c r="BK739" s="95"/>
      <c r="BL739" s="95"/>
      <c r="BM739" s="95"/>
    </row>
    <row r="740" spans="2:65" ht="25.5" customHeight="1"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N740" s="143"/>
      <c r="O740" s="143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  <c r="AW740" s="95"/>
      <c r="AX740" s="95"/>
      <c r="AY740" s="95"/>
      <c r="AZ740" s="95"/>
      <c r="BA740" s="95"/>
      <c r="BB740" s="95"/>
      <c r="BC740" s="95"/>
      <c r="BD740" s="95"/>
      <c r="BE740" s="95"/>
      <c r="BF740" s="95"/>
      <c r="BG740" s="95"/>
      <c r="BH740" s="95"/>
      <c r="BI740" s="95"/>
      <c r="BJ740" s="95"/>
      <c r="BK740" s="95"/>
      <c r="BL740" s="95"/>
      <c r="BM740" s="95"/>
    </row>
    <row r="741" spans="2:65" ht="25.5" customHeight="1"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N741" s="143"/>
      <c r="O741" s="143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  <c r="AW741" s="95"/>
      <c r="AX741" s="95"/>
      <c r="AY741" s="95"/>
      <c r="AZ741" s="95"/>
      <c r="BA741" s="95"/>
      <c r="BB741" s="95"/>
      <c r="BC741" s="95"/>
      <c r="BD741" s="95"/>
      <c r="BE741" s="95"/>
      <c r="BF741" s="95"/>
      <c r="BG741" s="95"/>
      <c r="BH741" s="95"/>
      <c r="BI741" s="95"/>
      <c r="BJ741" s="95"/>
      <c r="BK741" s="95"/>
      <c r="BL741" s="95"/>
      <c r="BM741" s="95"/>
    </row>
    <row r="742" spans="2:65" ht="25.5" customHeight="1">
      <c r="B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N742" s="143"/>
      <c r="O742" s="143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  <c r="AW742" s="95"/>
      <c r="AX742" s="95"/>
      <c r="AY742" s="95"/>
      <c r="AZ742" s="95"/>
      <c r="BA742" s="95"/>
      <c r="BB742" s="95"/>
      <c r="BC742" s="95"/>
      <c r="BD742" s="95"/>
      <c r="BE742" s="95"/>
      <c r="BF742" s="95"/>
      <c r="BG742" s="95"/>
      <c r="BH742" s="95"/>
      <c r="BI742" s="95"/>
      <c r="BJ742" s="95"/>
      <c r="BK742" s="95"/>
      <c r="BL742" s="95"/>
      <c r="BM742" s="95"/>
    </row>
    <row r="743" spans="2:65" ht="25.5" customHeight="1"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N743" s="143"/>
      <c r="O743" s="143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95"/>
      <c r="AY743" s="95"/>
      <c r="AZ743" s="95"/>
      <c r="BA743" s="95"/>
      <c r="BB743" s="95"/>
      <c r="BC743" s="95"/>
      <c r="BD743" s="95"/>
      <c r="BE743" s="95"/>
      <c r="BF743" s="95"/>
      <c r="BG743" s="95"/>
      <c r="BH743" s="95"/>
      <c r="BI743" s="95"/>
      <c r="BJ743" s="95"/>
      <c r="BK743" s="95"/>
      <c r="BL743" s="95"/>
      <c r="BM743" s="95"/>
    </row>
    <row r="744" spans="2:65" ht="25.5" customHeight="1"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N744" s="143"/>
      <c r="O744" s="143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  <c r="AW744" s="95"/>
      <c r="AX744" s="95"/>
      <c r="AY744" s="95"/>
      <c r="AZ744" s="95"/>
      <c r="BA744" s="95"/>
      <c r="BB744" s="95"/>
      <c r="BC744" s="95"/>
      <c r="BD744" s="95"/>
      <c r="BE744" s="95"/>
      <c r="BF744" s="95"/>
      <c r="BG744" s="95"/>
      <c r="BH744" s="95"/>
      <c r="BI744" s="95"/>
      <c r="BJ744" s="95"/>
      <c r="BK744" s="95"/>
      <c r="BL744" s="95"/>
      <c r="BM744" s="95"/>
    </row>
    <row r="745" spans="2:65" ht="25.5" customHeight="1"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N745" s="143"/>
      <c r="O745" s="143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95"/>
      <c r="AY745" s="95"/>
      <c r="AZ745" s="95"/>
      <c r="BA745" s="95"/>
      <c r="BB745" s="95"/>
      <c r="BC745" s="95"/>
      <c r="BD745" s="95"/>
      <c r="BE745" s="95"/>
      <c r="BF745" s="95"/>
      <c r="BG745" s="95"/>
      <c r="BH745" s="95"/>
      <c r="BI745" s="95"/>
      <c r="BJ745" s="95"/>
      <c r="BK745" s="95"/>
      <c r="BL745" s="95"/>
      <c r="BM745" s="95"/>
    </row>
    <row r="746" spans="2:65" ht="25.5" customHeight="1"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N746" s="143"/>
      <c r="O746" s="143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  <c r="AW746" s="95"/>
      <c r="AX746" s="95"/>
      <c r="AY746" s="95"/>
      <c r="AZ746" s="95"/>
      <c r="BA746" s="95"/>
      <c r="BB746" s="95"/>
      <c r="BC746" s="95"/>
      <c r="BD746" s="95"/>
      <c r="BE746" s="95"/>
      <c r="BF746" s="95"/>
      <c r="BG746" s="95"/>
      <c r="BH746" s="95"/>
      <c r="BI746" s="95"/>
      <c r="BJ746" s="95"/>
      <c r="BK746" s="95"/>
      <c r="BL746" s="95"/>
      <c r="BM746" s="95"/>
    </row>
    <row r="747" spans="2:65" ht="25.5" customHeight="1"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N747" s="143"/>
      <c r="O747" s="143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  <c r="AW747" s="95"/>
      <c r="AX747" s="95"/>
      <c r="AY747" s="95"/>
      <c r="AZ747" s="95"/>
      <c r="BA747" s="95"/>
      <c r="BB747" s="95"/>
      <c r="BC747" s="95"/>
      <c r="BD747" s="95"/>
      <c r="BE747" s="95"/>
      <c r="BF747" s="95"/>
      <c r="BG747" s="95"/>
      <c r="BH747" s="95"/>
      <c r="BI747" s="95"/>
      <c r="BJ747" s="95"/>
      <c r="BK747" s="95"/>
      <c r="BL747" s="95"/>
      <c r="BM747" s="95"/>
    </row>
    <row r="748" spans="2:65" ht="25.5" customHeight="1"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N748" s="143"/>
      <c r="O748" s="143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  <c r="AW748" s="95"/>
      <c r="AX748" s="95"/>
      <c r="AY748" s="95"/>
      <c r="AZ748" s="95"/>
      <c r="BA748" s="95"/>
      <c r="BB748" s="95"/>
      <c r="BC748" s="95"/>
      <c r="BD748" s="95"/>
      <c r="BE748" s="95"/>
      <c r="BF748" s="95"/>
      <c r="BG748" s="95"/>
      <c r="BH748" s="95"/>
      <c r="BI748" s="95"/>
      <c r="BJ748" s="95"/>
      <c r="BK748" s="95"/>
      <c r="BL748" s="95"/>
      <c r="BM748" s="95"/>
    </row>
    <row r="749" spans="2:65" ht="25.5" customHeight="1"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N749" s="143"/>
      <c r="O749" s="143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  <c r="AW749" s="95"/>
      <c r="AX749" s="95"/>
      <c r="AY749" s="95"/>
      <c r="AZ749" s="95"/>
      <c r="BA749" s="95"/>
      <c r="BB749" s="95"/>
      <c r="BC749" s="95"/>
      <c r="BD749" s="95"/>
      <c r="BE749" s="95"/>
      <c r="BF749" s="95"/>
      <c r="BG749" s="95"/>
      <c r="BH749" s="95"/>
      <c r="BI749" s="95"/>
      <c r="BJ749" s="95"/>
      <c r="BK749" s="95"/>
      <c r="BL749" s="95"/>
      <c r="BM749" s="95"/>
    </row>
    <row r="750" spans="2:65" ht="25.5" customHeight="1"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N750" s="143"/>
      <c r="O750" s="143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  <c r="AW750" s="95"/>
      <c r="AX750" s="95"/>
      <c r="AY750" s="95"/>
      <c r="AZ750" s="95"/>
      <c r="BA750" s="95"/>
      <c r="BB750" s="95"/>
      <c r="BC750" s="95"/>
      <c r="BD750" s="95"/>
      <c r="BE750" s="95"/>
      <c r="BF750" s="95"/>
      <c r="BG750" s="95"/>
      <c r="BH750" s="95"/>
      <c r="BI750" s="95"/>
      <c r="BJ750" s="95"/>
      <c r="BK750" s="95"/>
      <c r="BL750" s="95"/>
      <c r="BM750" s="95"/>
    </row>
    <row r="751" spans="2:65" ht="25.5" customHeight="1"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N751" s="143"/>
      <c r="O751" s="143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  <c r="AW751" s="95"/>
      <c r="AX751" s="95"/>
      <c r="AY751" s="95"/>
      <c r="AZ751" s="95"/>
      <c r="BA751" s="95"/>
      <c r="BB751" s="95"/>
      <c r="BC751" s="95"/>
      <c r="BD751" s="95"/>
      <c r="BE751" s="95"/>
      <c r="BF751" s="95"/>
      <c r="BG751" s="95"/>
      <c r="BH751" s="95"/>
      <c r="BI751" s="95"/>
      <c r="BJ751" s="95"/>
      <c r="BK751" s="95"/>
      <c r="BL751" s="95"/>
      <c r="BM751" s="95"/>
    </row>
    <row r="752" spans="2:65" ht="25.5" customHeight="1">
      <c r="B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N752" s="143"/>
      <c r="O752" s="143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  <c r="AW752" s="95"/>
      <c r="AX752" s="95"/>
      <c r="AY752" s="95"/>
      <c r="AZ752" s="95"/>
      <c r="BA752" s="95"/>
      <c r="BB752" s="95"/>
      <c r="BC752" s="95"/>
      <c r="BD752" s="95"/>
      <c r="BE752" s="95"/>
      <c r="BF752" s="95"/>
      <c r="BG752" s="95"/>
      <c r="BH752" s="95"/>
      <c r="BI752" s="95"/>
      <c r="BJ752" s="95"/>
      <c r="BK752" s="95"/>
      <c r="BL752" s="95"/>
      <c r="BM752" s="95"/>
    </row>
    <row r="753" spans="2:65" ht="25.5" customHeight="1"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N753" s="143"/>
      <c r="O753" s="143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95"/>
      <c r="AY753" s="95"/>
      <c r="AZ753" s="95"/>
      <c r="BA753" s="95"/>
      <c r="BB753" s="95"/>
      <c r="BC753" s="95"/>
      <c r="BD753" s="95"/>
      <c r="BE753" s="95"/>
      <c r="BF753" s="95"/>
      <c r="BG753" s="95"/>
      <c r="BH753" s="95"/>
      <c r="BI753" s="95"/>
      <c r="BJ753" s="95"/>
      <c r="BK753" s="95"/>
      <c r="BL753" s="95"/>
      <c r="BM753" s="95"/>
    </row>
    <row r="754" spans="2:65" ht="25.5" customHeight="1">
      <c r="B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N754" s="143"/>
      <c r="O754" s="143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  <c r="AW754" s="95"/>
      <c r="AX754" s="95"/>
      <c r="AY754" s="95"/>
      <c r="AZ754" s="95"/>
      <c r="BA754" s="95"/>
      <c r="BB754" s="95"/>
      <c r="BC754" s="95"/>
      <c r="BD754" s="95"/>
      <c r="BE754" s="95"/>
      <c r="BF754" s="95"/>
      <c r="BG754" s="95"/>
      <c r="BH754" s="95"/>
      <c r="BI754" s="95"/>
      <c r="BJ754" s="95"/>
      <c r="BK754" s="95"/>
      <c r="BL754" s="95"/>
      <c r="BM754" s="95"/>
    </row>
    <row r="755" spans="2:65" ht="25.5" customHeight="1"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N755" s="143"/>
      <c r="O755" s="143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  <c r="AW755" s="95"/>
      <c r="AX755" s="95"/>
      <c r="AY755" s="95"/>
      <c r="AZ755" s="95"/>
      <c r="BA755" s="95"/>
      <c r="BB755" s="95"/>
      <c r="BC755" s="95"/>
      <c r="BD755" s="95"/>
      <c r="BE755" s="95"/>
      <c r="BF755" s="95"/>
      <c r="BG755" s="95"/>
      <c r="BH755" s="95"/>
      <c r="BI755" s="95"/>
      <c r="BJ755" s="95"/>
      <c r="BK755" s="95"/>
      <c r="BL755" s="95"/>
      <c r="BM755" s="95"/>
    </row>
    <row r="756" spans="2:65" ht="25.5" customHeight="1">
      <c r="B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N756" s="143"/>
      <c r="O756" s="143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  <c r="AW756" s="95"/>
      <c r="AX756" s="95"/>
      <c r="AY756" s="95"/>
      <c r="AZ756" s="95"/>
      <c r="BA756" s="95"/>
      <c r="BB756" s="95"/>
      <c r="BC756" s="95"/>
      <c r="BD756" s="95"/>
      <c r="BE756" s="95"/>
      <c r="BF756" s="95"/>
      <c r="BG756" s="95"/>
      <c r="BH756" s="95"/>
      <c r="BI756" s="95"/>
      <c r="BJ756" s="95"/>
      <c r="BK756" s="95"/>
      <c r="BL756" s="95"/>
      <c r="BM756" s="95"/>
    </row>
    <row r="757" spans="2:65" ht="25.5" customHeight="1"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N757" s="143"/>
      <c r="O757" s="143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  <c r="AW757" s="95"/>
      <c r="AX757" s="95"/>
      <c r="AY757" s="95"/>
      <c r="AZ757" s="95"/>
      <c r="BA757" s="95"/>
      <c r="BB757" s="95"/>
      <c r="BC757" s="95"/>
      <c r="BD757" s="95"/>
      <c r="BE757" s="95"/>
      <c r="BF757" s="95"/>
      <c r="BG757" s="95"/>
      <c r="BH757" s="95"/>
      <c r="BI757" s="95"/>
      <c r="BJ757" s="95"/>
      <c r="BK757" s="95"/>
      <c r="BL757" s="95"/>
      <c r="BM757" s="95"/>
    </row>
    <row r="758" spans="2:65" ht="25.5" customHeight="1">
      <c r="B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N758" s="143"/>
      <c r="O758" s="143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95"/>
      <c r="AY758" s="95"/>
      <c r="AZ758" s="95"/>
      <c r="BA758" s="95"/>
      <c r="BB758" s="95"/>
      <c r="BC758" s="95"/>
      <c r="BD758" s="95"/>
      <c r="BE758" s="95"/>
      <c r="BF758" s="95"/>
      <c r="BG758" s="95"/>
      <c r="BH758" s="95"/>
      <c r="BI758" s="95"/>
      <c r="BJ758" s="95"/>
      <c r="BK758" s="95"/>
      <c r="BL758" s="95"/>
      <c r="BM758" s="95"/>
    </row>
    <row r="759" spans="2:65" ht="25.5" customHeight="1">
      <c r="B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N759" s="143"/>
      <c r="O759" s="143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95"/>
      <c r="AY759" s="95"/>
      <c r="AZ759" s="95"/>
      <c r="BA759" s="95"/>
      <c r="BB759" s="95"/>
      <c r="BC759" s="95"/>
      <c r="BD759" s="95"/>
      <c r="BE759" s="95"/>
      <c r="BF759" s="95"/>
      <c r="BG759" s="95"/>
      <c r="BH759" s="95"/>
      <c r="BI759" s="95"/>
      <c r="BJ759" s="95"/>
      <c r="BK759" s="95"/>
      <c r="BL759" s="95"/>
      <c r="BM759" s="95"/>
    </row>
    <row r="760" spans="2:65" ht="25.5" customHeight="1"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N760" s="143"/>
      <c r="O760" s="143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  <c r="AW760" s="95"/>
      <c r="AX760" s="95"/>
      <c r="AY760" s="95"/>
      <c r="AZ760" s="95"/>
      <c r="BA760" s="95"/>
      <c r="BB760" s="95"/>
      <c r="BC760" s="95"/>
      <c r="BD760" s="95"/>
      <c r="BE760" s="95"/>
      <c r="BF760" s="95"/>
      <c r="BG760" s="95"/>
      <c r="BH760" s="95"/>
      <c r="BI760" s="95"/>
      <c r="BJ760" s="95"/>
      <c r="BK760" s="95"/>
      <c r="BL760" s="95"/>
      <c r="BM760" s="95"/>
    </row>
    <row r="761" spans="2:65" ht="25.5" customHeight="1"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N761" s="143"/>
      <c r="O761" s="143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  <c r="AW761" s="95"/>
      <c r="AX761" s="95"/>
      <c r="AY761" s="95"/>
      <c r="AZ761" s="95"/>
      <c r="BA761" s="95"/>
      <c r="BB761" s="95"/>
      <c r="BC761" s="95"/>
      <c r="BD761" s="95"/>
      <c r="BE761" s="95"/>
      <c r="BF761" s="95"/>
      <c r="BG761" s="95"/>
      <c r="BH761" s="95"/>
      <c r="BI761" s="95"/>
      <c r="BJ761" s="95"/>
      <c r="BK761" s="95"/>
      <c r="BL761" s="95"/>
      <c r="BM761" s="95"/>
    </row>
    <row r="762" spans="2:65" ht="25.5" customHeight="1"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N762" s="143"/>
      <c r="O762" s="143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  <c r="AW762" s="95"/>
      <c r="AX762" s="95"/>
      <c r="AY762" s="95"/>
      <c r="AZ762" s="95"/>
      <c r="BA762" s="95"/>
      <c r="BB762" s="95"/>
      <c r="BC762" s="95"/>
      <c r="BD762" s="95"/>
      <c r="BE762" s="95"/>
      <c r="BF762" s="95"/>
      <c r="BG762" s="95"/>
      <c r="BH762" s="95"/>
      <c r="BI762" s="95"/>
      <c r="BJ762" s="95"/>
      <c r="BK762" s="95"/>
      <c r="BL762" s="95"/>
      <c r="BM762" s="95"/>
    </row>
    <row r="763" spans="2:65" ht="25.5" customHeight="1">
      <c r="B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N763" s="143"/>
      <c r="O763" s="143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  <c r="AW763" s="95"/>
      <c r="AX763" s="95"/>
      <c r="AY763" s="95"/>
      <c r="AZ763" s="95"/>
      <c r="BA763" s="95"/>
      <c r="BB763" s="95"/>
      <c r="BC763" s="95"/>
      <c r="BD763" s="95"/>
      <c r="BE763" s="95"/>
      <c r="BF763" s="95"/>
      <c r="BG763" s="95"/>
      <c r="BH763" s="95"/>
      <c r="BI763" s="95"/>
      <c r="BJ763" s="95"/>
      <c r="BK763" s="95"/>
      <c r="BL763" s="95"/>
      <c r="BM763" s="95"/>
    </row>
    <row r="764" spans="2:65" ht="25.5" customHeight="1">
      <c r="B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N764" s="143"/>
      <c r="O764" s="143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  <c r="AW764" s="95"/>
      <c r="AX764" s="95"/>
      <c r="AY764" s="95"/>
      <c r="AZ764" s="95"/>
      <c r="BA764" s="95"/>
      <c r="BB764" s="95"/>
      <c r="BC764" s="95"/>
      <c r="BD764" s="95"/>
      <c r="BE764" s="95"/>
      <c r="BF764" s="95"/>
      <c r="BG764" s="95"/>
      <c r="BH764" s="95"/>
      <c r="BI764" s="95"/>
      <c r="BJ764" s="95"/>
      <c r="BK764" s="95"/>
      <c r="BL764" s="95"/>
      <c r="BM764" s="95"/>
    </row>
    <row r="765" spans="2:65" ht="25.5" customHeight="1"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N765" s="143"/>
      <c r="O765" s="143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  <c r="AW765" s="95"/>
      <c r="AX765" s="95"/>
      <c r="AY765" s="95"/>
      <c r="AZ765" s="95"/>
      <c r="BA765" s="95"/>
      <c r="BB765" s="95"/>
      <c r="BC765" s="95"/>
      <c r="BD765" s="95"/>
      <c r="BE765" s="95"/>
      <c r="BF765" s="95"/>
      <c r="BG765" s="95"/>
      <c r="BH765" s="95"/>
      <c r="BI765" s="95"/>
      <c r="BJ765" s="95"/>
      <c r="BK765" s="95"/>
      <c r="BL765" s="95"/>
      <c r="BM765" s="95"/>
    </row>
    <row r="766" spans="2:65" ht="25.5" customHeight="1"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N766" s="143"/>
      <c r="O766" s="143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  <c r="AW766" s="95"/>
      <c r="AX766" s="95"/>
      <c r="AY766" s="95"/>
      <c r="AZ766" s="95"/>
      <c r="BA766" s="95"/>
      <c r="BB766" s="95"/>
      <c r="BC766" s="95"/>
      <c r="BD766" s="95"/>
      <c r="BE766" s="95"/>
      <c r="BF766" s="95"/>
      <c r="BG766" s="95"/>
      <c r="BH766" s="95"/>
      <c r="BI766" s="95"/>
      <c r="BJ766" s="95"/>
      <c r="BK766" s="95"/>
      <c r="BL766" s="95"/>
      <c r="BM766" s="95"/>
    </row>
    <row r="767" spans="2:65" ht="25.5" customHeight="1"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N767" s="143"/>
      <c r="O767" s="143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  <c r="AW767" s="95"/>
      <c r="AX767" s="95"/>
      <c r="AY767" s="95"/>
      <c r="AZ767" s="95"/>
      <c r="BA767" s="95"/>
      <c r="BB767" s="95"/>
      <c r="BC767" s="95"/>
      <c r="BD767" s="95"/>
      <c r="BE767" s="95"/>
      <c r="BF767" s="95"/>
      <c r="BG767" s="95"/>
      <c r="BH767" s="95"/>
      <c r="BI767" s="95"/>
      <c r="BJ767" s="95"/>
      <c r="BK767" s="95"/>
      <c r="BL767" s="95"/>
      <c r="BM767" s="95"/>
    </row>
    <row r="768" spans="2:65" ht="25.5" customHeight="1"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N768" s="143"/>
      <c r="O768" s="143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  <c r="AW768" s="95"/>
      <c r="AX768" s="95"/>
      <c r="AY768" s="95"/>
      <c r="AZ768" s="95"/>
      <c r="BA768" s="95"/>
      <c r="BB768" s="95"/>
      <c r="BC768" s="95"/>
      <c r="BD768" s="95"/>
      <c r="BE768" s="95"/>
      <c r="BF768" s="95"/>
      <c r="BG768" s="95"/>
      <c r="BH768" s="95"/>
      <c r="BI768" s="95"/>
      <c r="BJ768" s="95"/>
      <c r="BK768" s="95"/>
      <c r="BL768" s="95"/>
      <c r="BM768" s="95"/>
    </row>
    <row r="769" spans="2:65" ht="25.5" customHeight="1"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N769" s="143"/>
      <c r="O769" s="143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  <c r="AW769" s="95"/>
      <c r="AX769" s="95"/>
      <c r="AY769" s="95"/>
      <c r="AZ769" s="95"/>
      <c r="BA769" s="95"/>
      <c r="BB769" s="95"/>
      <c r="BC769" s="95"/>
      <c r="BD769" s="95"/>
      <c r="BE769" s="95"/>
      <c r="BF769" s="95"/>
      <c r="BG769" s="95"/>
      <c r="BH769" s="95"/>
      <c r="BI769" s="95"/>
      <c r="BJ769" s="95"/>
      <c r="BK769" s="95"/>
      <c r="BL769" s="95"/>
      <c r="BM769" s="95"/>
    </row>
    <row r="770" spans="2:65" ht="25.5" customHeight="1"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N770" s="143"/>
      <c r="O770" s="143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  <c r="AW770" s="95"/>
      <c r="AX770" s="95"/>
      <c r="AY770" s="95"/>
      <c r="AZ770" s="95"/>
      <c r="BA770" s="95"/>
      <c r="BB770" s="95"/>
      <c r="BC770" s="95"/>
      <c r="BD770" s="95"/>
      <c r="BE770" s="95"/>
      <c r="BF770" s="95"/>
      <c r="BG770" s="95"/>
      <c r="BH770" s="95"/>
      <c r="BI770" s="95"/>
      <c r="BJ770" s="95"/>
      <c r="BK770" s="95"/>
      <c r="BL770" s="95"/>
      <c r="BM770" s="95"/>
    </row>
    <row r="771" spans="2:65" ht="25.5" customHeight="1"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N771" s="143"/>
      <c r="O771" s="143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  <c r="BF771" s="95"/>
      <c r="BG771" s="95"/>
      <c r="BH771" s="95"/>
      <c r="BI771" s="95"/>
      <c r="BJ771" s="95"/>
      <c r="BK771" s="95"/>
      <c r="BL771" s="95"/>
      <c r="BM771" s="95"/>
    </row>
    <row r="772" spans="2:65" ht="25.5" customHeight="1"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N772" s="143"/>
      <c r="O772" s="143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  <c r="AW772" s="95"/>
      <c r="AX772" s="95"/>
      <c r="AY772" s="95"/>
      <c r="AZ772" s="95"/>
      <c r="BA772" s="95"/>
      <c r="BB772" s="95"/>
      <c r="BC772" s="95"/>
      <c r="BD772" s="95"/>
      <c r="BE772" s="95"/>
      <c r="BF772" s="95"/>
      <c r="BG772" s="95"/>
      <c r="BH772" s="95"/>
      <c r="BI772" s="95"/>
      <c r="BJ772" s="95"/>
      <c r="BK772" s="95"/>
      <c r="BL772" s="95"/>
      <c r="BM772" s="95"/>
    </row>
    <row r="773" spans="2:65" ht="25.5" customHeight="1">
      <c r="B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N773" s="143"/>
      <c r="O773" s="143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5"/>
      <c r="BB773" s="95"/>
      <c r="BC773" s="95"/>
      <c r="BD773" s="95"/>
      <c r="BE773" s="95"/>
      <c r="BF773" s="95"/>
      <c r="BG773" s="95"/>
      <c r="BH773" s="95"/>
      <c r="BI773" s="95"/>
      <c r="BJ773" s="95"/>
      <c r="BK773" s="95"/>
      <c r="BL773" s="95"/>
      <c r="BM773" s="95"/>
    </row>
    <row r="774" spans="2:65" ht="25.5" customHeight="1">
      <c r="B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N774" s="143"/>
      <c r="O774" s="143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95"/>
      <c r="AY774" s="95"/>
      <c r="AZ774" s="95"/>
      <c r="BA774" s="95"/>
      <c r="BB774" s="95"/>
      <c r="BC774" s="95"/>
      <c r="BD774" s="95"/>
      <c r="BE774" s="95"/>
      <c r="BF774" s="95"/>
      <c r="BG774" s="95"/>
      <c r="BH774" s="95"/>
      <c r="BI774" s="95"/>
      <c r="BJ774" s="95"/>
      <c r="BK774" s="95"/>
      <c r="BL774" s="95"/>
      <c r="BM774" s="95"/>
    </row>
    <row r="775" spans="2:65" ht="25.5" customHeight="1"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N775" s="143"/>
      <c r="O775" s="143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  <c r="AW775" s="95"/>
      <c r="AX775" s="95"/>
      <c r="AY775" s="95"/>
      <c r="AZ775" s="95"/>
      <c r="BA775" s="95"/>
      <c r="BB775" s="95"/>
      <c r="BC775" s="95"/>
      <c r="BD775" s="95"/>
      <c r="BE775" s="95"/>
      <c r="BF775" s="95"/>
      <c r="BG775" s="95"/>
      <c r="BH775" s="95"/>
      <c r="BI775" s="95"/>
      <c r="BJ775" s="95"/>
      <c r="BK775" s="95"/>
      <c r="BL775" s="95"/>
      <c r="BM775" s="95"/>
    </row>
    <row r="776" spans="2:65" ht="25.5" customHeight="1"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N776" s="143"/>
      <c r="O776" s="143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95"/>
      <c r="AY776" s="95"/>
      <c r="AZ776" s="95"/>
      <c r="BA776" s="95"/>
      <c r="BB776" s="95"/>
      <c r="BC776" s="95"/>
      <c r="BD776" s="95"/>
      <c r="BE776" s="95"/>
      <c r="BF776" s="95"/>
      <c r="BG776" s="95"/>
      <c r="BH776" s="95"/>
      <c r="BI776" s="95"/>
      <c r="BJ776" s="95"/>
      <c r="BK776" s="95"/>
      <c r="BL776" s="95"/>
      <c r="BM776" s="95"/>
    </row>
    <row r="777" spans="2:65" ht="25.5" customHeight="1">
      <c r="B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N777" s="143"/>
      <c r="O777" s="143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  <c r="BF777" s="95"/>
      <c r="BG777" s="95"/>
      <c r="BH777" s="95"/>
      <c r="BI777" s="95"/>
      <c r="BJ777" s="95"/>
      <c r="BK777" s="95"/>
      <c r="BL777" s="95"/>
      <c r="BM777" s="95"/>
    </row>
    <row r="778" spans="2:65" ht="25.5" customHeight="1">
      <c r="B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N778" s="143"/>
      <c r="O778" s="143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  <c r="AW778" s="95"/>
      <c r="AX778" s="95"/>
      <c r="AY778" s="95"/>
      <c r="AZ778" s="95"/>
      <c r="BA778" s="95"/>
      <c r="BB778" s="95"/>
      <c r="BC778" s="95"/>
      <c r="BD778" s="95"/>
      <c r="BE778" s="95"/>
      <c r="BF778" s="95"/>
      <c r="BG778" s="95"/>
      <c r="BH778" s="95"/>
      <c r="BI778" s="95"/>
      <c r="BJ778" s="95"/>
      <c r="BK778" s="95"/>
      <c r="BL778" s="95"/>
      <c r="BM778" s="95"/>
    </row>
    <row r="779" spans="2:65" ht="25.5" customHeight="1"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N779" s="143"/>
      <c r="O779" s="143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  <c r="AW779" s="95"/>
      <c r="AX779" s="95"/>
      <c r="AY779" s="95"/>
      <c r="AZ779" s="95"/>
      <c r="BA779" s="95"/>
      <c r="BB779" s="95"/>
      <c r="BC779" s="95"/>
      <c r="BD779" s="95"/>
      <c r="BE779" s="95"/>
      <c r="BF779" s="95"/>
      <c r="BG779" s="95"/>
      <c r="BH779" s="95"/>
      <c r="BI779" s="95"/>
      <c r="BJ779" s="95"/>
      <c r="BK779" s="95"/>
      <c r="BL779" s="95"/>
      <c r="BM779" s="95"/>
    </row>
    <row r="780" spans="2:65" ht="25.5" customHeight="1"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N780" s="143"/>
      <c r="O780" s="143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  <c r="AW780" s="95"/>
      <c r="AX780" s="95"/>
      <c r="AY780" s="95"/>
      <c r="AZ780" s="95"/>
      <c r="BA780" s="95"/>
      <c r="BB780" s="95"/>
      <c r="BC780" s="95"/>
      <c r="BD780" s="95"/>
      <c r="BE780" s="95"/>
      <c r="BF780" s="95"/>
      <c r="BG780" s="95"/>
      <c r="BH780" s="95"/>
      <c r="BI780" s="95"/>
      <c r="BJ780" s="95"/>
      <c r="BK780" s="95"/>
      <c r="BL780" s="95"/>
      <c r="BM780" s="95"/>
    </row>
    <row r="781" spans="2:65" ht="25.5" customHeight="1">
      <c r="B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N781" s="143"/>
      <c r="O781" s="143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  <c r="AW781" s="95"/>
      <c r="AX781" s="95"/>
      <c r="AY781" s="95"/>
      <c r="AZ781" s="95"/>
      <c r="BA781" s="95"/>
      <c r="BB781" s="95"/>
      <c r="BC781" s="95"/>
      <c r="BD781" s="95"/>
      <c r="BE781" s="95"/>
      <c r="BF781" s="95"/>
      <c r="BG781" s="95"/>
      <c r="BH781" s="95"/>
      <c r="BI781" s="95"/>
      <c r="BJ781" s="95"/>
      <c r="BK781" s="95"/>
      <c r="BL781" s="95"/>
      <c r="BM781" s="95"/>
    </row>
    <row r="782" spans="2:65" ht="25.5" customHeight="1"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N782" s="143"/>
      <c r="O782" s="143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5"/>
      <c r="BE782" s="95"/>
      <c r="BF782" s="95"/>
      <c r="BG782" s="95"/>
      <c r="BH782" s="95"/>
      <c r="BI782" s="95"/>
      <c r="BJ782" s="95"/>
      <c r="BK782" s="95"/>
      <c r="BL782" s="95"/>
      <c r="BM782" s="95"/>
    </row>
    <row r="783" spans="2:65" ht="25.5" customHeight="1"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N783" s="143"/>
      <c r="O783" s="143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  <c r="AW783" s="95"/>
      <c r="AX783" s="95"/>
      <c r="AY783" s="95"/>
      <c r="AZ783" s="95"/>
      <c r="BA783" s="95"/>
      <c r="BB783" s="95"/>
      <c r="BC783" s="95"/>
      <c r="BD783" s="95"/>
      <c r="BE783" s="95"/>
      <c r="BF783" s="95"/>
      <c r="BG783" s="95"/>
      <c r="BH783" s="95"/>
      <c r="BI783" s="95"/>
      <c r="BJ783" s="95"/>
      <c r="BK783" s="95"/>
      <c r="BL783" s="95"/>
      <c r="BM783" s="95"/>
    </row>
    <row r="784" spans="2:65" ht="25.5" customHeight="1"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N784" s="143"/>
      <c r="O784" s="143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  <c r="AW784" s="95"/>
      <c r="AX784" s="95"/>
      <c r="AY784" s="95"/>
      <c r="AZ784" s="95"/>
      <c r="BA784" s="95"/>
      <c r="BB784" s="95"/>
      <c r="BC784" s="95"/>
      <c r="BD784" s="95"/>
      <c r="BE784" s="95"/>
      <c r="BF784" s="95"/>
      <c r="BG784" s="95"/>
      <c r="BH784" s="95"/>
      <c r="BI784" s="95"/>
      <c r="BJ784" s="95"/>
      <c r="BK784" s="95"/>
      <c r="BL784" s="95"/>
      <c r="BM784" s="95"/>
    </row>
    <row r="785" spans="2:65" ht="25.5" customHeight="1"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N785" s="143"/>
      <c r="O785" s="143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  <c r="AW785" s="95"/>
      <c r="AX785" s="95"/>
      <c r="AY785" s="95"/>
      <c r="AZ785" s="95"/>
      <c r="BA785" s="95"/>
      <c r="BB785" s="95"/>
      <c r="BC785" s="95"/>
      <c r="BD785" s="95"/>
      <c r="BE785" s="95"/>
      <c r="BF785" s="95"/>
      <c r="BG785" s="95"/>
      <c r="BH785" s="95"/>
      <c r="BI785" s="95"/>
      <c r="BJ785" s="95"/>
      <c r="BK785" s="95"/>
      <c r="BL785" s="95"/>
      <c r="BM785" s="95"/>
    </row>
    <row r="786" spans="2:65" ht="25.5" customHeight="1">
      <c r="B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N786" s="143"/>
      <c r="O786" s="143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  <c r="AW786" s="95"/>
      <c r="AX786" s="95"/>
      <c r="AY786" s="95"/>
      <c r="AZ786" s="95"/>
      <c r="BA786" s="95"/>
      <c r="BB786" s="95"/>
      <c r="BC786" s="95"/>
      <c r="BD786" s="95"/>
      <c r="BE786" s="95"/>
      <c r="BF786" s="95"/>
      <c r="BG786" s="95"/>
      <c r="BH786" s="95"/>
      <c r="BI786" s="95"/>
      <c r="BJ786" s="95"/>
      <c r="BK786" s="95"/>
      <c r="BL786" s="95"/>
      <c r="BM786" s="95"/>
    </row>
    <row r="787" spans="2:65" ht="25.5" customHeight="1"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N787" s="143"/>
      <c r="O787" s="143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5"/>
      <c r="BB787" s="95"/>
      <c r="BC787" s="95"/>
      <c r="BD787" s="95"/>
      <c r="BE787" s="95"/>
      <c r="BF787" s="95"/>
      <c r="BG787" s="95"/>
      <c r="BH787" s="95"/>
      <c r="BI787" s="95"/>
      <c r="BJ787" s="95"/>
      <c r="BK787" s="95"/>
      <c r="BL787" s="95"/>
      <c r="BM787" s="95"/>
    </row>
    <row r="788" spans="2:65" ht="25.5" customHeight="1"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N788" s="143"/>
      <c r="O788" s="143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  <c r="AW788" s="95"/>
      <c r="AX788" s="95"/>
      <c r="AY788" s="95"/>
      <c r="AZ788" s="95"/>
      <c r="BA788" s="95"/>
      <c r="BB788" s="95"/>
      <c r="BC788" s="95"/>
      <c r="BD788" s="95"/>
      <c r="BE788" s="95"/>
      <c r="BF788" s="95"/>
      <c r="BG788" s="95"/>
      <c r="BH788" s="95"/>
      <c r="BI788" s="95"/>
      <c r="BJ788" s="95"/>
      <c r="BK788" s="95"/>
      <c r="BL788" s="95"/>
      <c r="BM788" s="95"/>
    </row>
    <row r="789" spans="2:65" ht="25.5" customHeight="1">
      <c r="B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N789" s="143"/>
      <c r="O789" s="143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95"/>
      <c r="AY789" s="95"/>
      <c r="AZ789" s="95"/>
      <c r="BA789" s="95"/>
      <c r="BB789" s="95"/>
      <c r="BC789" s="95"/>
      <c r="BD789" s="95"/>
      <c r="BE789" s="95"/>
      <c r="BF789" s="95"/>
      <c r="BG789" s="95"/>
      <c r="BH789" s="95"/>
      <c r="BI789" s="95"/>
      <c r="BJ789" s="95"/>
      <c r="BK789" s="95"/>
      <c r="BL789" s="95"/>
      <c r="BM789" s="95"/>
    </row>
    <row r="790" spans="2:65" ht="25.5" customHeight="1">
      <c r="B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N790" s="143"/>
      <c r="O790" s="143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  <c r="AW790" s="95"/>
      <c r="AX790" s="95"/>
      <c r="AY790" s="95"/>
      <c r="AZ790" s="95"/>
      <c r="BA790" s="95"/>
      <c r="BB790" s="95"/>
      <c r="BC790" s="95"/>
      <c r="BD790" s="95"/>
      <c r="BE790" s="95"/>
      <c r="BF790" s="95"/>
      <c r="BG790" s="95"/>
      <c r="BH790" s="95"/>
      <c r="BI790" s="95"/>
      <c r="BJ790" s="95"/>
      <c r="BK790" s="95"/>
      <c r="BL790" s="95"/>
      <c r="BM790" s="95"/>
    </row>
    <row r="791" spans="2:65" ht="25.5" customHeight="1">
      <c r="B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N791" s="143"/>
      <c r="O791" s="143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  <c r="AW791" s="95"/>
      <c r="AX791" s="95"/>
      <c r="AY791" s="95"/>
      <c r="AZ791" s="95"/>
      <c r="BA791" s="95"/>
      <c r="BB791" s="95"/>
      <c r="BC791" s="95"/>
      <c r="BD791" s="95"/>
      <c r="BE791" s="95"/>
      <c r="BF791" s="95"/>
      <c r="BG791" s="95"/>
      <c r="BH791" s="95"/>
      <c r="BI791" s="95"/>
      <c r="BJ791" s="95"/>
      <c r="BK791" s="95"/>
      <c r="BL791" s="95"/>
      <c r="BM791" s="95"/>
    </row>
    <row r="792" spans="2:65" ht="25.5" customHeight="1"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N792" s="143"/>
      <c r="O792" s="143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  <c r="AW792" s="95"/>
      <c r="AX792" s="95"/>
      <c r="AY792" s="95"/>
      <c r="AZ792" s="95"/>
      <c r="BA792" s="95"/>
      <c r="BB792" s="95"/>
      <c r="BC792" s="95"/>
      <c r="BD792" s="95"/>
      <c r="BE792" s="95"/>
      <c r="BF792" s="95"/>
      <c r="BG792" s="95"/>
      <c r="BH792" s="95"/>
      <c r="BI792" s="95"/>
      <c r="BJ792" s="95"/>
      <c r="BK792" s="95"/>
      <c r="BL792" s="95"/>
      <c r="BM792" s="95"/>
    </row>
    <row r="793" spans="2:65" ht="25.5" customHeight="1"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N793" s="143"/>
      <c r="O793" s="143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  <c r="AW793" s="95"/>
      <c r="AX793" s="95"/>
      <c r="AY793" s="95"/>
      <c r="AZ793" s="95"/>
      <c r="BA793" s="95"/>
      <c r="BB793" s="95"/>
      <c r="BC793" s="95"/>
      <c r="BD793" s="95"/>
      <c r="BE793" s="95"/>
      <c r="BF793" s="95"/>
      <c r="BG793" s="95"/>
      <c r="BH793" s="95"/>
      <c r="BI793" s="95"/>
      <c r="BJ793" s="95"/>
      <c r="BK793" s="95"/>
      <c r="BL793" s="95"/>
      <c r="BM793" s="95"/>
    </row>
    <row r="794" spans="2:65" ht="25.5" customHeight="1"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N794" s="143"/>
      <c r="O794" s="143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  <c r="AW794" s="95"/>
      <c r="AX794" s="95"/>
      <c r="AY794" s="95"/>
      <c r="AZ794" s="95"/>
      <c r="BA794" s="95"/>
      <c r="BB794" s="95"/>
      <c r="BC794" s="95"/>
      <c r="BD794" s="95"/>
      <c r="BE794" s="95"/>
      <c r="BF794" s="95"/>
      <c r="BG794" s="95"/>
      <c r="BH794" s="95"/>
      <c r="BI794" s="95"/>
      <c r="BJ794" s="95"/>
      <c r="BK794" s="95"/>
      <c r="BL794" s="95"/>
      <c r="BM794" s="95"/>
    </row>
    <row r="795" spans="2:65" ht="25.5" customHeight="1"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N795" s="143"/>
      <c r="O795" s="143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  <c r="AW795" s="95"/>
      <c r="AX795" s="95"/>
      <c r="AY795" s="95"/>
      <c r="AZ795" s="95"/>
      <c r="BA795" s="95"/>
      <c r="BB795" s="95"/>
      <c r="BC795" s="95"/>
      <c r="BD795" s="95"/>
      <c r="BE795" s="95"/>
      <c r="BF795" s="95"/>
      <c r="BG795" s="95"/>
      <c r="BH795" s="95"/>
      <c r="BI795" s="95"/>
      <c r="BJ795" s="95"/>
      <c r="BK795" s="95"/>
      <c r="BL795" s="95"/>
      <c r="BM795" s="95"/>
    </row>
    <row r="796" spans="2:65" ht="25.5" customHeight="1">
      <c r="B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N796" s="143"/>
      <c r="O796" s="143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  <c r="AW796" s="95"/>
      <c r="AX796" s="95"/>
      <c r="AY796" s="95"/>
      <c r="AZ796" s="95"/>
      <c r="BA796" s="95"/>
      <c r="BB796" s="95"/>
      <c r="BC796" s="95"/>
      <c r="BD796" s="95"/>
      <c r="BE796" s="95"/>
      <c r="BF796" s="95"/>
      <c r="BG796" s="95"/>
      <c r="BH796" s="95"/>
      <c r="BI796" s="95"/>
      <c r="BJ796" s="95"/>
      <c r="BK796" s="95"/>
      <c r="BL796" s="95"/>
      <c r="BM796" s="95"/>
    </row>
    <row r="797" spans="2:65" ht="25.5" customHeight="1"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N797" s="143"/>
      <c r="O797" s="143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  <c r="AW797" s="95"/>
      <c r="AX797" s="95"/>
      <c r="AY797" s="95"/>
      <c r="AZ797" s="95"/>
      <c r="BA797" s="95"/>
      <c r="BB797" s="95"/>
      <c r="BC797" s="95"/>
      <c r="BD797" s="95"/>
      <c r="BE797" s="95"/>
      <c r="BF797" s="95"/>
      <c r="BG797" s="95"/>
      <c r="BH797" s="95"/>
      <c r="BI797" s="95"/>
      <c r="BJ797" s="95"/>
      <c r="BK797" s="95"/>
      <c r="BL797" s="95"/>
      <c r="BM797" s="95"/>
    </row>
    <row r="798" spans="2:65" ht="25.5" customHeight="1"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N798" s="143"/>
      <c r="O798" s="143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  <c r="AW798" s="95"/>
      <c r="AX798" s="95"/>
      <c r="AY798" s="95"/>
      <c r="AZ798" s="95"/>
      <c r="BA798" s="95"/>
      <c r="BB798" s="95"/>
      <c r="BC798" s="95"/>
      <c r="BD798" s="95"/>
      <c r="BE798" s="95"/>
      <c r="BF798" s="95"/>
      <c r="BG798" s="95"/>
      <c r="BH798" s="95"/>
      <c r="BI798" s="95"/>
      <c r="BJ798" s="95"/>
      <c r="BK798" s="95"/>
      <c r="BL798" s="95"/>
      <c r="BM798" s="95"/>
    </row>
    <row r="799" spans="2:65" ht="25.5" customHeight="1"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N799" s="143"/>
      <c r="O799" s="143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  <c r="AW799" s="95"/>
      <c r="AX799" s="95"/>
      <c r="AY799" s="95"/>
      <c r="AZ799" s="95"/>
      <c r="BA799" s="95"/>
      <c r="BB799" s="95"/>
      <c r="BC799" s="95"/>
      <c r="BD799" s="95"/>
      <c r="BE799" s="95"/>
      <c r="BF799" s="95"/>
      <c r="BG799" s="95"/>
      <c r="BH799" s="95"/>
      <c r="BI799" s="95"/>
      <c r="BJ799" s="95"/>
      <c r="BK799" s="95"/>
      <c r="BL799" s="95"/>
      <c r="BM799" s="95"/>
    </row>
    <row r="800" spans="2:65" ht="25.5" customHeight="1"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N800" s="143"/>
      <c r="O800" s="143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  <c r="AW800" s="95"/>
      <c r="AX800" s="95"/>
      <c r="AY800" s="95"/>
      <c r="AZ800" s="95"/>
      <c r="BA800" s="95"/>
      <c r="BB800" s="95"/>
      <c r="BC800" s="95"/>
      <c r="BD800" s="95"/>
      <c r="BE800" s="95"/>
      <c r="BF800" s="95"/>
      <c r="BG800" s="95"/>
      <c r="BH800" s="95"/>
      <c r="BI800" s="95"/>
      <c r="BJ800" s="95"/>
      <c r="BK800" s="95"/>
      <c r="BL800" s="95"/>
      <c r="BM800" s="95"/>
    </row>
    <row r="801" spans="2:65" ht="25.5" customHeight="1"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N801" s="143"/>
      <c r="O801" s="143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95"/>
      <c r="AY801" s="95"/>
      <c r="AZ801" s="95"/>
      <c r="BA801" s="95"/>
      <c r="BB801" s="95"/>
      <c r="BC801" s="95"/>
      <c r="BD801" s="95"/>
      <c r="BE801" s="95"/>
      <c r="BF801" s="95"/>
      <c r="BG801" s="95"/>
      <c r="BH801" s="95"/>
      <c r="BI801" s="95"/>
      <c r="BJ801" s="95"/>
      <c r="BK801" s="95"/>
      <c r="BL801" s="95"/>
      <c r="BM801" s="95"/>
    </row>
    <row r="802" spans="2:65" ht="25.5" customHeight="1">
      <c r="B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N802" s="143"/>
      <c r="O802" s="143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  <c r="AW802" s="95"/>
      <c r="AX802" s="95"/>
      <c r="AY802" s="95"/>
      <c r="AZ802" s="95"/>
      <c r="BA802" s="95"/>
      <c r="BB802" s="95"/>
      <c r="BC802" s="95"/>
      <c r="BD802" s="95"/>
      <c r="BE802" s="95"/>
      <c r="BF802" s="95"/>
      <c r="BG802" s="95"/>
      <c r="BH802" s="95"/>
      <c r="BI802" s="95"/>
      <c r="BJ802" s="95"/>
      <c r="BK802" s="95"/>
      <c r="BL802" s="95"/>
      <c r="BM802" s="95"/>
    </row>
    <row r="803" spans="2:65" ht="25.5" customHeight="1"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N803" s="143"/>
      <c r="O803" s="143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  <c r="AW803" s="95"/>
      <c r="AX803" s="95"/>
      <c r="AY803" s="95"/>
      <c r="AZ803" s="95"/>
      <c r="BA803" s="95"/>
      <c r="BB803" s="95"/>
      <c r="BC803" s="95"/>
      <c r="BD803" s="95"/>
      <c r="BE803" s="95"/>
      <c r="BF803" s="95"/>
      <c r="BG803" s="95"/>
      <c r="BH803" s="95"/>
      <c r="BI803" s="95"/>
      <c r="BJ803" s="95"/>
      <c r="BK803" s="95"/>
      <c r="BL803" s="95"/>
      <c r="BM803" s="95"/>
    </row>
    <row r="804" spans="2:65" ht="25.5" customHeight="1">
      <c r="B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N804" s="143"/>
      <c r="O804" s="143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  <c r="AW804" s="95"/>
      <c r="AX804" s="95"/>
      <c r="AY804" s="95"/>
      <c r="AZ804" s="95"/>
      <c r="BA804" s="95"/>
      <c r="BB804" s="95"/>
      <c r="BC804" s="95"/>
      <c r="BD804" s="95"/>
      <c r="BE804" s="95"/>
      <c r="BF804" s="95"/>
      <c r="BG804" s="95"/>
      <c r="BH804" s="95"/>
      <c r="BI804" s="95"/>
      <c r="BJ804" s="95"/>
      <c r="BK804" s="95"/>
      <c r="BL804" s="95"/>
      <c r="BM804" s="95"/>
    </row>
    <row r="805" spans="2:65" ht="25.5" customHeight="1">
      <c r="B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N805" s="143"/>
      <c r="O805" s="143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  <c r="AW805" s="95"/>
      <c r="AX805" s="95"/>
      <c r="AY805" s="95"/>
      <c r="AZ805" s="95"/>
      <c r="BA805" s="95"/>
      <c r="BB805" s="95"/>
      <c r="BC805" s="95"/>
      <c r="BD805" s="95"/>
      <c r="BE805" s="95"/>
      <c r="BF805" s="95"/>
      <c r="BG805" s="95"/>
      <c r="BH805" s="95"/>
      <c r="BI805" s="95"/>
      <c r="BJ805" s="95"/>
      <c r="BK805" s="95"/>
      <c r="BL805" s="95"/>
      <c r="BM805" s="95"/>
    </row>
    <row r="806" spans="2:65" ht="25.5" customHeight="1"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N806" s="143"/>
      <c r="O806" s="143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  <c r="AW806" s="95"/>
      <c r="AX806" s="95"/>
      <c r="AY806" s="95"/>
      <c r="AZ806" s="95"/>
      <c r="BA806" s="95"/>
      <c r="BB806" s="95"/>
      <c r="BC806" s="95"/>
      <c r="BD806" s="95"/>
      <c r="BE806" s="95"/>
      <c r="BF806" s="95"/>
      <c r="BG806" s="95"/>
      <c r="BH806" s="95"/>
      <c r="BI806" s="95"/>
      <c r="BJ806" s="95"/>
      <c r="BK806" s="95"/>
      <c r="BL806" s="95"/>
      <c r="BM806" s="95"/>
    </row>
    <row r="807" spans="2:65" ht="25.5" customHeight="1">
      <c r="B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N807" s="143"/>
      <c r="O807" s="143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  <c r="AW807" s="95"/>
      <c r="AX807" s="95"/>
      <c r="AY807" s="95"/>
      <c r="AZ807" s="95"/>
      <c r="BA807" s="95"/>
      <c r="BB807" s="95"/>
      <c r="BC807" s="95"/>
      <c r="BD807" s="95"/>
      <c r="BE807" s="95"/>
      <c r="BF807" s="95"/>
      <c r="BG807" s="95"/>
      <c r="BH807" s="95"/>
      <c r="BI807" s="95"/>
      <c r="BJ807" s="95"/>
      <c r="BK807" s="95"/>
      <c r="BL807" s="95"/>
      <c r="BM807" s="95"/>
    </row>
    <row r="808" spans="2:65" ht="25.5" customHeight="1">
      <c r="B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N808" s="143"/>
      <c r="O808" s="143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  <c r="AW808" s="95"/>
      <c r="AX808" s="95"/>
      <c r="AY808" s="95"/>
      <c r="AZ808" s="95"/>
      <c r="BA808" s="95"/>
      <c r="BB808" s="95"/>
      <c r="BC808" s="95"/>
      <c r="BD808" s="95"/>
      <c r="BE808" s="95"/>
      <c r="BF808" s="95"/>
      <c r="BG808" s="95"/>
      <c r="BH808" s="95"/>
      <c r="BI808" s="95"/>
      <c r="BJ808" s="95"/>
      <c r="BK808" s="95"/>
      <c r="BL808" s="95"/>
      <c r="BM808" s="95"/>
    </row>
    <row r="809" spans="2:65" ht="25.5" customHeight="1">
      <c r="B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N809" s="143"/>
      <c r="O809" s="143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  <c r="AW809" s="95"/>
      <c r="AX809" s="95"/>
      <c r="AY809" s="95"/>
      <c r="AZ809" s="95"/>
      <c r="BA809" s="95"/>
      <c r="BB809" s="95"/>
      <c r="BC809" s="95"/>
      <c r="BD809" s="95"/>
      <c r="BE809" s="95"/>
      <c r="BF809" s="95"/>
      <c r="BG809" s="95"/>
      <c r="BH809" s="95"/>
      <c r="BI809" s="95"/>
      <c r="BJ809" s="95"/>
      <c r="BK809" s="95"/>
      <c r="BL809" s="95"/>
      <c r="BM809" s="95"/>
    </row>
    <row r="810" spans="2:65" ht="25.5" customHeight="1">
      <c r="B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N810" s="143"/>
      <c r="O810" s="143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  <c r="AW810" s="95"/>
      <c r="AX810" s="95"/>
      <c r="AY810" s="95"/>
      <c r="AZ810" s="95"/>
      <c r="BA810" s="95"/>
      <c r="BB810" s="95"/>
      <c r="BC810" s="95"/>
      <c r="BD810" s="95"/>
      <c r="BE810" s="95"/>
      <c r="BF810" s="95"/>
      <c r="BG810" s="95"/>
      <c r="BH810" s="95"/>
      <c r="BI810" s="95"/>
      <c r="BJ810" s="95"/>
      <c r="BK810" s="95"/>
      <c r="BL810" s="95"/>
      <c r="BM810" s="95"/>
    </row>
    <row r="811" spans="2:65" ht="25.5" customHeight="1">
      <c r="B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N811" s="143"/>
      <c r="O811" s="143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95"/>
      <c r="AY811" s="95"/>
      <c r="AZ811" s="95"/>
      <c r="BA811" s="95"/>
      <c r="BB811" s="95"/>
      <c r="BC811" s="95"/>
      <c r="BD811" s="95"/>
      <c r="BE811" s="95"/>
      <c r="BF811" s="95"/>
      <c r="BG811" s="95"/>
      <c r="BH811" s="95"/>
      <c r="BI811" s="95"/>
      <c r="BJ811" s="95"/>
      <c r="BK811" s="95"/>
      <c r="BL811" s="95"/>
      <c r="BM811" s="95"/>
    </row>
    <row r="812" spans="2:65" ht="25.5" customHeight="1">
      <c r="B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N812" s="143"/>
      <c r="O812" s="143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95"/>
      <c r="AY812" s="95"/>
      <c r="AZ812" s="95"/>
      <c r="BA812" s="95"/>
      <c r="BB812" s="95"/>
      <c r="BC812" s="95"/>
      <c r="BD812" s="95"/>
      <c r="BE812" s="95"/>
      <c r="BF812" s="95"/>
      <c r="BG812" s="95"/>
      <c r="BH812" s="95"/>
      <c r="BI812" s="95"/>
      <c r="BJ812" s="95"/>
      <c r="BK812" s="95"/>
      <c r="BL812" s="95"/>
      <c r="BM812" s="95"/>
    </row>
    <row r="813" spans="2:65" ht="25.5" customHeight="1">
      <c r="B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N813" s="143"/>
      <c r="O813" s="143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  <c r="AW813" s="95"/>
      <c r="AX813" s="95"/>
      <c r="AY813" s="95"/>
      <c r="AZ813" s="95"/>
      <c r="BA813" s="95"/>
      <c r="BB813" s="95"/>
      <c r="BC813" s="95"/>
      <c r="BD813" s="95"/>
      <c r="BE813" s="95"/>
      <c r="BF813" s="95"/>
      <c r="BG813" s="95"/>
      <c r="BH813" s="95"/>
      <c r="BI813" s="95"/>
      <c r="BJ813" s="95"/>
      <c r="BK813" s="95"/>
      <c r="BL813" s="95"/>
      <c r="BM813" s="95"/>
    </row>
    <row r="814" spans="2:65" ht="25.5" customHeight="1">
      <c r="B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N814" s="143"/>
      <c r="O814" s="143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  <c r="AW814" s="95"/>
      <c r="AX814" s="95"/>
      <c r="AY814" s="95"/>
      <c r="AZ814" s="95"/>
      <c r="BA814" s="95"/>
      <c r="BB814" s="95"/>
      <c r="BC814" s="95"/>
      <c r="BD814" s="95"/>
      <c r="BE814" s="95"/>
      <c r="BF814" s="95"/>
      <c r="BG814" s="95"/>
      <c r="BH814" s="95"/>
      <c r="BI814" s="95"/>
      <c r="BJ814" s="95"/>
      <c r="BK814" s="95"/>
      <c r="BL814" s="95"/>
      <c r="BM814" s="95"/>
    </row>
    <row r="815" spans="2:65" ht="25.5" customHeight="1"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N815" s="143"/>
      <c r="O815" s="143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5"/>
      <c r="BB815" s="95"/>
      <c r="BC815" s="95"/>
      <c r="BD815" s="95"/>
      <c r="BE815" s="95"/>
      <c r="BF815" s="95"/>
      <c r="BG815" s="95"/>
      <c r="BH815" s="95"/>
      <c r="BI815" s="95"/>
      <c r="BJ815" s="95"/>
      <c r="BK815" s="95"/>
      <c r="BL815" s="95"/>
      <c r="BM815" s="95"/>
    </row>
    <row r="816" spans="2:65" ht="25.5" customHeight="1">
      <c r="B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N816" s="143"/>
      <c r="O816" s="143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  <c r="AW816" s="95"/>
      <c r="AX816" s="95"/>
      <c r="AY816" s="95"/>
      <c r="AZ816" s="95"/>
      <c r="BA816" s="95"/>
      <c r="BB816" s="95"/>
      <c r="BC816" s="95"/>
      <c r="BD816" s="95"/>
      <c r="BE816" s="95"/>
      <c r="BF816" s="95"/>
      <c r="BG816" s="95"/>
      <c r="BH816" s="95"/>
      <c r="BI816" s="95"/>
      <c r="BJ816" s="95"/>
      <c r="BK816" s="95"/>
      <c r="BL816" s="95"/>
      <c r="BM816" s="95"/>
    </row>
    <row r="817" spans="2:65" ht="25.5" customHeight="1"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N817" s="143"/>
      <c r="O817" s="143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  <c r="AW817" s="95"/>
      <c r="AX817" s="95"/>
      <c r="AY817" s="95"/>
      <c r="AZ817" s="95"/>
      <c r="BA817" s="95"/>
      <c r="BB817" s="95"/>
      <c r="BC817" s="95"/>
      <c r="BD817" s="95"/>
      <c r="BE817" s="95"/>
      <c r="BF817" s="95"/>
      <c r="BG817" s="95"/>
      <c r="BH817" s="95"/>
      <c r="BI817" s="95"/>
      <c r="BJ817" s="95"/>
      <c r="BK817" s="95"/>
      <c r="BL817" s="95"/>
      <c r="BM817" s="95"/>
    </row>
    <row r="818" spans="2:65" ht="25.5" customHeight="1">
      <c r="B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N818" s="143"/>
      <c r="O818" s="143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  <c r="AW818" s="95"/>
      <c r="AX818" s="95"/>
      <c r="AY818" s="95"/>
      <c r="AZ818" s="95"/>
      <c r="BA818" s="95"/>
      <c r="BB818" s="95"/>
      <c r="BC818" s="95"/>
      <c r="BD818" s="95"/>
      <c r="BE818" s="95"/>
      <c r="BF818" s="95"/>
      <c r="BG818" s="95"/>
      <c r="BH818" s="95"/>
      <c r="BI818" s="95"/>
      <c r="BJ818" s="95"/>
      <c r="BK818" s="95"/>
      <c r="BL818" s="95"/>
      <c r="BM818" s="95"/>
    </row>
    <row r="819" spans="2:65" ht="25.5" customHeight="1"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N819" s="143"/>
      <c r="O819" s="143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  <c r="AW819" s="95"/>
      <c r="AX819" s="95"/>
      <c r="AY819" s="95"/>
      <c r="AZ819" s="95"/>
      <c r="BA819" s="95"/>
      <c r="BB819" s="95"/>
      <c r="BC819" s="95"/>
      <c r="BD819" s="95"/>
      <c r="BE819" s="95"/>
      <c r="BF819" s="95"/>
      <c r="BG819" s="95"/>
      <c r="BH819" s="95"/>
      <c r="BI819" s="95"/>
      <c r="BJ819" s="95"/>
      <c r="BK819" s="95"/>
      <c r="BL819" s="95"/>
      <c r="BM819" s="95"/>
    </row>
    <row r="820" spans="2:65" ht="25.5" customHeight="1">
      <c r="B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N820" s="143"/>
      <c r="O820" s="143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  <c r="AW820" s="95"/>
      <c r="AX820" s="95"/>
      <c r="AY820" s="95"/>
      <c r="AZ820" s="95"/>
      <c r="BA820" s="95"/>
      <c r="BB820" s="95"/>
      <c r="BC820" s="95"/>
      <c r="BD820" s="95"/>
      <c r="BE820" s="95"/>
      <c r="BF820" s="95"/>
      <c r="BG820" s="95"/>
      <c r="BH820" s="95"/>
      <c r="BI820" s="95"/>
      <c r="BJ820" s="95"/>
      <c r="BK820" s="95"/>
      <c r="BL820" s="95"/>
      <c r="BM820" s="95"/>
    </row>
    <row r="821" spans="2:65" ht="25.5" customHeight="1">
      <c r="B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N821" s="143"/>
      <c r="O821" s="143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  <c r="AW821" s="95"/>
      <c r="AX821" s="95"/>
      <c r="AY821" s="95"/>
      <c r="AZ821" s="95"/>
      <c r="BA821" s="95"/>
      <c r="BB821" s="95"/>
      <c r="BC821" s="95"/>
      <c r="BD821" s="95"/>
      <c r="BE821" s="95"/>
      <c r="BF821" s="95"/>
      <c r="BG821" s="95"/>
      <c r="BH821" s="95"/>
      <c r="BI821" s="95"/>
      <c r="BJ821" s="95"/>
      <c r="BK821" s="95"/>
      <c r="BL821" s="95"/>
      <c r="BM821" s="95"/>
    </row>
    <row r="822" spans="2:65" ht="25.5" customHeight="1">
      <c r="B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N822" s="143"/>
      <c r="O822" s="143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  <c r="AW822" s="95"/>
      <c r="AX822" s="95"/>
      <c r="AY822" s="95"/>
      <c r="AZ822" s="95"/>
      <c r="BA822" s="95"/>
      <c r="BB822" s="95"/>
      <c r="BC822" s="95"/>
      <c r="BD822" s="95"/>
      <c r="BE822" s="95"/>
      <c r="BF822" s="95"/>
      <c r="BG822" s="95"/>
      <c r="BH822" s="95"/>
      <c r="BI822" s="95"/>
      <c r="BJ822" s="95"/>
      <c r="BK822" s="95"/>
      <c r="BL822" s="95"/>
      <c r="BM822" s="95"/>
    </row>
    <row r="823" spans="2:65" ht="25.5" customHeight="1">
      <c r="B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N823" s="143"/>
      <c r="O823" s="143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  <c r="AW823" s="95"/>
      <c r="AX823" s="95"/>
      <c r="AY823" s="95"/>
      <c r="AZ823" s="95"/>
      <c r="BA823" s="95"/>
      <c r="BB823" s="95"/>
      <c r="BC823" s="95"/>
      <c r="BD823" s="95"/>
      <c r="BE823" s="95"/>
      <c r="BF823" s="95"/>
      <c r="BG823" s="95"/>
      <c r="BH823" s="95"/>
      <c r="BI823" s="95"/>
      <c r="BJ823" s="95"/>
      <c r="BK823" s="95"/>
      <c r="BL823" s="95"/>
      <c r="BM823" s="95"/>
    </row>
    <row r="824" spans="2:65" ht="25.5" customHeight="1"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N824" s="143"/>
      <c r="O824" s="143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  <c r="AW824" s="95"/>
      <c r="AX824" s="95"/>
      <c r="AY824" s="95"/>
      <c r="AZ824" s="95"/>
      <c r="BA824" s="95"/>
      <c r="BB824" s="95"/>
      <c r="BC824" s="95"/>
      <c r="BD824" s="95"/>
      <c r="BE824" s="95"/>
      <c r="BF824" s="95"/>
      <c r="BG824" s="95"/>
      <c r="BH824" s="95"/>
      <c r="BI824" s="95"/>
      <c r="BJ824" s="95"/>
      <c r="BK824" s="95"/>
      <c r="BL824" s="95"/>
      <c r="BM824" s="95"/>
    </row>
    <row r="825" spans="2:65" ht="25.5" customHeight="1">
      <c r="B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N825" s="143"/>
      <c r="O825" s="143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  <c r="AW825" s="95"/>
      <c r="AX825" s="95"/>
      <c r="AY825" s="95"/>
      <c r="AZ825" s="95"/>
      <c r="BA825" s="95"/>
      <c r="BB825" s="95"/>
      <c r="BC825" s="95"/>
      <c r="BD825" s="95"/>
      <c r="BE825" s="95"/>
      <c r="BF825" s="95"/>
      <c r="BG825" s="95"/>
      <c r="BH825" s="95"/>
      <c r="BI825" s="95"/>
      <c r="BJ825" s="95"/>
      <c r="BK825" s="95"/>
      <c r="BL825" s="95"/>
      <c r="BM825" s="95"/>
    </row>
    <row r="826" spans="2:65" ht="25.5" customHeight="1">
      <c r="B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N826" s="143"/>
      <c r="O826" s="143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  <c r="AW826" s="95"/>
      <c r="AX826" s="95"/>
      <c r="AY826" s="95"/>
      <c r="AZ826" s="95"/>
      <c r="BA826" s="95"/>
      <c r="BB826" s="95"/>
      <c r="BC826" s="95"/>
      <c r="BD826" s="95"/>
      <c r="BE826" s="95"/>
      <c r="BF826" s="95"/>
      <c r="BG826" s="95"/>
      <c r="BH826" s="95"/>
      <c r="BI826" s="95"/>
      <c r="BJ826" s="95"/>
      <c r="BK826" s="95"/>
      <c r="BL826" s="95"/>
      <c r="BM826" s="95"/>
    </row>
    <row r="827" spans="2:65" ht="25.5" customHeight="1">
      <c r="B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N827" s="143"/>
      <c r="O827" s="143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  <c r="AW827" s="95"/>
      <c r="AX827" s="95"/>
      <c r="AY827" s="95"/>
      <c r="AZ827" s="95"/>
      <c r="BA827" s="95"/>
      <c r="BB827" s="95"/>
      <c r="BC827" s="95"/>
      <c r="BD827" s="95"/>
      <c r="BE827" s="95"/>
      <c r="BF827" s="95"/>
      <c r="BG827" s="95"/>
      <c r="BH827" s="95"/>
      <c r="BI827" s="95"/>
      <c r="BJ827" s="95"/>
      <c r="BK827" s="95"/>
      <c r="BL827" s="95"/>
      <c r="BM827" s="95"/>
    </row>
    <row r="828" spans="2:65" ht="25.5" customHeight="1"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N828" s="143"/>
      <c r="O828" s="143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  <c r="AW828" s="95"/>
      <c r="AX828" s="95"/>
      <c r="AY828" s="95"/>
      <c r="AZ828" s="95"/>
      <c r="BA828" s="95"/>
      <c r="BB828" s="95"/>
      <c r="BC828" s="95"/>
      <c r="BD828" s="95"/>
      <c r="BE828" s="95"/>
      <c r="BF828" s="95"/>
      <c r="BG828" s="95"/>
      <c r="BH828" s="95"/>
      <c r="BI828" s="95"/>
      <c r="BJ828" s="95"/>
      <c r="BK828" s="95"/>
      <c r="BL828" s="95"/>
      <c r="BM828" s="95"/>
    </row>
    <row r="829" spans="2:65" ht="25.5" customHeight="1"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N829" s="143"/>
      <c r="O829" s="143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95"/>
      <c r="AY829" s="95"/>
      <c r="AZ829" s="95"/>
      <c r="BA829" s="95"/>
      <c r="BB829" s="95"/>
      <c r="BC829" s="95"/>
      <c r="BD829" s="95"/>
      <c r="BE829" s="95"/>
      <c r="BF829" s="95"/>
      <c r="BG829" s="95"/>
      <c r="BH829" s="95"/>
      <c r="BI829" s="95"/>
      <c r="BJ829" s="95"/>
      <c r="BK829" s="95"/>
      <c r="BL829" s="95"/>
      <c r="BM829" s="95"/>
    </row>
    <row r="830" spans="2:65" ht="25.5" customHeight="1"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N830" s="143"/>
      <c r="O830" s="143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  <c r="AW830" s="95"/>
      <c r="AX830" s="95"/>
      <c r="AY830" s="95"/>
      <c r="AZ830" s="95"/>
      <c r="BA830" s="95"/>
      <c r="BB830" s="95"/>
      <c r="BC830" s="95"/>
      <c r="BD830" s="95"/>
      <c r="BE830" s="95"/>
      <c r="BF830" s="95"/>
      <c r="BG830" s="95"/>
      <c r="BH830" s="95"/>
      <c r="BI830" s="95"/>
      <c r="BJ830" s="95"/>
      <c r="BK830" s="95"/>
      <c r="BL830" s="95"/>
      <c r="BM830" s="95"/>
    </row>
    <row r="831" spans="2:65" ht="25.5" customHeight="1"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N831" s="143"/>
      <c r="O831" s="143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  <c r="AW831" s="95"/>
      <c r="AX831" s="95"/>
      <c r="AY831" s="95"/>
      <c r="AZ831" s="95"/>
      <c r="BA831" s="95"/>
      <c r="BB831" s="95"/>
      <c r="BC831" s="95"/>
      <c r="BD831" s="95"/>
      <c r="BE831" s="95"/>
      <c r="BF831" s="95"/>
      <c r="BG831" s="95"/>
      <c r="BH831" s="95"/>
      <c r="BI831" s="95"/>
      <c r="BJ831" s="95"/>
      <c r="BK831" s="95"/>
      <c r="BL831" s="95"/>
      <c r="BM831" s="95"/>
    </row>
    <row r="832" spans="2:65" ht="25.5" customHeight="1">
      <c r="B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N832" s="143"/>
      <c r="O832" s="143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  <c r="AW832" s="95"/>
      <c r="AX832" s="95"/>
      <c r="AY832" s="95"/>
      <c r="AZ832" s="95"/>
      <c r="BA832" s="95"/>
      <c r="BB832" s="95"/>
      <c r="BC832" s="95"/>
      <c r="BD832" s="95"/>
      <c r="BE832" s="95"/>
      <c r="BF832" s="95"/>
      <c r="BG832" s="95"/>
      <c r="BH832" s="95"/>
      <c r="BI832" s="95"/>
      <c r="BJ832" s="95"/>
      <c r="BK832" s="95"/>
      <c r="BL832" s="95"/>
      <c r="BM832" s="95"/>
    </row>
    <row r="833" spans="2:65" ht="25.5" customHeight="1">
      <c r="B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N833" s="143"/>
      <c r="O833" s="143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  <c r="AW833" s="95"/>
      <c r="AX833" s="95"/>
      <c r="AY833" s="95"/>
      <c r="AZ833" s="95"/>
      <c r="BA833" s="95"/>
      <c r="BB833" s="95"/>
      <c r="BC833" s="95"/>
      <c r="BD833" s="95"/>
      <c r="BE833" s="95"/>
      <c r="BF833" s="95"/>
      <c r="BG833" s="95"/>
      <c r="BH833" s="95"/>
      <c r="BI833" s="95"/>
      <c r="BJ833" s="95"/>
      <c r="BK833" s="95"/>
      <c r="BL833" s="95"/>
      <c r="BM833" s="95"/>
    </row>
    <row r="834" spans="2:65" ht="25.5" customHeight="1">
      <c r="B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N834" s="143"/>
      <c r="O834" s="143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  <c r="AW834" s="95"/>
      <c r="AX834" s="95"/>
      <c r="AY834" s="95"/>
      <c r="AZ834" s="95"/>
      <c r="BA834" s="95"/>
      <c r="BB834" s="95"/>
      <c r="BC834" s="95"/>
      <c r="BD834" s="95"/>
      <c r="BE834" s="95"/>
      <c r="BF834" s="95"/>
      <c r="BG834" s="95"/>
      <c r="BH834" s="95"/>
      <c r="BI834" s="95"/>
      <c r="BJ834" s="95"/>
      <c r="BK834" s="95"/>
      <c r="BL834" s="95"/>
      <c r="BM834" s="95"/>
    </row>
    <row r="835" spans="2:65" ht="25.5" customHeight="1"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N835" s="143"/>
      <c r="O835" s="143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95"/>
      <c r="AY835" s="95"/>
      <c r="AZ835" s="95"/>
      <c r="BA835" s="95"/>
      <c r="BB835" s="95"/>
      <c r="BC835" s="95"/>
      <c r="BD835" s="95"/>
      <c r="BE835" s="95"/>
      <c r="BF835" s="95"/>
      <c r="BG835" s="95"/>
      <c r="BH835" s="95"/>
      <c r="BI835" s="95"/>
      <c r="BJ835" s="95"/>
      <c r="BK835" s="95"/>
      <c r="BL835" s="95"/>
      <c r="BM835" s="95"/>
    </row>
    <row r="836" spans="2:65" ht="25.5" customHeight="1">
      <c r="B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N836" s="143"/>
      <c r="O836" s="143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  <c r="AW836" s="95"/>
      <c r="AX836" s="95"/>
      <c r="AY836" s="95"/>
      <c r="AZ836" s="95"/>
      <c r="BA836" s="95"/>
      <c r="BB836" s="95"/>
      <c r="BC836" s="95"/>
      <c r="BD836" s="95"/>
      <c r="BE836" s="95"/>
      <c r="BF836" s="95"/>
      <c r="BG836" s="95"/>
      <c r="BH836" s="95"/>
      <c r="BI836" s="95"/>
      <c r="BJ836" s="95"/>
      <c r="BK836" s="95"/>
      <c r="BL836" s="95"/>
      <c r="BM836" s="95"/>
    </row>
    <row r="837" spans="2:65" ht="25.5" customHeight="1">
      <c r="B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N837" s="143"/>
      <c r="O837" s="143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  <c r="AW837" s="95"/>
      <c r="AX837" s="95"/>
      <c r="AY837" s="95"/>
      <c r="AZ837" s="95"/>
      <c r="BA837" s="95"/>
      <c r="BB837" s="95"/>
      <c r="BC837" s="95"/>
      <c r="BD837" s="95"/>
      <c r="BE837" s="95"/>
      <c r="BF837" s="95"/>
      <c r="BG837" s="95"/>
      <c r="BH837" s="95"/>
      <c r="BI837" s="95"/>
      <c r="BJ837" s="95"/>
      <c r="BK837" s="95"/>
      <c r="BL837" s="95"/>
      <c r="BM837" s="95"/>
    </row>
    <row r="838" spans="2:65" ht="25.5" customHeight="1"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N838" s="143"/>
      <c r="O838" s="143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  <c r="AW838" s="95"/>
      <c r="AX838" s="95"/>
      <c r="AY838" s="95"/>
      <c r="AZ838" s="95"/>
      <c r="BA838" s="95"/>
      <c r="BB838" s="95"/>
      <c r="BC838" s="95"/>
      <c r="BD838" s="95"/>
      <c r="BE838" s="95"/>
      <c r="BF838" s="95"/>
      <c r="BG838" s="95"/>
      <c r="BH838" s="95"/>
      <c r="BI838" s="95"/>
      <c r="BJ838" s="95"/>
      <c r="BK838" s="95"/>
      <c r="BL838" s="95"/>
      <c r="BM838" s="95"/>
    </row>
    <row r="839" spans="2:65" ht="25.5" customHeight="1">
      <c r="B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N839" s="143"/>
      <c r="O839" s="143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  <c r="AW839" s="95"/>
      <c r="AX839" s="95"/>
      <c r="AY839" s="95"/>
      <c r="AZ839" s="95"/>
      <c r="BA839" s="95"/>
      <c r="BB839" s="95"/>
      <c r="BC839" s="95"/>
      <c r="BD839" s="95"/>
      <c r="BE839" s="95"/>
      <c r="BF839" s="95"/>
      <c r="BG839" s="95"/>
      <c r="BH839" s="95"/>
      <c r="BI839" s="95"/>
      <c r="BJ839" s="95"/>
      <c r="BK839" s="95"/>
      <c r="BL839" s="95"/>
      <c r="BM839" s="95"/>
    </row>
    <row r="840" spans="2:65" ht="25.5" customHeight="1">
      <c r="B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N840" s="143"/>
      <c r="O840" s="143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  <c r="AW840" s="95"/>
      <c r="AX840" s="95"/>
      <c r="AY840" s="95"/>
      <c r="AZ840" s="95"/>
      <c r="BA840" s="95"/>
      <c r="BB840" s="95"/>
      <c r="BC840" s="95"/>
      <c r="BD840" s="95"/>
      <c r="BE840" s="95"/>
      <c r="BF840" s="95"/>
      <c r="BG840" s="95"/>
      <c r="BH840" s="95"/>
      <c r="BI840" s="95"/>
      <c r="BJ840" s="95"/>
      <c r="BK840" s="95"/>
      <c r="BL840" s="95"/>
      <c r="BM840" s="95"/>
    </row>
    <row r="841" spans="2:65" ht="25.5" customHeight="1"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N841" s="143"/>
      <c r="O841" s="143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5"/>
      <c r="BC841" s="95"/>
      <c r="BD841" s="95"/>
      <c r="BE841" s="95"/>
      <c r="BF841" s="95"/>
      <c r="BG841" s="95"/>
      <c r="BH841" s="95"/>
      <c r="BI841" s="95"/>
      <c r="BJ841" s="95"/>
      <c r="BK841" s="95"/>
      <c r="BL841" s="95"/>
      <c r="BM841" s="95"/>
    </row>
    <row r="842" spans="2:65" ht="25.5" customHeight="1">
      <c r="B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N842" s="143"/>
      <c r="O842" s="143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  <c r="AW842" s="95"/>
      <c r="AX842" s="95"/>
      <c r="AY842" s="95"/>
      <c r="AZ842" s="95"/>
      <c r="BA842" s="95"/>
      <c r="BB842" s="95"/>
      <c r="BC842" s="95"/>
      <c r="BD842" s="95"/>
      <c r="BE842" s="95"/>
      <c r="BF842" s="95"/>
      <c r="BG842" s="95"/>
      <c r="BH842" s="95"/>
      <c r="BI842" s="95"/>
      <c r="BJ842" s="95"/>
      <c r="BK842" s="95"/>
      <c r="BL842" s="95"/>
      <c r="BM842" s="95"/>
    </row>
    <row r="843" spans="2:65" ht="25.5" customHeight="1"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N843" s="143"/>
      <c r="O843" s="143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5"/>
      <c r="BB843" s="95"/>
      <c r="BC843" s="95"/>
      <c r="BD843" s="95"/>
      <c r="BE843" s="95"/>
      <c r="BF843" s="95"/>
      <c r="BG843" s="95"/>
      <c r="BH843" s="95"/>
      <c r="BI843" s="95"/>
      <c r="BJ843" s="95"/>
      <c r="BK843" s="95"/>
      <c r="BL843" s="95"/>
      <c r="BM843" s="95"/>
    </row>
    <row r="844" spans="2:65" ht="25.5" customHeight="1"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N844" s="143"/>
      <c r="O844" s="143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  <c r="AW844" s="95"/>
      <c r="AX844" s="95"/>
      <c r="AY844" s="95"/>
      <c r="AZ844" s="95"/>
      <c r="BA844" s="95"/>
      <c r="BB844" s="95"/>
      <c r="BC844" s="95"/>
      <c r="BD844" s="95"/>
      <c r="BE844" s="95"/>
      <c r="BF844" s="95"/>
      <c r="BG844" s="95"/>
      <c r="BH844" s="95"/>
      <c r="BI844" s="95"/>
      <c r="BJ844" s="95"/>
      <c r="BK844" s="95"/>
      <c r="BL844" s="95"/>
      <c r="BM844" s="95"/>
    </row>
    <row r="845" spans="2:65" ht="25.5" customHeight="1"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N845" s="143"/>
      <c r="O845" s="143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  <c r="AW845" s="95"/>
      <c r="AX845" s="95"/>
      <c r="AY845" s="95"/>
      <c r="AZ845" s="95"/>
      <c r="BA845" s="95"/>
      <c r="BB845" s="95"/>
      <c r="BC845" s="95"/>
      <c r="BD845" s="95"/>
      <c r="BE845" s="95"/>
      <c r="BF845" s="95"/>
      <c r="BG845" s="95"/>
      <c r="BH845" s="95"/>
      <c r="BI845" s="95"/>
      <c r="BJ845" s="95"/>
      <c r="BK845" s="95"/>
      <c r="BL845" s="95"/>
      <c r="BM845" s="95"/>
    </row>
    <row r="846" spans="2:65" ht="25.5" customHeight="1"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N846" s="143"/>
      <c r="O846" s="143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  <c r="AW846" s="95"/>
      <c r="AX846" s="95"/>
      <c r="AY846" s="95"/>
      <c r="AZ846" s="95"/>
      <c r="BA846" s="95"/>
      <c r="BB846" s="95"/>
      <c r="BC846" s="95"/>
      <c r="BD846" s="95"/>
      <c r="BE846" s="95"/>
      <c r="BF846" s="95"/>
      <c r="BG846" s="95"/>
      <c r="BH846" s="95"/>
      <c r="BI846" s="95"/>
      <c r="BJ846" s="95"/>
      <c r="BK846" s="95"/>
      <c r="BL846" s="95"/>
      <c r="BM846" s="95"/>
    </row>
    <row r="847" spans="2:65" ht="25.5" customHeight="1">
      <c r="B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N847" s="143"/>
      <c r="O847" s="143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  <c r="AW847" s="95"/>
      <c r="AX847" s="95"/>
      <c r="AY847" s="95"/>
      <c r="AZ847" s="95"/>
      <c r="BA847" s="95"/>
      <c r="BB847" s="95"/>
      <c r="BC847" s="95"/>
      <c r="BD847" s="95"/>
      <c r="BE847" s="95"/>
      <c r="BF847" s="95"/>
      <c r="BG847" s="95"/>
      <c r="BH847" s="95"/>
      <c r="BI847" s="95"/>
      <c r="BJ847" s="95"/>
      <c r="BK847" s="95"/>
      <c r="BL847" s="95"/>
      <c r="BM847" s="95"/>
    </row>
    <row r="848" spans="2:65" ht="25.5" customHeight="1">
      <c r="B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N848" s="143"/>
      <c r="O848" s="143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  <c r="AW848" s="95"/>
      <c r="AX848" s="95"/>
      <c r="AY848" s="95"/>
      <c r="AZ848" s="95"/>
      <c r="BA848" s="95"/>
      <c r="BB848" s="95"/>
      <c r="BC848" s="95"/>
      <c r="BD848" s="95"/>
      <c r="BE848" s="95"/>
      <c r="BF848" s="95"/>
      <c r="BG848" s="95"/>
      <c r="BH848" s="95"/>
      <c r="BI848" s="95"/>
      <c r="BJ848" s="95"/>
      <c r="BK848" s="95"/>
      <c r="BL848" s="95"/>
      <c r="BM848" s="95"/>
    </row>
    <row r="849" spans="2:65" ht="25.5" customHeight="1">
      <c r="B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N849" s="143"/>
      <c r="O849" s="143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  <c r="AW849" s="95"/>
      <c r="AX849" s="95"/>
      <c r="AY849" s="95"/>
      <c r="AZ849" s="95"/>
      <c r="BA849" s="95"/>
      <c r="BB849" s="95"/>
      <c r="BC849" s="95"/>
      <c r="BD849" s="95"/>
      <c r="BE849" s="95"/>
      <c r="BF849" s="95"/>
      <c r="BG849" s="95"/>
      <c r="BH849" s="95"/>
      <c r="BI849" s="95"/>
      <c r="BJ849" s="95"/>
      <c r="BK849" s="95"/>
      <c r="BL849" s="95"/>
      <c r="BM849" s="95"/>
    </row>
    <row r="850" spans="2:65" ht="25.5" customHeight="1"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N850" s="143"/>
      <c r="O850" s="143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  <c r="AW850" s="95"/>
      <c r="AX850" s="95"/>
      <c r="AY850" s="95"/>
      <c r="AZ850" s="95"/>
      <c r="BA850" s="95"/>
      <c r="BB850" s="95"/>
      <c r="BC850" s="95"/>
      <c r="BD850" s="95"/>
      <c r="BE850" s="95"/>
      <c r="BF850" s="95"/>
      <c r="BG850" s="95"/>
      <c r="BH850" s="95"/>
      <c r="BI850" s="95"/>
      <c r="BJ850" s="95"/>
      <c r="BK850" s="95"/>
      <c r="BL850" s="95"/>
      <c r="BM850" s="95"/>
    </row>
    <row r="851" spans="2:65" ht="25.5" customHeight="1"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N851" s="143"/>
      <c r="O851" s="143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95"/>
      <c r="AD851" s="95"/>
      <c r="AE851" s="95"/>
      <c r="AF851" s="95"/>
      <c r="AG851" s="95"/>
      <c r="AH851" s="95"/>
      <c r="AI851" s="95"/>
      <c r="AJ851" s="95"/>
      <c r="AK851" s="95"/>
      <c r="AL851" s="95"/>
      <c r="AM851" s="95"/>
      <c r="AN851" s="95"/>
      <c r="AO851" s="95"/>
      <c r="AP851" s="95"/>
      <c r="AQ851" s="95"/>
      <c r="AR851" s="95"/>
      <c r="AS851" s="95"/>
      <c r="AT851" s="95"/>
      <c r="AU851" s="95"/>
      <c r="AV851" s="95"/>
      <c r="AW851" s="95"/>
      <c r="AX851" s="95"/>
      <c r="AY851" s="95"/>
      <c r="AZ851" s="95"/>
      <c r="BA851" s="95"/>
      <c r="BB851" s="95"/>
      <c r="BC851" s="95"/>
      <c r="BD851" s="95"/>
      <c r="BE851" s="95"/>
      <c r="BF851" s="95"/>
      <c r="BG851" s="95"/>
      <c r="BH851" s="95"/>
      <c r="BI851" s="95"/>
      <c r="BJ851" s="95"/>
      <c r="BK851" s="95"/>
      <c r="BL851" s="95"/>
      <c r="BM851" s="95"/>
    </row>
    <row r="852" spans="2:65" ht="25.5" customHeight="1"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N852" s="143"/>
      <c r="O852" s="143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95"/>
      <c r="AD852" s="95"/>
      <c r="AE852" s="95"/>
      <c r="AF852" s="95"/>
      <c r="AG852" s="95"/>
      <c r="AH852" s="95"/>
      <c r="AI852" s="95"/>
      <c r="AJ852" s="95"/>
      <c r="AK852" s="95"/>
      <c r="AL852" s="95"/>
      <c r="AM852" s="95"/>
      <c r="AN852" s="95"/>
      <c r="AO852" s="95"/>
      <c r="AP852" s="95"/>
      <c r="AQ852" s="95"/>
      <c r="AR852" s="95"/>
      <c r="AS852" s="95"/>
      <c r="AT852" s="95"/>
      <c r="AU852" s="95"/>
      <c r="AV852" s="95"/>
      <c r="AW852" s="95"/>
      <c r="AX852" s="95"/>
      <c r="AY852" s="95"/>
      <c r="AZ852" s="95"/>
      <c r="BA852" s="95"/>
      <c r="BB852" s="95"/>
      <c r="BC852" s="95"/>
      <c r="BD852" s="95"/>
      <c r="BE852" s="95"/>
      <c r="BF852" s="95"/>
      <c r="BG852" s="95"/>
      <c r="BH852" s="95"/>
      <c r="BI852" s="95"/>
      <c r="BJ852" s="95"/>
      <c r="BK852" s="95"/>
      <c r="BL852" s="95"/>
      <c r="BM852" s="95"/>
    </row>
    <row r="853" spans="2:65" ht="25.5" customHeight="1"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N853" s="143"/>
      <c r="O853" s="143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95"/>
      <c r="AD853" s="95"/>
      <c r="AE853" s="95"/>
      <c r="AF853" s="95"/>
      <c r="AG853" s="95"/>
      <c r="AH853" s="95"/>
      <c r="AI853" s="95"/>
      <c r="AJ853" s="95"/>
      <c r="AK853" s="95"/>
      <c r="AL853" s="95"/>
      <c r="AM853" s="95"/>
      <c r="AN853" s="95"/>
      <c r="AO853" s="95"/>
      <c r="AP853" s="95"/>
      <c r="AQ853" s="95"/>
      <c r="AR853" s="95"/>
      <c r="AS853" s="95"/>
      <c r="AT853" s="95"/>
      <c r="AU853" s="95"/>
      <c r="AV853" s="95"/>
      <c r="AW853" s="95"/>
      <c r="AX853" s="95"/>
      <c r="AY853" s="95"/>
      <c r="AZ853" s="95"/>
      <c r="BA853" s="95"/>
      <c r="BB853" s="95"/>
      <c r="BC853" s="95"/>
      <c r="BD853" s="95"/>
      <c r="BE853" s="95"/>
      <c r="BF853" s="95"/>
      <c r="BG853" s="95"/>
      <c r="BH853" s="95"/>
      <c r="BI853" s="95"/>
      <c r="BJ853" s="95"/>
      <c r="BK853" s="95"/>
      <c r="BL853" s="95"/>
      <c r="BM853" s="95"/>
    </row>
    <row r="854" spans="2:65" ht="25.5" customHeight="1">
      <c r="B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N854" s="143"/>
      <c r="O854" s="143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95"/>
      <c r="AD854" s="95"/>
      <c r="AE854" s="95"/>
      <c r="AF854" s="95"/>
      <c r="AG854" s="95"/>
      <c r="AH854" s="95"/>
      <c r="AI854" s="95"/>
      <c r="AJ854" s="95"/>
      <c r="AK854" s="95"/>
      <c r="AL854" s="95"/>
      <c r="AM854" s="95"/>
      <c r="AN854" s="95"/>
      <c r="AO854" s="95"/>
      <c r="AP854" s="95"/>
      <c r="AQ854" s="95"/>
      <c r="AR854" s="95"/>
      <c r="AS854" s="95"/>
      <c r="AT854" s="95"/>
      <c r="AU854" s="95"/>
      <c r="AV854" s="95"/>
      <c r="AW854" s="95"/>
      <c r="AX854" s="95"/>
      <c r="AY854" s="95"/>
      <c r="AZ854" s="95"/>
      <c r="BA854" s="95"/>
      <c r="BB854" s="95"/>
      <c r="BC854" s="95"/>
      <c r="BD854" s="95"/>
      <c r="BE854" s="95"/>
      <c r="BF854" s="95"/>
      <c r="BG854" s="95"/>
      <c r="BH854" s="95"/>
      <c r="BI854" s="95"/>
      <c r="BJ854" s="95"/>
      <c r="BK854" s="95"/>
      <c r="BL854" s="95"/>
      <c r="BM854" s="95"/>
    </row>
    <row r="855" spans="2:65" ht="25.5" customHeight="1">
      <c r="B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N855" s="143"/>
      <c r="O855" s="143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  <c r="AE855" s="95"/>
      <c r="AF855" s="95"/>
      <c r="AG855" s="95"/>
      <c r="AH855" s="95"/>
      <c r="AI855" s="95"/>
      <c r="AJ855" s="95"/>
      <c r="AK855" s="95"/>
      <c r="AL855" s="95"/>
      <c r="AM855" s="95"/>
      <c r="AN855" s="95"/>
      <c r="AO855" s="95"/>
      <c r="AP855" s="95"/>
      <c r="AQ855" s="95"/>
      <c r="AR855" s="95"/>
      <c r="AS855" s="95"/>
      <c r="AT855" s="95"/>
      <c r="AU855" s="95"/>
      <c r="AV855" s="95"/>
      <c r="AW855" s="95"/>
      <c r="AX855" s="95"/>
      <c r="AY855" s="95"/>
      <c r="AZ855" s="95"/>
      <c r="BA855" s="95"/>
      <c r="BB855" s="95"/>
      <c r="BC855" s="95"/>
      <c r="BD855" s="95"/>
      <c r="BE855" s="95"/>
      <c r="BF855" s="95"/>
      <c r="BG855" s="95"/>
      <c r="BH855" s="95"/>
      <c r="BI855" s="95"/>
      <c r="BJ855" s="95"/>
      <c r="BK855" s="95"/>
      <c r="BL855" s="95"/>
      <c r="BM855" s="95"/>
    </row>
    <row r="856" spans="2:65" ht="25.5" customHeight="1"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N856" s="143"/>
      <c r="O856" s="143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  <c r="AE856" s="95"/>
      <c r="AF856" s="95"/>
      <c r="AG856" s="95"/>
      <c r="AH856" s="95"/>
      <c r="AI856" s="95"/>
      <c r="AJ856" s="95"/>
      <c r="AK856" s="95"/>
      <c r="AL856" s="95"/>
      <c r="AM856" s="95"/>
      <c r="AN856" s="95"/>
      <c r="AO856" s="95"/>
      <c r="AP856" s="95"/>
      <c r="AQ856" s="95"/>
      <c r="AR856" s="95"/>
      <c r="AS856" s="95"/>
      <c r="AT856" s="95"/>
      <c r="AU856" s="95"/>
      <c r="AV856" s="95"/>
      <c r="AW856" s="95"/>
      <c r="AX856" s="95"/>
      <c r="AY856" s="95"/>
      <c r="AZ856" s="95"/>
      <c r="BA856" s="95"/>
      <c r="BB856" s="95"/>
      <c r="BC856" s="95"/>
      <c r="BD856" s="95"/>
      <c r="BE856" s="95"/>
      <c r="BF856" s="95"/>
      <c r="BG856" s="95"/>
      <c r="BH856" s="95"/>
      <c r="BI856" s="95"/>
      <c r="BJ856" s="95"/>
      <c r="BK856" s="95"/>
      <c r="BL856" s="95"/>
      <c r="BM856" s="95"/>
    </row>
    <row r="857" spans="2:65" ht="25.5" customHeight="1">
      <c r="B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N857" s="143"/>
      <c r="O857" s="143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95"/>
      <c r="AD857" s="95"/>
      <c r="AE857" s="95"/>
      <c r="AF857" s="95"/>
      <c r="AG857" s="95"/>
      <c r="AH857" s="95"/>
      <c r="AI857" s="95"/>
      <c r="AJ857" s="95"/>
      <c r="AK857" s="95"/>
      <c r="AL857" s="95"/>
      <c r="AM857" s="95"/>
      <c r="AN857" s="95"/>
      <c r="AO857" s="95"/>
      <c r="AP857" s="95"/>
      <c r="AQ857" s="95"/>
      <c r="AR857" s="95"/>
      <c r="AS857" s="95"/>
      <c r="AT857" s="95"/>
      <c r="AU857" s="95"/>
      <c r="AV857" s="95"/>
      <c r="AW857" s="95"/>
      <c r="AX857" s="95"/>
      <c r="AY857" s="95"/>
      <c r="AZ857" s="95"/>
      <c r="BA857" s="95"/>
      <c r="BB857" s="95"/>
      <c r="BC857" s="95"/>
      <c r="BD857" s="95"/>
      <c r="BE857" s="95"/>
      <c r="BF857" s="95"/>
      <c r="BG857" s="95"/>
      <c r="BH857" s="95"/>
      <c r="BI857" s="95"/>
      <c r="BJ857" s="95"/>
      <c r="BK857" s="95"/>
      <c r="BL857" s="95"/>
      <c r="BM857" s="95"/>
    </row>
    <row r="858" spans="2:65" ht="25.5" customHeight="1"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N858" s="143"/>
      <c r="O858" s="143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95"/>
      <c r="AD858" s="95"/>
      <c r="AE858" s="95"/>
      <c r="AF858" s="95"/>
      <c r="AG858" s="95"/>
      <c r="AH858" s="95"/>
      <c r="AI858" s="95"/>
      <c r="AJ858" s="95"/>
      <c r="AK858" s="95"/>
      <c r="AL858" s="95"/>
      <c r="AM858" s="95"/>
      <c r="AN858" s="95"/>
      <c r="AO858" s="95"/>
      <c r="AP858" s="95"/>
      <c r="AQ858" s="95"/>
      <c r="AR858" s="95"/>
      <c r="AS858" s="95"/>
      <c r="AT858" s="95"/>
      <c r="AU858" s="95"/>
      <c r="AV858" s="95"/>
      <c r="AW858" s="95"/>
      <c r="AX858" s="95"/>
      <c r="AY858" s="95"/>
      <c r="AZ858" s="95"/>
      <c r="BA858" s="95"/>
      <c r="BB858" s="95"/>
      <c r="BC858" s="95"/>
      <c r="BD858" s="95"/>
      <c r="BE858" s="95"/>
      <c r="BF858" s="95"/>
      <c r="BG858" s="95"/>
      <c r="BH858" s="95"/>
      <c r="BI858" s="95"/>
      <c r="BJ858" s="95"/>
      <c r="BK858" s="95"/>
      <c r="BL858" s="95"/>
      <c r="BM858" s="95"/>
    </row>
    <row r="859" spans="2:65" ht="25.5" customHeight="1"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N859" s="143"/>
      <c r="O859" s="143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95"/>
      <c r="AD859" s="95"/>
      <c r="AE859" s="95"/>
      <c r="AF859" s="95"/>
      <c r="AG859" s="95"/>
      <c r="AH859" s="95"/>
      <c r="AI859" s="95"/>
      <c r="AJ859" s="95"/>
      <c r="AK859" s="95"/>
      <c r="AL859" s="95"/>
      <c r="AM859" s="95"/>
      <c r="AN859" s="95"/>
      <c r="AO859" s="95"/>
      <c r="AP859" s="95"/>
      <c r="AQ859" s="95"/>
      <c r="AR859" s="95"/>
      <c r="AS859" s="95"/>
      <c r="AT859" s="95"/>
      <c r="AU859" s="95"/>
      <c r="AV859" s="95"/>
      <c r="AW859" s="95"/>
      <c r="AX859" s="95"/>
      <c r="AY859" s="95"/>
      <c r="AZ859" s="95"/>
      <c r="BA859" s="95"/>
      <c r="BB859" s="95"/>
      <c r="BC859" s="95"/>
      <c r="BD859" s="95"/>
      <c r="BE859" s="95"/>
      <c r="BF859" s="95"/>
      <c r="BG859" s="95"/>
      <c r="BH859" s="95"/>
      <c r="BI859" s="95"/>
      <c r="BJ859" s="95"/>
      <c r="BK859" s="95"/>
      <c r="BL859" s="95"/>
      <c r="BM859" s="95"/>
    </row>
    <row r="860" spans="2:65" ht="25.5" customHeight="1">
      <c r="B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N860" s="143"/>
      <c r="O860" s="143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95"/>
      <c r="AD860" s="95"/>
      <c r="AE860" s="95"/>
      <c r="AF860" s="95"/>
      <c r="AG860" s="95"/>
      <c r="AH860" s="95"/>
      <c r="AI860" s="95"/>
      <c r="AJ860" s="95"/>
      <c r="AK860" s="95"/>
      <c r="AL860" s="95"/>
      <c r="AM860" s="95"/>
      <c r="AN860" s="95"/>
      <c r="AO860" s="95"/>
      <c r="AP860" s="95"/>
      <c r="AQ860" s="95"/>
      <c r="AR860" s="95"/>
      <c r="AS860" s="95"/>
      <c r="AT860" s="95"/>
      <c r="AU860" s="95"/>
      <c r="AV860" s="95"/>
      <c r="AW860" s="95"/>
      <c r="AX860" s="95"/>
      <c r="AY860" s="95"/>
      <c r="AZ860" s="95"/>
      <c r="BA860" s="95"/>
      <c r="BB860" s="95"/>
      <c r="BC860" s="95"/>
      <c r="BD860" s="95"/>
      <c r="BE860" s="95"/>
      <c r="BF860" s="95"/>
      <c r="BG860" s="95"/>
      <c r="BH860" s="95"/>
      <c r="BI860" s="95"/>
      <c r="BJ860" s="95"/>
      <c r="BK860" s="95"/>
      <c r="BL860" s="95"/>
      <c r="BM860" s="95"/>
    </row>
    <row r="861" spans="2:65" ht="25.5" customHeight="1">
      <c r="B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N861" s="143"/>
      <c r="O861" s="143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95"/>
      <c r="AD861" s="95"/>
      <c r="AE861" s="95"/>
      <c r="AF861" s="95"/>
      <c r="AG861" s="95"/>
      <c r="AH861" s="95"/>
      <c r="AI861" s="95"/>
      <c r="AJ861" s="95"/>
      <c r="AK861" s="95"/>
      <c r="AL861" s="95"/>
      <c r="AM861" s="95"/>
      <c r="AN861" s="95"/>
      <c r="AO861" s="95"/>
      <c r="AP861" s="95"/>
      <c r="AQ861" s="95"/>
      <c r="AR861" s="95"/>
      <c r="AS861" s="95"/>
      <c r="AT861" s="95"/>
      <c r="AU861" s="95"/>
      <c r="AV861" s="95"/>
      <c r="AW861" s="95"/>
      <c r="AX861" s="95"/>
      <c r="AY861" s="95"/>
      <c r="AZ861" s="95"/>
      <c r="BA861" s="95"/>
      <c r="BB861" s="95"/>
      <c r="BC861" s="95"/>
      <c r="BD861" s="95"/>
      <c r="BE861" s="95"/>
      <c r="BF861" s="95"/>
      <c r="BG861" s="95"/>
      <c r="BH861" s="95"/>
      <c r="BI861" s="95"/>
      <c r="BJ861" s="95"/>
      <c r="BK861" s="95"/>
      <c r="BL861" s="95"/>
      <c r="BM861" s="95"/>
    </row>
    <row r="862" spans="2:65" ht="25.5" customHeight="1">
      <c r="B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N862" s="143"/>
      <c r="O862" s="143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  <c r="AC862" s="95"/>
      <c r="AD862" s="95"/>
      <c r="AE862" s="95"/>
      <c r="AF862" s="95"/>
      <c r="AG862" s="95"/>
      <c r="AH862" s="95"/>
      <c r="AI862" s="95"/>
      <c r="AJ862" s="95"/>
      <c r="AK862" s="95"/>
      <c r="AL862" s="95"/>
      <c r="AM862" s="95"/>
      <c r="AN862" s="95"/>
      <c r="AO862" s="95"/>
      <c r="AP862" s="95"/>
      <c r="AQ862" s="95"/>
      <c r="AR862" s="95"/>
      <c r="AS862" s="95"/>
      <c r="AT862" s="95"/>
      <c r="AU862" s="95"/>
      <c r="AV862" s="95"/>
      <c r="AW862" s="95"/>
      <c r="AX862" s="95"/>
      <c r="AY862" s="95"/>
      <c r="AZ862" s="95"/>
      <c r="BA862" s="95"/>
      <c r="BB862" s="95"/>
      <c r="BC862" s="95"/>
      <c r="BD862" s="95"/>
      <c r="BE862" s="95"/>
      <c r="BF862" s="95"/>
      <c r="BG862" s="95"/>
      <c r="BH862" s="95"/>
      <c r="BI862" s="95"/>
      <c r="BJ862" s="95"/>
      <c r="BK862" s="95"/>
      <c r="BL862" s="95"/>
      <c r="BM862" s="95"/>
    </row>
    <row r="863" spans="2:65" ht="25.5" customHeight="1">
      <c r="B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N863" s="143"/>
      <c r="O863" s="143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95"/>
      <c r="AD863" s="95"/>
      <c r="AE863" s="95"/>
      <c r="AF863" s="95"/>
      <c r="AG863" s="95"/>
      <c r="AH863" s="95"/>
      <c r="AI863" s="95"/>
      <c r="AJ863" s="95"/>
      <c r="AK863" s="95"/>
      <c r="AL863" s="95"/>
      <c r="AM863" s="95"/>
      <c r="AN863" s="95"/>
      <c r="AO863" s="95"/>
      <c r="AP863" s="95"/>
      <c r="AQ863" s="95"/>
      <c r="AR863" s="95"/>
      <c r="AS863" s="95"/>
      <c r="AT863" s="95"/>
      <c r="AU863" s="95"/>
      <c r="AV863" s="95"/>
      <c r="AW863" s="95"/>
      <c r="AX863" s="95"/>
      <c r="AY863" s="95"/>
      <c r="AZ863" s="95"/>
      <c r="BA863" s="95"/>
      <c r="BB863" s="95"/>
      <c r="BC863" s="95"/>
      <c r="BD863" s="95"/>
      <c r="BE863" s="95"/>
      <c r="BF863" s="95"/>
      <c r="BG863" s="95"/>
      <c r="BH863" s="95"/>
      <c r="BI863" s="95"/>
      <c r="BJ863" s="95"/>
      <c r="BK863" s="95"/>
      <c r="BL863" s="95"/>
      <c r="BM863" s="95"/>
    </row>
    <row r="864" spans="2:65" ht="25.5" customHeight="1">
      <c r="B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N864" s="143"/>
      <c r="O864" s="143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  <c r="AE864" s="95"/>
      <c r="AF864" s="95"/>
      <c r="AG864" s="95"/>
      <c r="AH864" s="95"/>
      <c r="AI864" s="95"/>
      <c r="AJ864" s="95"/>
      <c r="AK864" s="95"/>
      <c r="AL864" s="95"/>
      <c r="AM864" s="95"/>
      <c r="AN864" s="95"/>
      <c r="AO864" s="95"/>
      <c r="AP864" s="95"/>
      <c r="AQ864" s="95"/>
      <c r="AR864" s="95"/>
      <c r="AS864" s="95"/>
      <c r="AT864" s="95"/>
      <c r="AU864" s="95"/>
      <c r="AV864" s="95"/>
      <c r="AW864" s="95"/>
      <c r="AX864" s="95"/>
      <c r="AY864" s="95"/>
      <c r="AZ864" s="95"/>
      <c r="BA864" s="95"/>
      <c r="BB864" s="95"/>
      <c r="BC864" s="95"/>
      <c r="BD864" s="95"/>
      <c r="BE864" s="95"/>
      <c r="BF864" s="95"/>
      <c r="BG864" s="95"/>
      <c r="BH864" s="95"/>
      <c r="BI864" s="95"/>
      <c r="BJ864" s="95"/>
      <c r="BK864" s="95"/>
      <c r="BL864" s="95"/>
      <c r="BM864" s="95"/>
    </row>
    <row r="865" spans="2:65" ht="25.5" customHeight="1">
      <c r="B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N865" s="143"/>
      <c r="O865" s="143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95"/>
      <c r="AD865" s="95"/>
      <c r="AE865" s="95"/>
      <c r="AF865" s="95"/>
      <c r="AG865" s="95"/>
      <c r="AH865" s="95"/>
      <c r="AI865" s="95"/>
      <c r="AJ865" s="95"/>
      <c r="AK865" s="95"/>
      <c r="AL865" s="95"/>
      <c r="AM865" s="95"/>
      <c r="AN865" s="95"/>
      <c r="AO865" s="95"/>
      <c r="AP865" s="95"/>
      <c r="AQ865" s="95"/>
      <c r="AR865" s="95"/>
      <c r="AS865" s="95"/>
      <c r="AT865" s="95"/>
      <c r="AU865" s="95"/>
      <c r="AV865" s="95"/>
      <c r="AW865" s="95"/>
      <c r="AX865" s="95"/>
      <c r="AY865" s="95"/>
      <c r="AZ865" s="95"/>
      <c r="BA865" s="95"/>
      <c r="BB865" s="95"/>
      <c r="BC865" s="95"/>
      <c r="BD865" s="95"/>
      <c r="BE865" s="95"/>
      <c r="BF865" s="95"/>
      <c r="BG865" s="95"/>
      <c r="BH865" s="95"/>
      <c r="BI865" s="95"/>
      <c r="BJ865" s="95"/>
      <c r="BK865" s="95"/>
      <c r="BL865" s="95"/>
      <c r="BM865" s="95"/>
    </row>
    <row r="866" spans="2:65" ht="25.5" customHeight="1">
      <c r="B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N866" s="143"/>
      <c r="O866" s="143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95"/>
      <c r="AD866" s="95"/>
      <c r="AE866" s="95"/>
      <c r="AF866" s="95"/>
      <c r="AG866" s="95"/>
      <c r="AH866" s="95"/>
      <c r="AI866" s="95"/>
      <c r="AJ866" s="95"/>
      <c r="AK866" s="95"/>
      <c r="AL866" s="95"/>
      <c r="AM866" s="95"/>
      <c r="AN866" s="95"/>
      <c r="AO866" s="95"/>
      <c r="AP866" s="95"/>
      <c r="AQ866" s="95"/>
      <c r="AR866" s="95"/>
      <c r="AS866" s="95"/>
      <c r="AT866" s="95"/>
      <c r="AU866" s="95"/>
      <c r="AV866" s="95"/>
      <c r="AW866" s="95"/>
      <c r="AX866" s="95"/>
      <c r="AY866" s="95"/>
      <c r="AZ866" s="95"/>
      <c r="BA866" s="95"/>
      <c r="BB866" s="95"/>
      <c r="BC866" s="95"/>
      <c r="BD866" s="95"/>
      <c r="BE866" s="95"/>
      <c r="BF866" s="95"/>
      <c r="BG866" s="95"/>
      <c r="BH866" s="95"/>
      <c r="BI866" s="95"/>
      <c r="BJ866" s="95"/>
      <c r="BK866" s="95"/>
      <c r="BL866" s="95"/>
      <c r="BM866" s="95"/>
    </row>
    <row r="867" spans="2:65" ht="25.5" customHeight="1">
      <c r="B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N867" s="143"/>
      <c r="O867" s="143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  <c r="AC867" s="95"/>
      <c r="AD867" s="95"/>
      <c r="AE867" s="95"/>
      <c r="AF867" s="95"/>
      <c r="AG867" s="95"/>
      <c r="AH867" s="95"/>
      <c r="AI867" s="95"/>
      <c r="AJ867" s="95"/>
      <c r="AK867" s="95"/>
      <c r="AL867" s="95"/>
      <c r="AM867" s="95"/>
      <c r="AN867" s="95"/>
      <c r="AO867" s="95"/>
      <c r="AP867" s="95"/>
      <c r="AQ867" s="95"/>
      <c r="AR867" s="95"/>
      <c r="AS867" s="95"/>
      <c r="AT867" s="95"/>
      <c r="AU867" s="95"/>
      <c r="AV867" s="95"/>
      <c r="AW867" s="95"/>
      <c r="AX867" s="95"/>
      <c r="AY867" s="95"/>
      <c r="AZ867" s="95"/>
      <c r="BA867" s="95"/>
      <c r="BB867" s="95"/>
      <c r="BC867" s="95"/>
      <c r="BD867" s="95"/>
      <c r="BE867" s="95"/>
      <c r="BF867" s="95"/>
      <c r="BG867" s="95"/>
      <c r="BH867" s="95"/>
      <c r="BI867" s="95"/>
      <c r="BJ867" s="95"/>
      <c r="BK867" s="95"/>
      <c r="BL867" s="95"/>
      <c r="BM867" s="95"/>
    </row>
    <row r="868" spans="2:65" ht="25.5" customHeight="1">
      <c r="B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N868" s="143"/>
      <c r="O868" s="143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95"/>
      <c r="AD868" s="95"/>
      <c r="AE868" s="95"/>
      <c r="AF868" s="95"/>
      <c r="AG868" s="95"/>
      <c r="AH868" s="95"/>
      <c r="AI868" s="95"/>
      <c r="AJ868" s="95"/>
      <c r="AK868" s="95"/>
      <c r="AL868" s="95"/>
      <c r="AM868" s="95"/>
      <c r="AN868" s="95"/>
      <c r="AO868" s="95"/>
      <c r="AP868" s="95"/>
      <c r="AQ868" s="95"/>
      <c r="AR868" s="95"/>
      <c r="AS868" s="95"/>
      <c r="AT868" s="95"/>
      <c r="AU868" s="95"/>
      <c r="AV868" s="95"/>
      <c r="AW868" s="95"/>
      <c r="AX868" s="95"/>
      <c r="AY868" s="95"/>
      <c r="AZ868" s="95"/>
      <c r="BA868" s="95"/>
      <c r="BB868" s="95"/>
      <c r="BC868" s="95"/>
      <c r="BD868" s="95"/>
      <c r="BE868" s="95"/>
      <c r="BF868" s="95"/>
      <c r="BG868" s="95"/>
      <c r="BH868" s="95"/>
      <c r="BI868" s="95"/>
      <c r="BJ868" s="95"/>
      <c r="BK868" s="95"/>
      <c r="BL868" s="95"/>
      <c r="BM868" s="95"/>
    </row>
    <row r="869" spans="2:65" ht="25.5" customHeight="1">
      <c r="B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N869" s="143"/>
      <c r="O869" s="143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  <c r="AC869" s="95"/>
      <c r="AD869" s="95"/>
      <c r="AE869" s="95"/>
      <c r="AF869" s="95"/>
      <c r="AG869" s="95"/>
      <c r="AH869" s="95"/>
      <c r="AI869" s="95"/>
      <c r="AJ869" s="95"/>
      <c r="AK869" s="95"/>
      <c r="AL869" s="95"/>
      <c r="AM869" s="95"/>
      <c r="AN869" s="95"/>
      <c r="AO869" s="95"/>
      <c r="AP869" s="95"/>
      <c r="AQ869" s="95"/>
      <c r="AR869" s="95"/>
      <c r="AS869" s="95"/>
      <c r="AT869" s="95"/>
      <c r="AU869" s="95"/>
      <c r="AV869" s="95"/>
      <c r="AW869" s="95"/>
      <c r="AX869" s="95"/>
      <c r="AY869" s="95"/>
      <c r="AZ869" s="95"/>
      <c r="BA869" s="95"/>
      <c r="BB869" s="95"/>
      <c r="BC869" s="95"/>
      <c r="BD869" s="95"/>
      <c r="BE869" s="95"/>
      <c r="BF869" s="95"/>
      <c r="BG869" s="95"/>
      <c r="BH869" s="95"/>
      <c r="BI869" s="95"/>
      <c r="BJ869" s="95"/>
      <c r="BK869" s="95"/>
      <c r="BL869" s="95"/>
      <c r="BM869" s="95"/>
    </row>
    <row r="870" spans="2:65" ht="25.5" customHeight="1">
      <c r="B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N870" s="143"/>
      <c r="O870" s="143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95"/>
      <c r="AD870" s="95"/>
      <c r="AE870" s="95"/>
      <c r="AF870" s="95"/>
      <c r="AG870" s="95"/>
      <c r="AH870" s="95"/>
      <c r="AI870" s="95"/>
      <c r="AJ870" s="95"/>
      <c r="AK870" s="95"/>
      <c r="AL870" s="95"/>
      <c r="AM870" s="95"/>
      <c r="AN870" s="95"/>
      <c r="AO870" s="95"/>
      <c r="AP870" s="95"/>
      <c r="AQ870" s="95"/>
      <c r="AR870" s="95"/>
      <c r="AS870" s="95"/>
      <c r="AT870" s="95"/>
      <c r="AU870" s="95"/>
      <c r="AV870" s="95"/>
      <c r="AW870" s="95"/>
      <c r="AX870" s="95"/>
      <c r="AY870" s="95"/>
      <c r="AZ870" s="95"/>
      <c r="BA870" s="95"/>
      <c r="BB870" s="95"/>
      <c r="BC870" s="95"/>
      <c r="BD870" s="95"/>
      <c r="BE870" s="95"/>
      <c r="BF870" s="95"/>
      <c r="BG870" s="95"/>
      <c r="BH870" s="95"/>
      <c r="BI870" s="95"/>
      <c r="BJ870" s="95"/>
      <c r="BK870" s="95"/>
      <c r="BL870" s="95"/>
      <c r="BM870" s="95"/>
    </row>
    <row r="871" spans="2:65" ht="25.5" customHeight="1"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N871" s="143"/>
      <c r="O871" s="143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  <c r="AC871" s="95"/>
      <c r="AD871" s="95"/>
      <c r="AE871" s="95"/>
      <c r="AF871" s="95"/>
      <c r="AG871" s="95"/>
      <c r="AH871" s="95"/>
      <c r="AI871" s="95"/>
      <c r="AJ871" s="95"/>
      <c r="AK871" s="95"/>
      <c r="AL871" s="95"/>
      <c r="AM871" s="95"/>
      <c r="AN871" s="95"/>
      <c r="AO871" s="95"/>
      <c r="AP871" s="95"/>
      <c r="AQ871" s="95"/>
      <c r="AR871" s="95"/>
      <c r="AS871" s="95"/>
      <c r="AT871" s="95"/>
      <c r="AU871" s="95"/>
      <c r="AV871" s="95"/>
      <c r="AW871" s="95"/>
      <c r="AX871" s="95"/>
      <c r="AY871" s="95"/>
      <c r="AZ871" s="95"/>
      <c r="BA871" s="95"/>
      <c r="BB871" s="95"/>
      <c r="BC871" s="95"/>
      <c r="BD871" s="95"/>
      <c r="BE871" s="95"/>
      <c r="BF871" s="95"/>
      <c r="BG871" s="95"/>
      <c r="BH871" s="95"/>
      <c r="BI871" s="95"/>
      <c r="BJ871" s="95"/>
      <c r="BK871" s="95"/>
      <c r="BL871" s="95"/>
      <c r="BM871" s="95"/>
    </row>
    <row r="872" spans="2:65" ht="25.5" customHeight="1">
      <c r="B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N872" s="143"/>
      <c r="O872" s="143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95"/>
      <c r="AI872" s="95"/>
      <c r="AJ872" s="95"/>
      <c r="AK872" s="95"/>
      <c r="AL872" s="95"/>
      <c r="AM872" s="95"/>
      <c r="AN872" s="95"/>
      <c r="AO872" s="95"/>
      <c r="AP872" s="95"/>
      <c r="AQ872" s="95"/>
      <c r="AR872" s="95"/>
      <c r="AS872" s="95"/>
      <c r="AT872" s="95"/>
      <c r="AU872" s="95"/>
      <c r="AV872" s="95"/>
      <c r="AW872" s="95"/>
      <c r="AX872" s="95"/>
      <c r="AY872" s="95"/>
      <c r="AZ872" s="95"/>
      <c r="BA872" s="95"/>
      <c r="BB872" s="95"/>
      <c r="BC872" s="95"/>
      <c r="BD872" s="95"/>
      <c r="BE872" s="95"/>
      <c r="BF872" s="95"/>
      <c r="BG872" s="95"/>
      <c r="BH872" s="95"/>
      <c r="BI872" s="95"/>
      <c r="BJ872" s="95"/>
      <c r="BK872" s="95"/>
      <c r="BL872" s="95"/>
      <c r="BM872" s="95"/>
    </row>
    <row r="873" spans="2:65" ht="25.5" customHeight="1">
      <c r="B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N873" s="143"/>
      <c r="O873" s="143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95"/>
      <c r="AI873" s="95"/>
      <c r="AJ873" s="95"/>
      <c r="AK873" s="95"/>
      <c r="AL873" s="95"/>
      <c r="AM873" s="95"/>
      <c r="AN873" s="95"/>
      <c r="AO873" s="95"/>
      <c r="AP873" s="95"/>
      <c r="AQ873" s="95"/>
      <c r="AR873" s="95"/>
      <c r="AS873" s="95"/>
      <c r="AT873" s="95"/>
      <c r="AU873" s="95"/>
      <c r="AV873" s="95"/>
      <c r="AW873" s="95"/>
      <c r="AX873" s="95"/>
      <c r="AY873" s="95"/>
      <c r="AZ873" s="95"/>
      <c r="BA873" s="95"/>
      <c r="BB873" s="95"/>
      <c r="BC873" s="95"/>
      <c r="BD873" s="95"/>
      <c r="BE873" s="95"/>
      <c r="BF873" s="95"/>
      <c r="BG873" s="95"/>
      <c r="BH873" s="95"/>
      <c r="BI873" s="95"/>
      <c r="BJ873" s="95"/>
      <c r="BK873" s="95"/>
      <c r="BL873" s="95"/>
      <c r="BM873" s="95"/>
    </row>
    <row r="874" spans="2:65" ht="25.5" customHeight="1"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N874" s="143"/>
      <c r="O874" s="143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95"/>
      <c r="AI874" s="95"/>
      <c r="AJ874" s="95"/>
      <c r="AK874" s="95"/>
      <c r="AL874" s="95"/>
      <c r="AM874" s="95"/>
      <c r="AN874" s="95"/>
      <c r="AO874" s="95"/>
      <c r="AP874" s="95"/>
      <c r="AQ874" s="95"/>
      <c r="AR874" s="95"/>
      <c r="AS874" s="95"/>
      <c r="AT874" s="95"/>
      <c r="AU874" s="95"/>
      <c r="AV874" s="95"/>
      <c r="AW874" s="95"/>
      <c r="AX874" s="95"/>
      <c r="AY874" s="95"/>
      <c r="AZ874" s="95"/>
      <c r="BA874" s="95"/>
      <c r="BB874" s="95"/>
      <c r="BC874" s="95"/>
      <c r="BD874" s="95"/>
      <c r="BE874" s="95"/>
      <c r="BF874" s="95"/>
      <c r="BG874" s="95"/>
      <c r="BH874" s="95"/>
      <c r="BI874" s="95"/>
      <c r="BJ874" s="95"/>
      <c r="BK874" s="95"/>
      <c r="BL874" s="95"/>
      <c r="BM874" s="95"/>
    </row>
    <row r="875" spans="2:65" ht="25.5" customHeight="1"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N875" s="143"/>
      <c r="O875" s="143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95"/>
      <c r="AI875" s="95"/>
      <c r="AJ875" s="95"/>
      <c r="AK875" s="95"/>
      <c r="AL875" s="95"/>
      <c r="AM875" s="95"/>
      <c r="AN875" s="95"/>
      <c r="AO875" s="95"/>
      <c r="AP875" s="95"/>
      <c r="AQ875" s="95"/>
      <c r="AR875" s="95"/>
      <c r="AS875" s="95"/>
      <c r="AT875" s="95"/>
      <c r="AU875" s="95"/>
      <c r="AV875" s="95"/>
      <c r="AW875" s="95"/>
      <c r="AX875" s="95"/>
      <c r="AY875" s="95"/>
      <c r="AZ875" s="95"/>
      <c r="BA875" s="95"/>
      <c r="BB875" s="95"/>
      <c r="BC875" s="95"/>
      <c r="BD875" s="95"/>
      <c r="BE875" s="95"/>
      <c r="BF875" s="95"/>
      <c r="BG875" s="95"/>
      <c r="BH875" s="95"/>
      <c r="BI875" s="95"/>
      <c r="BJ875" s="95"/>
      <c r="BK875" s="95"/>
      <c r="BL875" s="95"/>
      <c r="BM875" s="95"/>
    </row>
    <row r="876" spans="2:65" ht="25.5" customHeight="1"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N876" s="143"/>
      <c r="O876" s="143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95"/>
      <c r="AI876" s="95"/>
      <c r="AJ876" s="95"/>
      <c r="AK876" s="95"/>
      <c r="AL876" s="95"/>
      <c r="AM876" s="95"/>
      <c r="AN876" s="95"/>
      <c r="AO876" s="95"/>
      <c r="AP876" s="95"/>
      <c r="AQ876" s="95"/>
      <c r="AR876" s="95"/>
      <c r="AS876" s="95"/>
      <c r="AT876" s="95"/>
      <c r="AU876" s="95"/>
      <c r="AV876" s="95"/>
      <c r="AW876" s="95"/>
      <c r="AX876" s="95"/>
      <c r="AY876" s="95"/>
      <c r="AZ876" s="95"/>
      <c r="BA876" s="95"/>
      <c r="BB876" s="95"/>
      <c r="BC876" s="95"/>
      <c r="BD876" s="95"/>
      <c r="BE876" s="95"/>
      <c r="BF876" s="95"/>
      <c r="BG876" s="95"/>
      <c r="BH876" s="95"/>
      <c r="BI876" s="95"/>
      <c r="BJ876" s="95"/>
      <c r="BK876" s="95"/>
      <c r="BL876" s="95"/>
      <c r="BM876" s="95"/>
    </row>
    <row r="877" spans="2:65" ht="25.5" customHeight="1"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N877" s="143"/>
      <c r="O877" s="143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95"/>
      <c r="AI877" s="95"/>
      <c r="AJ877" s="95"/>
      <c r="AK877" s="95"/>
      <c r="AL877" s="95"/>
      <c r="AM877" s="95"/>
      <c r="AN877" s="95"/>
      <c r="AO877" s="95"/>
      <c r="AP877" s="95"/>
      <c r="AQ877" s="95"/>
      <c r="AR877" s="95"/>
      <c r="AS877" s="95"/>
      <c r="AT877" s="95"/>
      <c r="AU877" s="95"/>
      <c r="AV877" s="95"/>
      <c r="AW877" s="95"/>
      <c r="AX877" s="95"/>
      <c r="AY877" s="95"/>
      <c r="AZ877" s="95"/>
      <c r="BA877" s="95"/>
      <c r="BB877" s="95"/>
      <c r="BC877" s="95"/>
      <c r="BD877" s="95"/>
      <c r="BE877" s="95"/>
      <c r="BF877" s="95"/>
      <c r="BG877" s="95"/>
      <c r="BH877" s="95"/>
      <c r="BI877" s="95"/>
      <c r="BJ877" s="95"/>
      <c r="BK877" s="95"/>
      <c r="BL877" s="95"/>
      <c r="BM877" s="95"/>
    </row>
    <row r="878" spans="2:65" ht="25.5" customHeight="1"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N878" s="143"/>
      <c r="O878" s="143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95"/>
      <c r="AI878" s="95"/>
      <c r="AJ878" s="95"/>
      <c r="AK878" s="95"/>
      <c r="AL878" s="95"/>
      <c r="AM878" s="95"/>
      <c r="AN878" s="95"/>
      <c r="AO878" s="95"/>
      <c r="AP878" s="95"/>
      <c r="AQ878" s="95"/>
      <c r="AR878" s="95"/>
      <c r="AS878" s="95"/>
      <c r="AT878" s="95"/>
      <c r="AU878" s="95"/>
      <c r="AV878" s="95"/>
      <c r="AW878" s="95"/>
      <c r="AX878" s="95"/>
      <c r="AY878" s="95"/>
      <c r="AZ878" s="95"/>
      <c r="BA878" s="95"/>
      <c r="BB878" s="95"/>
      <c r="BC878" s="95"/>
      <c r="BD878" s="95"/>
      <c r="BE878" s="95"/>
      <c r="BF878" s="95"/>
      <c r="BG878" s="95"/>
      <c r="BH878" s="95"/>
      <c r="BI878" s="95"/>
      <c r="BJ878" s="95"/>
      <c r="BK878" s="95"/>
      <c r="BL878" s="95"/>
      <c r="BM878" s="95"/>
    </row>
    <row r="879" spans="2:65" ht="25.5" customHeight="1">
      <c r="B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N879" s="143"/>
      <c r="O879" s="143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95"/>
      <c r="AI879" s="95"/>
      <c r="AJ879" s="95"/>
      <c r="AK879" s="95"/>
      <c r="AL879" s="95"/>
      <c r="AM879" s="95"/>
      <c r="AN879" s="95"/>
      <c r="AO879" s="95"/>
      <c r="AP879" s="95"/>
      <c r="AQ879" s="95"/>
      <c r="AR879" s="95"/>
      <c r="AS879" s="95"/>
      <c r="AT879" s="95"/>
      <c r="AU879" s="95"/>
      <c r="AV879" s="95"/>
      <c r="AW879" s="95"/>
      <c r="AX879" s="95"/>
      <c r="AY879" s="95"/>
      <c r="AZ879" s="95"/>
      <c r="BA879" s="95"/>
      <c r="BB879" s="95"/>
      <c r="BC879" s="95"/>
      <c r="BD879" s="95"/>
      <c r="BE879" s="95"/>
      <c r="BF879" s="95"/>
      <c r="BG879" s="95"/>
      <c r="BH879" s="95"/>
      <c r="BI879" s="95"/>
      <c r="BJ879" s="95"/>
      <c r="BK879" s="95"/>
      <c r="BL879" s="95"/>
      <c r="BM879" s="95"/>
    </row>
    <row r="880" spans="2:65" ht="25.5" customHeight="1">
      <c r="B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N880" s="143"/>
      <c r="O880" s="143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95"/>
      <c r="AI880" s="95"/>
      <c r="AJ880" s="95"/>
      <c r="AK880" s="95"/>
      <c r="AL880" s="95"/>
      <c r="AM880" s="95"/>
      <c r="AN880" s="95"/>
      <c r="AO880" s="95"/>
      <c r="AP880" s="95"/>
      <c r="AQ880" s="95"/>
      <c r="AR880" s="95"/>
      <c r="AS880" s="95"/>
      <c r="AT880" s="95"/>
      <c r="AU880" s="95"/>
      <c r="AV880" s="95"/>
      <c r="AW880" s="95"/>
      <c r="AX880" s="95"/>
      <c r="AY880" s="95"/>
      <c r="AZ880" s="95"/>
      <c r="BA880" s="95"/>
      <c r="BB880" s="95"/>
      <c r="BC880" s="95"/>
      <c r="BD880" s="95"/>
      <c r="BE880" s="95"/>
      <c r="BF880" s="95"/>
      <c r="BG880" s="95"/>
      <c r="BH880" s="95"/>
      <c r="BI880" s="95"/>
      <c r="BJ880" s="95"/>
      <c r="BK880" s="95"/>
      <c r="BL880" s="95"/>
      <c r="BM880" s="95"/>
    </row>
    <row r="881" spans="2:65" ht="25.5" customHeight="1"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N881" s="143"/>
      <c r="O881" s="143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95"/>
      <c r="AI881" s="95"/>
      <c r="AJ881" s="95"/>
      <c r="AK881" s="95"/>
      <c r="AL881" s="95"/>
      <c r="AM881" s="95"/>
      <c r="AN881" s="95"/>
      <c r="AO881" s="95"/>
      <c r="AP881" s="95"/>
      <c r="AQ881" s="95"/>
      <c r="AR881" s="95"/>
      <c r="AS881" s="95"/>
      <c r="AT881" s="95"/>
      <c r="AU881" s="95"/>
      <c r="AV881" s="95"/>
      <c r="AW881" s="95"/>
      <c r="AX881" s="95"/>
      <c r="AY881" s="95"/>
      <c r="AZ881" s="95"/>
      <c r="BA881" s="95"/>
      <c r="BB881" s="95"/>
      <c r="BC881" s="95"/>
      <c r="BD881" s="95"/>
      <c r="BE881" s="95"/>
      <c r="BF881" s="95"/>
      <c r="BG881" s="95"/>
      <c r="BH881" s="95"/>
      <c r="BI881" s="95"/>
      <c r="BJ881" s="95"/>
      <c r="BK881" s="95"/>
      <c r="BL881" s="95"/>
      <c r="BM881" s="95"/>
    </row>
    <row r="882" spans="2:65" ht="25.5" customHeight="1">
      <c r="B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N882" s="143"/>
      <c r="O882" s="143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95"/>
      <c r="AI882" s="95"/>
      <c r="AJ882" s="95"/>
      <c r="AK882" s="95"/>
      <c r="AL882" s="95"/>
      <c r="AM882" s="95"/>
      <c r="AN882" s="95"/>
      <c r="AO882" s="95"/>
      <c r="AP882" s="95"/>
      <c r="AQ882" s="95"/>
      <c r="AR882" s="95"/>
      <c r="AS882" s="95"/>
      <c r="AT882" s="95"/>
      <c r="AU882" s="95"/>
      <c r="AV882" s="95"/>
      <c r="AW882" s="95"/>
      <c r="AX882" s="95"/>
      <c r="AY882" s="95"/>
      <c r="AZ882" s="95"/>
      <c r="BA882" s="95"/>
      <c r="BB882" s="95"/>
      <c r="BC882" s="95"/>
      <c r="BD882" s="95"/>
      <c r="BE882" s="95"/>
      <c r="BF882" s="95"/>
      <c r="BG882" s="95"/>
      <c r="BH882" s="95"/>
      <c r="BI882" s="95"/>
      <c r="BJ882" s="95"/>
      <c r="BK882" s="95"/>
      <c r="BL882" s="95"/>
      <c r="BM882" s="95"/>
    </row>
    <row r="883" spans="2:65" ht="25.5" customHeight="1">
      <c r="B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N883" s="143"/>
      <c r="O883" s="143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  <c r="AI883" s="95"/>
      <c r="AJ883" s="95"/>
      <c r="AK883" s="95"/>
      <c r="AL883" s="95"/>
      <c r="AM883" s="95"/>
      <c r="AN883" s="95"/>
      <c r="AO883" s="95"/>
      <c r="AP883" s="95"/>
      <c r="AQ883" s="95"/>
      <c r="AR883" s="95"/>
      <c r="AS883" s="95"/>
      <c r="AT883" s="95"/>
      <c r="AU883" s="95"/>
      <c r="AV883" s="95"/>
      <c r="AW883" s="95"/>
      <c r="AX883" s="95"/>
      <c r="AY883" s="95"/>
      <c r="AZ883" s="95"/>
      <c r="BA883" s="95"/>
      <c r="BB883" s="95"/>
      <c r="BC883" s="95"/>
      <c r="BD883" s="95"/>
      <c r="BE883" s="95"/>
      <c r="BF883" s="95"/>
      <c r="BG883" s="95"/>
      <c r="BH883" s="95"/>
      <c r="BI883" s="95"/>
      <c r="BJ883" s="95"/>
      <c r="BK883" s="95"/>
      <c r="BL883" s="95"/>
      <c r="BM883" s="95"/>
    </row>
    <row r="884" spans="2:65" ht="25.5" customHeight="1">
      <c r="B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N884" s="143"/>
      <c r="O884" s="143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95"/>
      <c r="AI884" s="95"/>
      <c r="AJ884" s="95"/>
      <c r="AK884" s="95"/>
      <c r="AL884" s="95"/>
      <c r="AM884" s="95"/>
      <c r="AN884" s="95"/>
      <c r="AO884" s="95"/>
      <c r="AP884" s="95"/>
      <c r="AQ884" s="95"/>
      <c r="AR884" s="95"/>
      <c r="AS884" s="95"/>
      <c r="AT884" s="95"/>
      <c r="AU884" s="95"/>
      <c r="AV884" s="95"/>
      <c r="AW884" s="95"/>
      <c r="AX884" s="95"/>
      <c r="AY884" s="95"/>
      <c r="AZ884" s="95"/>
      <c r="BA884" s="95"/>
      <c r="BB884" s="95"/>
      <c r="BC884" s="95"/>
      <c r="BD884" s="95"/>
      <c r="BE884" s="95"/>
      <c r="BF884" s="95"/>
      <c r="BG884" s="95"/>
      <c r="BH884" s="95"/>
      <c r="BI884" s="95"/>
      <c r="BJ884" s="95"/>
      <c r="BK884" s="95"/>
      <c r="BL884" s="95"/>
      <c r="BM884" s="95"/>
    </row>
    <row r="885" spans="2:65" ht="25.5" customHeight="1">
      <c r="B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N885" s="143"/>
      <c r="O885" s="143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  <c r="AU885" s="95"/>
      <c r="AV885" s="95"/>
      <c r="AW885" s="95"/>
      <c r="AX885" s="95"/>
      <c r="AY885" s="95"/>
      <c r="AZ885" s="95"/>
      <c r="BA885" s="95"/>
      <c r="BB885" s="95"/>
      <c r="BC885" s="95"/>
      <c r="BD885" s="95"/>
      <c r="BE885" s="95"/>
      <c r="BF885" s="95"/>
      <c r="BG885" s="95"/>
      <c r="BH885" s="95"/>
      <c r="BI885" s="95"/>
      <c r="BJ885" s="95"/>
      <c r="BK885" s="95"/>
      <c r="BL885" s="95"/>
      <c r="BM885" s="95"/>
    </row>
    <row r="886" spans="2:65" ht="25.5" customHeight="1">
      <c r="B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N886" s="143"/>
      <c r="O886" s="143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95"/>
      <c r="AI886" s="95"/>
      <c r="AJ886" s="95"/>
      <c r="AK886" s="95"/>
      <c r="AL886" s="95"/>
      <c r="AM886" s="95"/>
      <c r="AN886" s="95"/>
      <c r="AO886" s="95"/>
      <c r="AP886" s="95"/>
      <c r="AQ886" s="95"/>
      <c r="AR886" s="95"/>
      <c r="AS886" s="95"/>
      <c r="AT886" s="95"/>
      <c r="AU886" s="95"/>
      <c r="AV886" s="95"/>
      <c r="AW886" s="95"/>
      <c r="AX886" s="95"/>
      <c r="AY886" s="95"/>
      <c r="AZ886" s="95"/>
      <c r="BA886" s="95"/>
      <c r="BB886" s="95"/>
      <c r="BC886" s="95"/>
      <c r="BD886" s="95"/>
      <c r="BE886" s="95"/>
      <c r="BF886" s="95"/>
      <c r="BG886" s="95"/>
      <c r="BH886" s="95"/>
      <c r="BI886" s="95"/>
      <c r="BJ886" s="95"/>
      <c r="BK886" s="95"/>
      <c r="BL886" s="95"/>
      <c r="BM886" s="95"/>
    </row>
    <row r="887" spans="2:65" ht="25.5" customHeight="1">
      <c r="B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N887" s="143"/>
      <c r="O887" s="143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95"/>
      <c r="AI887" s="95"/>
      <c r="AJ887" s="95"/>
      <c r="AK887" s="95"/>
      <c r="AL887" s="95"/>
      <c r="AM887" s="95"/>
      <c r="AN887" s="95"/>
      <c r="AO887" s="95"/>
      <c r="AP887" s="95"/>
      <c r="AQ887" s="95"/>
      <c r="AR887" s="95"/>
      <c r="AS887" s="95"/>
      <c r="AT887" s="95"/>
      <c r="AU887" s="95"/>
      <c r="AV887" s="95"/>
      <c r="AW887" s="95"/>
      <c r="AX887" s="95"/>
      <c r="AY887" s="95"/>
      <c r="AZ887" s="95"/>
      <c r="BA887" s="95"/>
      <c r="BB887" s="95"/>
      <c r="BC887" s="95"/>
      <c r="BD887" s="95"/>
      <c r="BE887" s="95"/>
      <c r="BF887" s="95"/>
      <c r="BG887" s="95"/>
      <c r="BH887" s="95"/>
      <c r="BI887" s="95"/>
      <c r="BJ887" s="95"/>
      <c r="BK887" s="95"/>
      <c r="BL887" s="95"/>
      <c r="BM887" s="95"/>
    </row>
    <row r="888" spans="2:65" ht="25.5" customHeight="1">
      <c r="B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N888" s="143"/>
      <c r="O888" s="143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95"/>
      <c r="AI888" s="95"/>
      <c r="AJ888" s="95"/>
      <c r="AK888" s="95"/>
      <c r="AL888" s="95"/>
      <c r="AM888" s="95"/>
      <c r="AN888" s="95"/>
      <c r="AO888" s="95"/>
      <c r="AP888" s="95"/>
      <c r="AQ888" s="95"/>
      <c r="AR888" s="95"/>
      <c r="AS888" s="95"/>
      <c r="AT888" s="95"/>
      <c r="AU888" s="95"/>
      <c r="AV888" s="95"/>
      <c r="AW888" s="95"/>
      <c r="AX888" s="95"/>
      <c r="AY888" s="95"/>
      <c r="AZ888" s="95"/>
      <c r="BA888" s="95"/>
      <c r="BB888" s="95"/>
      <c r="BC888" s="95"/>
      <c r="BD888" s="95"/>
      <c r="BE888" s="95"/>
      <c r="BF888" s="95"/>
      <c r="BG888" s="95"/>
      <c r="BH888" s="95"/>
      <c r="BI888" s="95"/>
      <c r="BJ888" s="95"/>
      <c r="BK888" s="95"/>
      <c r="BL888" s="95"/>
      <c r="BM888" s="95"/>
    </row>
    <row r="889" spans="2:65" ht="25.5" customHeight="1">
      <c r="B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N889" s="143"/>
      <c r="O889" s="143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95"/>
      <c r="AI889" s="95"/>
      <c r="AJ889" s="95"/>
      <c r="AK889" s="95"/>
      <c r="AL889" s="95"/>
      <c r="AM889" s="95"/>
      <c r="AN889" s="95"/>
      <c r="AO889" s="95"/>
      <c r="AP889" s="95"/>
      <c r="AQ889" s="95"/>
      <c r="AR889" s="95"/>
      <c r="AS889" s="95"/>
      <c r="AT889" s="95"/>
      <c r="AU889" s="95"/>
      <c r="AV889" s="95"/>
      <c r="AW889" s="95"/>
      <c r="AX889" s="95"/>
      <c r="AY889" s="95"/>
      <c r="AZ889" s="95"/>
      <c r="BA889" s="95"/>
      <c r="BB889" s="95"/>
      <c r="BC889" s="95"/>
      <c r="BD889" s="95"/>
      <c r="BE889" s="95"/>
      <c r="BF889" s="95"/>
      <c r="BG889" s="95"/>
      <c r="BH889" s="95"/>
      <c r="BI889" s="95"/>
      <c r="BJ889" s="95"/>
      <c r="BK889" s="95"/>
      <c r="BL889" s="95"/>
      <c r="BM889" s="95"/>
    </row>
    <row r="890" spans="2:65" ht="25.5" customHeight="1">
      <c r="B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N890" s="143"/>
      <c r="O890" s="143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95"/>
      <c r="AI890" s="95"/>
      <c r="AJ890" s="95"/>
      <c r="AK890" s="95"/>
      <c r="AL890" s="95"/>
      <c r="AM890" s="95"/>
      <c r="AN890" s="95"/>
      <c r="AO890" s="95"/>
      <c r="AP890" s="95"/>
      <c r="AQ890" s="95"/>
      <c r="AR890" s="95"/>
      <c r="AS890" s="95"/>
      <c r="AT890" s="95"/>
      <c r="AU890" s="95"/>
      <c r="AV890" s="95"/>
      <c r="AW890" s="95"/>
      <c r="AX890" s="95"/>
      <c r="AY890" s="95"/>
      <c r="AZ890" s="95"/>
      <c r="BA890" s="95"/>
      <c r="BB890" s="95"/>
      <c r="BC890" s="95"/>
      <c r="BD890" s="95"/>
      <c r="BE890" s="95"/>
      <c r="BF890" s="95"/>
      <c r="BG890" s="95"/>
      <c r="BH890" s="95"/>
      <c r="BI890" s="95"/>
      <c r="BJ890" s="95"/>
      <c r="BK890" s="95"/>
      <c r="BL890" s="95"/>
      <c r="BM890" s="95"/>
    </row>
    <row r="891" spans="2:65" ht="25.5" customHeight="1">
      <c r="B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N891" s="143"/>
      <c r="O891" s="143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95"/>
      <c r="AI891" s="95"/>
      <c r="AJ891" s="95"/>
      <c r="AK891" s="95"/>
      <c r="AL891" s="95"/>
      <c r="AM891" s="95"/>
      <c r="AN891" s="95"/>
      <c r="AO891" s="95"/>
      <c r="AP891" s="95"/>
      <c r="AQ891" s="95"/>
      <c r="AR891" s="95"/>
      <c r="AS891" s="95"/>
      <c r="AT891" s="95"/>
      <c r="AU891" s="95"/>
      <c r="AV891" s="95"/>
      <c r="AW891" s="95"/>
      <c r="AX891" s="95"/>
      <c r="AY891" s="95"/>
      <c r="AZ891" s="95"/>
      <c r="BA891" s="95"/>
      <c r="BB891" s="95"/>
      <c r="BC891" s="95"/>
      <c r="BD891" s="95"/>
      <c r="BE891" s="95"/>
      <c r="BF891" s="95"/>
      <c r="BG891" s="95"/>
      <c r="BH891" s="95"/>
      <c r="BI891" s="95"/>
      <c r="BJ891" s="95"/>
      <c r="BK891" s="95"/>
      <c r="BL891" s="95"/>
      <c r="BM891" s="95"/>
    </row>
    <row r="892" spans="2:65" ht="25.5" customHeight="1"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N892" s="143"/>
      <c r="O892" s="143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95"/>
      <c r="AI892" s="95"/>
      <c r="AJ892" s="95"/>
      <c r="AK892" s="95"/>
      <c r="AL892" s="95"/>
      <c r="AM892" s="95"/>
      <c r="AN892" s="95"/>
      <c r="AO892" s="95"/>
      <c r="AP892" s="95"/>
      <c r="AQ892" s="95"/>
      <c r="AR892" s="95"/>
      <c r="AS892" s="95"/>
      <c r="AT892" s="95"/>
      <c r="AU892" s="95"/>
      <c r="AV892" s="95"/>
      <c r="AW892" s="95"/>
      <c r="AX892" s="95"/>
      <c r="AY892" s="95"/>
      <c r="AZ892" s="95"/>
      <c r="BA892" s="95"/>
      <c r="BB892" s="95"/>
      <c r="BC892" s="95"/>
      <c r="BD892" s="95"/>
      <c r="BE892" s="95"/>
      <c r="BF892" s="95"/>
      <c r="BG892" s="95"/>
      <c r="BH892" s="95"/>
      <c r="BI892" s="95"/>
      <c r="BJ892" s="95"/>
      <c r="BK892" s="95"/>
      <c r="BL892" s="95"/>
      <c r="BM892" s="95"/>
    </row>
    <row r="893" spans="2:65" ht="25.5" customHeight="1">
      <c r="B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N893" s="143"/>
      <c r="O893" s="143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95"/>
      <c r="AI893" s="95"/>
      <c r="AJ893" s="95"/>
      <c r="AK893" s="95"/>
      <c r="AL893" s="95"/>
      <c r="AM893" s="95"/>
      <c r="AN893" s="95"/>
      <c r="AO893" s="95"/>
      <c r="AP893" s="95"/>
      <c r="AQ893" s="95"/>
      <c r="AR893" s="95"/>
      <c r="AS893" s="95"/>
      <c r="AT893" s="95"/>
      <c r="AU893" s="95"/>
      <c r="AV893" s="95"/>
      <c r="AW893" s="95"/>
      <c r="AX893" s="95"/>
      <c r="AY893" s="95"/>
      <c r="AZ893" s="95"/>
      <c r="BA893" s="95"/>
      <c r="BB893" s="95"/>
      <c r="BC893" s="95"/>
      <c r="BD893" s="95"/>
      <c r="BE893" s="95"/>
      <c r="BF893" s="95"/>
      <c r="BG893" s="95"/>
      <c r="BH893" s="95"/>
      <c r="BI893" s="95"/>
      <c r="BJ893" s="95"/>
      <c r="BK893" s="95"/>
      <c r="BL893" s="95"/>
      <c r="BM893" s="95"/>
    </row>
    <row r="894" spans="2:65" ht="25.5" customHeight="1"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N894" s="143"/>
      <c r="O894" s="143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95"/>
      <c r="AI894" s="95"/>
      <c r="AJ894" s="95"/>
      <c r="AK894" s="95"/>
      <c r="AL894" s="95"/>
      <c r="AM894" s="95"/>
      <c r="AN894" s="95"/>
      <c r="AO894" s="95"/>
      <c r="AP894" s="95"/>
      <c r="AQ894" s="95"/>
      <c r="AR894" s="95"/>
      <c r="AS894" s="95"/>
      <c r="AT894" s="95"/>
      <c r="AU894" s="95"/>
      <c r="AV894" s="95"/>
      <c r="AW894" s="95"/>
      <c r="AX894" s="95"/>
      <c r="AY894" s="95"/>
      <c r="AZ894" s="95"/>
      <c r="BA894" s="95"/>
      <c r="BB894" s="95"/>
      <c r="BC894" s="95"/>
      <c r="BD894" s="95"/>
      <c r="BE894" s="95"/>
      <c r="BF894" s="95"/>
      <c r="BG894" s="95"/>
      <c r="BH894" s="95"/>
      <c r="BI894" s="95"/>
      <c r="BJ894" s="95"/>
      <c r="BK894" s="95"/>
      <c r="BL894" s="95"/>
      <c r="BM894" s="95"/>
    </row>
    <row r="895" spans="2:65" ht="25.5" customHeight="1">
      <c r="B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N895" s="143"/>
      <c r="O895" s="143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  <c r="AA895" s="95"/>
      <c r="AB895" s="95"/>
      <c r="AC895" s="95"/>
      <c r="AD895" s="95"/>
      <c r="AE895" s="95"/>
      <c r="AF895" s="95"/>
      <c r="AG895" s="95"/>
      <c r="AH895" s="95"/>
      <c r="AI895" s="95"/>
      <c r="AJ895" s="95"/>
      <c r="AK895" s="95"/>
      <c r="AL895" s="95"/>
      <c r="AM895" s="95"/>
      <c r="AN895" s="95"/>
      <c r="AO895" s="95"/>
      <c r="AP895" s="95"/>
      <c r="AQ895" s="95"/>
      <c r="AR895" s="95"/>
      <c r="AS895" s="95"/>
      <c r="AT895" s="95"/>
      <c r="AU895" s="95"/>
      <c r="AV895" s="95"/>
      <c r="AW895" s="95"/>
      <c r="AX895" s="95"/>
      <c r="AY895" s="95"/>
      <c r="AZ895" s="95"/>
      <c r="BA895" s="95"/>
      <c r="BB895" s="95"/>
      <c r="BC895" s="95"/>
      <c r="BD895" s="95"/>
      <c r="BE895" s="95"/>
      <c r="BF895" s="95"/>
      <c r="BG895" s="95"/>
      <c r="BH895" s="95"/>
      <c r="BI895" s="95"/>
      <c r="BJ895" s="95"/>
      <c r="BK895" s="95"/>
      <c r="BL895" s="95"/>
      <c r="BM895" s="95"/>
    </row>
    <row r="896" spans="2:65" ht="25.5" customHeight="1">
      <c r="B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N896" s="143"/>
      <c r="O896" s="143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  <c r="AA896" s="95"/>
      <c r="AB896" s="95"/>
      <c r="AC896" s="95"/>
      <c r="AD896" s="95"/>
      <c r="AE896" s="95"/>
      <c r="AF896" s="95"/>
      <c r="AG896" s="95"/>
      <c r="AH896" s="95"/>
      <c r="AI896" s="95"/>
      <c r="AJ896" s="95"/>
      <c r="AK896" s="95"/>
      <c r="AL896" s="95"/>
      <c r="AM896" s="95"/>
      <c r="AN896" s="95"/>
      <c r="AO896" s="95"/>
      <c r="AP896" s="95"/>
      <c r="AQ896" s="95"/>
      <c r="AR896" s="95"/>
      <c r="AS896" s="95"/>
      <c r="AT896" s="95"/>
      <c r="AU896" s="95"/>
      <c r="AV896" s="95"/>
      <c r="AW896" s="95"/>
      <c r="AX896" s="95"/>
      <c r="AY896" s="95"/>
      <c r="AZ896" s="95"/>
      <c r="BA896" s="95"/>
      <c r="BB896" s="95"/>
      <c r="BC896" s="95"/>
      <c r="BD896" s="95"/>
      <c r="BE896" s="95"/>
      <c r="BF896" s="95"/>
      <c r="BG896" s="95"/>
      <c r="BH896" s="95"/>
      <c r="BI896" s="95"/>
      <c r="BJ896" s="95"/>
      <c r="BK896" s="95"/>
      <c r="BL896" s="95"/>
      <c r="BM896" s="95"/>
    </row>
    <row r="897" spans="2:65" ht="25.5" customHeight="1">
      <c r="B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N897" s="143"/>
      <c r="O897" s="143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  <c r="AA897" s="95"/>
      <c r="AB897" s="95"/>
      <c r="AC897" s="95"/>
      <c r="AD897" s="95"/>
      <c r="AE897" s="95"/>
      <c r="AF897" s="95"/>
      <c r="AG897" s="95"/>
      <c r="AH897" s="95"/>
      <c r="AI897" s="95"/>
      <c r="AJ897" s="95"/>
      <c r="AK897" s="95"/>
      <c r="AL897" s="95"/>
      <c r="AM897" s="95"/>
      <c r="AN897" s="95"/>
      <c r="AO897" s="95"/>
      <c r="AP897" s="95"/>
      <c r="AQ897" s="95"/>
      <c r="AR897" s="95"/>
      <c r="AS897" s="95"/>
      <c r="AT897" s="95"/>
      <c r="AU897" s="95"/>
      <c r="AV897" s="95"/>
      <c r="AW897" s="95"/>
      <c r="AX897" s="95"/>
      <c r="AY897" s="95"/>
      <c r="AZ897" s="95"/>
      <c r="BA897" s="95"/>
      <c r="BB897" s="95"/>
      <c r="BC897" s="95"/>
      <c r="BD897" s="95"/>
      <c r="BE897" s="95"/>
      <c r="BF897" s="95"/>
      <c r="BG897" s="95"/>
      <c r="BH897" s="95"/>
      <c r="BI897" s="95"/>
      <c r="BJ897" s="95"/>
      <c r="BK897" s="95"/>
      <c r="BL897" s="95"/>
      <c r="BM897" s="95"/>
    </row>
    <row r="898" spans="2:65" ht="25.5" customHeight="1">
      <c r="B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N898" s="143"/>
      <c r="O898" s="143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  <c r="AA898" s="95"/>
      <c r="AB898" s="95"/>
      <c r="AC898" s="95"/>
      <c r="AD898" s="95"/>
      <c r="AE898" s="95"/>
      <c r="AF898" s="95"/>
      <c r="AG898" s="95"/>
      <c r="AH898" s="95"/>
      <c r="AI898" s="95"/>
      <c r="AJ898" s="95"/>
      <c r="AK898" s="95"/>
      <c r="AL898" s="95"/>
      <c r="AM898" s="95"/>
      <c r="AN898" s="95"/>
      <c r="AO898" s="95"/>
      <c r="AP898" s="95"/>
      <c r="AQ898" s="95"/>
      <c r="AR898" s="95"/>
      <c r="AS898" s="95"/>
      <c r="AT898" s="95"/>
      <c r="AU898" s="95"/>
      <c r="AV898" s="95"/>
      <c r="AW898" s="95"/>
      <c r="AX898" s="95"/>
      <c r="AY898" s="95"/>
      <c r="AZ898" s="95"/>
      <c r="BA898" s="95"/>
      <c r="BB898" s="95"/>
      <c r="BC898" s="95"/>
      <c r="BD898" s="95"/>
      <c r="BE898" s="95"/>
      <c r="BF898" s="95"/>
      <c r="BG898" s="95"/>
      <c r="BH898" s="95"/>
      <c r="BI898" s="95"/>
      <c r="BJ898" s="95"/>
      <c r="BK898" s="95"/>
      <c r="BL898" s="95"/>
      <c r="BM898" s="95"/>
    </row>
    <row r="899" spans="2:65" ht="25.5" customHeight="1"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N899" s="143"/>
      <c r="O899" s="143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  <c r="AA899" s="95"/>
      <c r="AB899" s="95"/>
      <c r="AC899" s="95"/>
      <c r="AD899" s="95"/>
      <c r="AE899" s="95"/>
      <c r="AF899" s="95"/>
      <c r="AG899" s="95"/>
      <c r="AH899" s="95"/>
      <c r="AI899" s="95"/>
      <c r="AJ899" s="95"/>
      <c r="AK899" s="95"/>
      <c r="AL899" s="95"/>
      <c r="AM899" s="95"/>
      <c r="AN899" s="95"/>
      <c r="AO899" s="95"/>
      <c r="AP899" s="95"/>
      <c r="AQ899" s="95"/>
      <c r="AR899" s="95"/>
      <c r="AS899" s="95"/>
      <c r="AT899" s="95"/>
      <c r="AU899" s="95"/>
      <c r="AV899" s="95"/>
      <c r="AW899" s="95"/>
      <c r="AX899" s="95"/>
      <c r="AY899" s="95"/>
      <c r="AZ899" s="95"/>
      <c r="BA899" s="95"/>
      <c r="BB899" s="95"/>
      <c r="BC899" s="95"/>
      <c r="BD899" s="95"/>
      <c r="BE899" s="95"/>
      <c r="BF899" s="95"/>
      <c r="BG899" s="95"/>
      <c r="BH899" s="95"/>
      <c r="BI899" s="95"/>
      <c r="BJ899" s="95"/>
      <c r="BK899" s="95"/>
      <c r="BL899" s="95"/>
      <c r="BM899" s="95"/>
    </row>
    <row r="900" spans="2:65" ht="25.5" customHeight="1"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N900" s="143"/>
      <c r="O900" s="143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  <c r="AA900" s="95"/>
      <c r="AB900" s="95"/>
      <c r="AC900" s="95"/>
      <c r="AD900" s="95"/>
      <c r="AE900" s="95"/>
      <c r="AF900" s="95"/>
      <c r="AG900" s="95"/>
      <c r="AH900" s="95"/>
      <c r="AI900" s="95"/>
      <c r="AJ900" s="95"/>
      <c r="AK900" s="95"/>
      <c r="AL900" s="95"/>
      <c r="AM900" s="95"/>
      <c r="AN900" s="95"/>
      <c r="AO900" s="95"/>
      <c r="AP900" s="95"/>
      <c r="AQ900" s="95"/>
      <c r="AR900" s="95"/>
      <c r="AS900" s="95"/>
      <c r="AT900" s="95"/>
      <c r="AU900" s="95"/>
      <c r="AV900" s="95"/>
      <c r="AW900" s="95"/>
      <c r="AX900" s="95"/>
      <c r="AY900" s="95"/>
      <c r="AZ900" s="95"/>
      <c r="BA900" s="95"/>
      <c r="BB900" s="95"/>
      <c r="BC900" s="95"/>
      <c r="BD900" s="95"/>
      <c r="BE900" s="95"/>
      <c r="BF900" s="95"/>
      <c r="BG900" s="95"/>
      <c r="BH900" s="95"/>
      <c r="BI900" s="95"/>
      <c r="BJ900" s="95"/>
      <c r="BK900" s="95"/>
      <c r="BL900" s="95"/>
      <c r="BM900" s="95"/>
    </row>
    <row r="901" spans="2:65" ht="25.5" customHeight="1"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N901" s="143"/>
      <c r="O901" s="143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  <c r="AA901" s="95"/>
      <c r="AB901" s="95"/>
      <c r="AC901" s="95"/>
      <c r="AD901" s="95"/>
      <c r="AE901" s="95"/>
      <c r="AF901" s="95"/>
      <c r="AG901" s="95"/>
      <c r="AH901" s="95"/>
      <c r="AI901" s="95"/>
      <c r="AJ901" s="95"/>
      <c r="AK901" s="95"/>
      <c r="AL901" s="95"/>
      <c r="AM901" s="95"/>
      <c r="AN901" s="95"/>
      <c r="AO901" s="95"/>
      <c r="AP901" s="95"/>
      <c r="AQ901" s="95"/>
      <c r="AR901" s="95"/>
      <c r="AS901" s="95"/>
      <c r="AT901" s="95"/>
      <c r="AU901" s="95"/>
      <c r="AV901" s="95"/>
      <c r="AW901" s="95"/>
      <c r="AX901" s="95"/>
      <c r="AY901" s="95"/>
      <c r="AZ901" s="95"/>
      <c r="BA901" s="95"/>
      <c r="BB901" s="95"/>
      <c r="BC901" s="95"/>
      <c r="BD901" s="95"/>
      <c r="BE901" s="95"/>
      <c r="BF901" s="95"/>
      <c r="BG901" s="95"/>
      <c r="BH901" s="95"/>
      <c r="BI901" s="95"/>
      <c r="BJ901" s="95"/>
      <c r="BK901" s="95"/>
      <c r="BL901" s="95"/>
      <c r="BM901" s="95"/>
    </row>
    <row r="902" spans="2:65" ht="25.5" customHeight="1"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N902" s="143"/>
      <c r="O902" s="143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  <c r="AA902" s="95"/>
      <c r="AB902" s="95"/>
      <c r="AC902" s="95"/>
      <c r="AD902" s="95"/>
      <c r="AE902" s="95"/>
      <c r="AF902" s="95"/>
      <c r="AG902" s="95"/>
      <c r="AH902" s="95"/>
      <c r="AI902" s="95"/>
      <c r="AJ902" s="95"/>
      <c r="AK902" s="95"/>
      <c r="AL902" s="95"/>
      <c r="AM902" s="95"/>
      <c r="AN902" s="95"/>
      <c r="AO902" s="95"/>
      <c r="AP902" s="95"/>
      <c r="AQ902" s="95"/>
      <c r="AR902" s="95"/>
      <c r="AS902" s="95"/>
      <c r="AT902" s="95"/>
      <c r="AU902" s="95"/>
      <c r="AV902" s="95"/>
      <c r="AW902" s="95"/>
      <c r="AX902" s="95"/>
      <c r="AY902" s="95"/>
      <c r="AZ902" s="95"/>
      <c r="BA902" s="95"/>
      <c r="BB902" s="95"/>
      <c r="BC902" s="95"/>
      <c r="BD902" s="95"/>
      <c r="BE902" s="95"/>
      <c r="BF902" s="95"/>
      <c r="BG902" s="95"/>
      <c r="BH902" s="95"/>
      <c r="BI902" s="95"/>
      <c r="BJ902" s="95"/>
      <c r="BK902" s="95"/>
      <c r="BL902" s="95"/>
      <c r="BM902" s="95"/>
    </row>
    <row r="903" spans="2:65" ht="25.5" customHeight="1"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N903" s="143"/>
      <c r="O903" s="143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  <c r="AA903" s="95"/>
      <c r="AB903" s="95"/>
      <c r="AC903" s="95"/>
      <c r="AD903" s="95"/>
      <c r="AE903" s="95"/>
      <c r="AF903" s="95"/>
      <c r="AG903" s="95"/>
      <c r="AH903" s="95"/>
      <c r="AI903" s="95"/>
      <c r="AJ903" s="95"/>
      <c r="AK903" s="95"/>
      <c r="AL903" s="95"/>
      <c r="AM903" s="95"/>
      <c r="AN903" s="95"/>
      <c r="AO903" s="95"/>
      <c r="AP903" s="95"/>
      <c r="AQ903" s="95"/>
      <c r="AR903" s="95"/>
      <c r="AS903" s="95"/>
      <c r="AT903" s="95"/>
      <c r="AU903" s="95"/>
      <c r="AV903" s="95"/>
      <c r="AW903" s="95"/>
      <c r="AX903" s="95"/>
      <c r="AY903" s="95"/>
      <c r="AZ903" s="95"/>
      <c r="BA903" s="95"/>
      <c r="BB903" s="95"/>
      <c r="BC903" s="95"/>
      <c r="BD903" s="95"/>
      <c r="BE903" s="95"/>
      <c r="BF903" s="95"/>
      <c r="BG903" s="95"/>
      <c r="BH903" s="95"/>
      <c r="BI903" s="95"/>
      <c r="BJ903" s="95"/>
      <c r="BK903" s="95"/>
      <c r="BL903" s="95"/>
      <c r="BM903" s="95"/>
    </row>
    <row r="904" spans="2:65" ht="25.5" customHeight="1"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N904" s="143"/>
      <c r="O904" s="143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  <c r="AA904" s="95"/>
      <c r="AB904" s="95"/>
      <c r="AC904" s="95"/>
      <c r="AD904" s="95"/>
      <c r="AE904" s="95"/>
      <c r="AF904" s="95"/>
      <c r="AG904" s="95"/>
      <c r="AH904" s="95"/>
      <c r="AI904" s="95"/>
      <c r="AJ904" s="95"/>
      <c r="AK904" s="95"/>
      <c r="AL904" s="95"/>
      <c r="AM904" s="95"/>
      <c r="AN904" s="95"/>
      <c r="AO904" s="95"/>
      <c r="AP904" s="95"/>
      <c r="AQ904" s="95"/>
      <c r="AR904" s="95"/>
      <c r="AS904" s="95"/>
      <c r="AT904" s="95"/>
      <c r="AU904" s="95"/>
      <c r="AV904" s="95"/>
      <c r="AW904" s="95"/>
      <c r="AX904" s="95"/>
      <c r="AY904" s="95"/>
      <c r="AZ904" s="95"/>
      <c r="BA904" s="95"/>
      <c r="BB904" s="95"/>
      <c r="BC904" s="95"/>
      <c r="BD904" s="95"/>
      <c r="BE904" s="95"/>
      <c r="BF904" s="95"/>
      <c r="BG904" s="95"/>
      <c r="BH904" s="95"/>
      <c r="BI904" s="95"/>
      <c r="BJ904" s="95"/>
      <c r="BK904" s="95"/>
      <c r="BL904" s="95"/>
      <c r="BM904" s="95"/>
    </row>
    <row r="905" spans="2:65" ht="25.5" customHeight="1"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N905" s="143"/>
      <c r="O905" s="143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  <c r="AA905" s="95"/>
      <c r="AB905" s="95"/>
      <c r="AC905" s="95"/>
      <c r="AD905" s="95"/>
      <c r="AE905" s="95"/>
      <c r="AF905" s="95"/>
      <c r="AG905" s="95"/>
      <c r="AH905" s="95"/>
      <c r="AI905" s="95"/>
      <c r="AJ905" s="95"/>
      <c r="AK905" s="95"/>
      <c r="AL905" s="95"/>
      <c r="AM905" s="95"/>
      <c r="AN905" s="95"/>
      <c r="AO905" s="95"/>
      <c r="AP905" s="95"/>
      <c r="AQ905" s="95"/>
      <c r="AR905" s="95"/>
      <c r="AS905" s="95"/>
      <c r="AT905" s="95"/>
      <c r="AU905" s="95"/>
      <c r="AV905" s="95"/>
      <c r="AW905" s="95"/>
      <c r="AX905" s="95"/>
      <c r="AY905" s="95"/>
      <c r="AZ905" s="95"/>
      <c r="BA905" s="95"/>
      <c r="BB905" s="95"/>
      <c r="BC905" s="95"/>
      <c r="BD905" s="95"/>
      <c r="BE905" s="95"/>
      <c r="BF905" s="95"/>
      <c r="BG905" s="95"/>
      <c r="BH905" s="95"/>
      <c r="BI905" s="95"/>
      <c r="BJ905" s="95"/>
      <c r="BK905" s="95"/>
      <c r="BL905" s="95"/>
      <c r="BM905" s="95"/>
    </row>
    <row r="906" spans="2:65" ht="25.5" customHeight="1"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N906" s="143"/>
      <c r="O906" s="143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  <c r="AA906" s="95"/>
      <c r="AB906" s="95"/>
      <c r="AC906" s="95"/>
      <c r="AD906" s="95"/>
      <c r="AE906" s="95"/>
      <c r="AF906" s="95"/>
      <c r="AG906" s="95"/>
      <c r="AH906" s="95"/>
      <c r="AI906" s="95"/>
      <c r="AJ906" s="95"/>
      <c r="AK906" s="95"/>
      <c r="AL906" s="95"/>
      <c r="AM906" s="95"/>
      <c r="AN906" s="95"/>
      <c r="AO906" s="95"/>
      <c r="AP906" s="95"/>
      <c r="AQ906" s="95"/>
      <c r="AR906" s="95"/>
      <c r="AS906" s="95"/>
      <c r="AT906" s="95"/>
      <c r="AU906" s="95"/>
      <c r="AV906" s="95"/>
      <c r="AW906" s="95"/>
      <c r="AX906" s="95"/>
      <c r="AY906" s="95"/>
      <c r="AZ906" s="95"/>
      <c r="BA906" s="95"/>
      <c r="BB906" s="95"/>
      <c r="BC906" s="95"/>
      <c r="BD906" s="95"/>
      <c r="BE906" s="95"/>
      <c r="BF906" s="95"/>
      <c r="BG906" s="95"/>
      <c r="BH906" s="95"/>
      <c r="BI906" s="95"/>
      <c r="BJ906" s="95"/>
      <c r="BK906" s="95"/>
      <c r="BL906" s="95"/>
      <c r="BM906" s="95"/>
    </row>
    <row r="907" spans="2:65" ht="25.5" customHeight="1"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N907" s="143"/>
      <c r="O907" s="143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  <c r="AA907" s="95"/>
      <c r="AB907" s="95"/>
      <c r="AC907" s="95"/>
      <c r="AD907" s="95"/>
      <c r="AE907" s="95"/>
      <c r="AF907" s="95"/>
      <c r="AG907" s="95"/>
      <c r="AH907" s="95"/>
      <c r="AI907" s="95"/>
      <c r="AJ907" s="95"/>
      <c r="AK907" s="95"/>
      <c r="AL907" s="95"/>
      <c r="AM907" s="95"/>
      <c r="AN907" s="95"/>
      <c r="AO907" s="95"/>
      <c r="AP907" s="95"/>
      <c r="AQ907" s="95"/>
      <c r="AR907" s="95"/>
      <c r="AS907" s="95"/>
      <c r="AT907" s="95"/>
      <c r="AU907" s="95"/>
      <c r="AV907" s="95"/>
      <c r="AW907" s="95"/>
      <c r="AX907" s="95"/>
      <c r="AY907" s="95"/>
      <c r="AZ907" s="95"/>
      <c r="BA907" s="95"/>
      <c r="BB907" s="95"/>
      <c r="BC907" s="95"/>
      <c r="BD907" s="95"/>
      <c r="BE907" s="95"/>
      <c r="BF907" s="95"/>
      <c r="BG907" s="95"/>
      <c r="BH907" s="95"/>
      <c r="BI907" s="95"/>
      <c r="BJ907" s="95"/>
      <c r="BK907" s="95"/>
      <c r="BL907" s="95"/>
      <c r="BM907" s="95"/>
    </row>
    <row r="908" spans="2:65" ht="25.5" customHeight="1"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N908" s="143"/>
      <c r="O908" s="143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  <c r="AA908" s="95"/>
      <c r="AB908" s="95"/>
      <c r="AC908" s="95"/>
      <c r="AD908" s="95"/>
      <c r="AE908" s="95"/>
      <c r="AF908" s="95"/>
      <c r="AG908" s="95"/>
      <c r="AH908" s="95"/>
      <c r="AI908" s="95"/>
      <c r="AJ908" s="95"/>
      <c r="AK908" s="95"/>
      <c r="AL908" s="95"/>
      <c r="AM908" s="95"/>
      <c r="AN908" s="95"/>
      <c r="AO908" s="95"/>
      <c r="AP908" s="95"/>
      <c r="AQ908" s="95"/>
      <c r="AR908" s="95"/>
      <c r="AS908" s="95"/>
      <c r="AT908" s="95"/>
      <c r="AU908" s="95"/>
      <c r="AV908" s="95"/>
      <c r="AW908" s="95"/>
      <c r="AX908" s="95"/>
      <c r="AY908" s="95"/>
      <c r="AZ908" s="95"/>
      <c r="BA908" s="95"/>
      <c r="BB908" s="95"/>
      <c r="BC908" s="95"/>
      <c r="BD908" s="95"/>
      <c r="BE908" s="95"/>
      <c r="BF908" s="95"/>
      <c r="BG908" s="95"/>
      <c r="BH908" s="95"/>
      <c r="BI908" s="95"/>
      <c r="BJ908" s="95"/>
      <c r="BK908" s="95"/>
      <c r="BL908" s="95"/>
      <c r="BM908" s="95"/>
    </row>
    <row r="909" spans="2:65" ht="25.5" customHeight="1"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N909" s="143"/>
      <c r="O909" s="143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  <c r="AA909" s="95"/>
      <c r="AB909" s="95"/>
      <c r="AC909" s="95"/>
      <c r="AD909" s="95"/>
      <c r="AE909" s="95"/>
      <c r="AF909" s="95"/>
      <c r="AG909" s="95"/>
      <c r="AH909" s="95"/>
      <c r="AI909" s="95"/>
      <c r="AJ909" s="95"/>
      <c r="AK909" s="95"/>
      <c r="AL909" s="95"/>
      <c r="AM909" s="95"/>
      <c r="AN909" s="95"/>
      <c r="AO909" s="95"/>
      <c r="AP909" s="95"/>
      <c r="AQ909" s="95"/>
      <c r="AR909" s="95"/>
      <c r="AS909" s="95"/>
      <c r="AT909" s="95"/>
      <c r="AU909" s="95"/>
      <c r="AV909" s="95"/>
      <c r="AW909" s="95"/>
      <c r="AX909" s="95"/>
      <c r="AY909" s="95"/>
      <c r="AZ909" s="95"/>
      <c r="BA909" s="95"/>
      <c r="BB909" s="95"/>
      <c r="BC909" s="95"/>
      <c r="BD909" s="95"/>
      <c r="BE909" s="95"/>
      <c r="BF909" s="95"/>
      <c r="BG909" s="95"/>
      <c r="BH909" s="95"/>
      <c r="BI909" s="95"/>
      <c r="BJ909" s="95"/>
      <c r="BK909" s="95"/>
      <c r="BL909" s="95"/>
      <c r="BM909" s="95"/>
    </row>
    <row r="910" spans="2:65" ht="25.5" customHeight="1"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N910" s="143"/>
      <c r="O910" s="143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  <c r="AA910" s="95"/>
      <c r="AB910" s="95"/>
      <c r="AC910" s="95"/>
      <c r="AD910" s="95"/>
      <c r="AE910" s="95"/>
      <c r="AF910" s="95"/>
      <c r="AG910" s="95"/>
      <c r="AH910" s="95"/>
      <c r="AI910" s="95"/>
      <c r="AJ910" s="95"/>
      <c r="AK910" s="95"/>
      <c r="AL910" s="95"/>
      <c r="AM910" s="95"/>
      <c r="AN910" s="95"/>
      <c r="AO910" s="95"/>
      <c r="AP910" s="95"/>
      <c r="AQ910" s="95"/>
      <c r="AR910" s="95"/>
      <c r="AS910" s="95"/>
      <c r="AT910" s="95"/>
      <c r="AU910" s="95"/>
      <c r="AV910" s="95"/>
      <c r="AW910" s="95"/>
      <c r="AX910" s="95"/>
      <c r="AY910" s="95"/>
      <c r="AZ910" s="95"/>
      <c r="BA910" s="95"/>
      <c r="BB910" s="95"/>
      <c r="BC910" s="95"/>
      <c r="BD910" s="95"/>
      <c r="BE910" s="95"/>
      <c r="BF910" s="95"/>
      <c r="BG910" s="95"/>
      <c r="BH910" s="95"/>
      <c r="BI910" s="95"/>
      <c r="BJ910" s="95"/>
      <c r="BK910" s="95"/>
      <c r="BL910" s="95"/>
      <c r="BM910" s="95"/>
    </row>
    <row r="911" spans="2:65" ht="25.5" customHeight="1"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N911" s="143"/>
      <c r="O911" s="143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  <c r="AA911" s="95"/>
      <c r="AB911" s="95"/>
      <c r="AC911" s="95"/>
      <c r="AD911" s="95"/>
      <c r="AE911" s="95"/>
      <c r="AF911" s="95"/>
      <c r="AG911" s="95"/>
      <c r="AH911" s="95"/>
      <c r="AI911" s="95"/>
      <c r="AJ911" s="95"/>
      <c r="AK911" s="95"/>
      <c r="AL911" s="95"/>
      <c r="AM911" s="95"/>
      <c r="AN911" s="95"/>
      <c r="AO911" s="95"/>
      <c r="AP911" s="95"/>
      <c r="AQ911" s="95"/>
      <c r="AR911" s="95"/>
      <c r="AS911" s="95"/>
      <c r="AT911" s="95"/>
      <c r="AU911" s="95"/>
      <c r="AV911" s="95"/>
      <c r="AW911" s="95"/>
      <c r="AX911" s="95"/>
      <c r="AY911" s="95"/>
      <c r="AZ911" s="95"/>
      <c r="BA911" s="95"/>
      <c r="BB911" s="95"/>
      <c r="BC911" s="95"/>
      <c r="BD911" s="95"/>
      <c r="BE911" s="95"/>
      <c r="BF911" s="95"/>
      <c r="BG911" s="95"/>
      <c r="BH911" s="95"/>
      <c r="BI911" s="95"/>
      <c r="BJ911" s="95"/>
      <c r="BK911" s="95"/>
      <c r="BL911" s="95"/>
      <c r="BM911" s="95"/>
    </row>
    <row r="912" spans="2:65" ht="25.5" customHeight="1"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N912" s="143"/>
      <c r="O912" s="143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  <c r="AA912" s="95"/>
      <c r="AB912" s="95"/>
      <c r="AC912" s="95"/>
      <c r="AD912" s="95"/>
      <c r="AE912" s="95"/>
      <c r="AF912" s="95"/>
      <c r="AG912" s="95"/>
      <c r="AH912" s="95"/>
      <c r="AI912" s="95"/>
      <c r="AJ912" s="95"/>
      <c r="AK912" s="95"/>
      <c r="AL912" s="95"/>
      <c r="AM912" s="95"/>
      <c r="AN912" s="95"/>
      <c r="AO912" s="95"/>
      <c r="AP912" s="95"/>
      <c r="AQ912" s="95"/>
      <c r="AR912" s="95"/>
      <c r="AS912" s="95"/>
      <c r="AT912" s="95"/>
      <c r="AU912" s="95"/>
      <c r="AV912" s="95"/>
      <c r="AW912" s="95"/>
      <c r="AX912" s="95"/>
      <c r="AY912" s="95"/>
      <c r="AZ912" s="95"/>
      <c r="BA912" s="95"/>
      <c r="BB912" s="95"/>
      <c r="BC912" s="95"/>
      <c r="BD912" s="95"/>
      <c r="BE912" s="95"/>
      <c r="BF912" s="95"/>
      <c r="BG912" s="95"/>
      <c r="BH912" s="95"/>
      <c r="BI912" s="95"/>
      <c r="BJ912" s="95"/>
      <c r="BK912" s="95"/>
      <c r="BL912" s="95"/>
      <c r="BM912" s="95"/>
    </row>
    <row r="913" spans="2:65" ht="25.5" customHeight="1"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N913" s="143"/>
      <c r="O913" s="143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  <c r="AA913" s="95"/>
      <c r="AB913" s="95"/>
      <c r="AC913" s="95"/>
      <c r="AD913" s="95"/>
      <c r="AE913" s="95"/>
      <c r="AF913" s="95"/>
      <c r="AG913" s="95"/>
      <c r="AH913" s="95"/>
      <c r="AI913" s="95"/>
      <c r="AJ913" s="95"/>
      <c r="AK913" s="95"/>
      <c r="AL913" s="95"/>
      <c r="AM913" s="95"/>
      <c r="AN913" s="95"/>
      <c r="AO913" s="95"/>
      <c r="AP913" s="95"/>
      <c r="AQ913" s="95"/>
      <c r="AR913" s="95"/>
      <c r="AS913" s="95"/>
      <c r="AT913" s="95"/>
      <c r="AU913" s="95"/>
      <c r="AV913" s="95"/>
      <c r="AW913" s="95"/>
      <c r="AX913" s="95"/>
      <c r="AY913" s="95"/>
      <c r="AZ913" s="95"/>
      <c r="BA913" s="95"/>
      <c r="BB913" s="95"/>
      <c r="BC913" s="95"/>
      <c r="BD913" s="95"/>
      <c r="BE913" s="95"/>
      <c r="BF913" s="95"/>
      <c r="BG913" s="95"/>
      <c r="BH913" s="95"/>
      <c r="BI913" s="95"/>
      <c r="BJ913" s="95"/>
      <c r="BK913" s="95"/>
      <c r="BL913" s="95"/>
      <c r="BM913" s="95"/>
    </row>
    <row r="914" spans="2:65" ht="25.5" customHeight="1">
      <c r="B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N914" s="143"/>
      <c r="O914" s="143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  <c r="AA914" s="95"/>
      <c r="AB914" s="95"/>
      <c r="AC914" s="95"/>
      <c r="AD914" s="95"/>
      <c r="AE914" s="95"/>
      <c r="AF914" s="95"/>
      <c r="AG914" s="95"/>
      <c r="AH914" s="95"/>
      <c r="AI914" s="95"/>
      <c r="AJ914" s="95"/>
      <c r="AK914" s="95"/>
      <c r="AL914" s="95"/>
      <c r="AM914" s="95"/>
      <c r="AN914" s="95"/>
      <c r="AO914" s="95"/>
      <c r="AP914" s="95"/>
      <c r="AQ914" s="95"/>
      <c r="AR914" s="95"/>
      <c r="AS914" s="95"/>
      <c r="AT914" s="95"/>
      <c r="AU914" s="95"/>
      <c r="AV914" s="95"/>
      <c r="AW914" s="95"/>
      <c r="AX914" s="95"/>
      <c r="AY914" s="95"/>
      <c r="AZ914" s="95"/>
      <c r="BA914" s="95"/>
      <c r="BB914" s="95"/>
      <c r="BC914" s="95"/>
      <c r="BD914" s="95"/>
      <c r="BE914" s="95"/>
      <c r="BF914" s="95"/>
      <c r="BG914" s="95"/>
      <c r="BH914" s="95"/>
      <c r="BI914" s="95"/>
      <c r="BJ914" s="95"/>
      <c r="BK914" s="95"/>
      <c r="BL914" s="95"/>
      <c r="BM914" s="95"/>
    </row>
    <row r="915" spans="2:65" ht="25.5" customHeight="1">
      <c r="B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N915" s="143"/>
      <c r="O915" s="143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  <c r="AA915" s="95"/>
      <c r="AB915" s="95"/>
      <c r="AC915" s="95"/>
      <c r="AD915" s="95"/>
      <c r="AE915" s="95"/>
      <c r="AF915" s="95"/>
      <c r="AG915" s="95"/>
      <c r="AH915" s="95"/>
      <c r="AI915" s="95"/>
      <c r="AJ915" s="95"/>
      <c r="AK915" s="95"/>
      <c r="AL915" s="95"/>
      <c r="AM915" s="95"/>
      <c r="AN915" s="95"/>
      <c r="AO915" s="95"/>
      <c r="AP915" s="95"/>
      <c r="AQ915" s="95"/>
      <c r="AR915" s="95"/>
      <c r="AS915" s="95"/>
      <c r="AT915" s="95"/>
      <c r="AU915" s="95"/>
      <c r="AV915" s="95"/>
      <c r="AW915" s="95"/>
      <c r="AX915" s="95"/>
      <c r="AY915" s="95"/>
      <c r="AZ915" s="95"/>
      <c r="BA915" s="95"/>
      <c r="BB915" s="95"/>
      <c r="BC915" s="95"/>
      <c r="BD915" s="95"/>
      <c r="BE915" s="95"/>
      <c r="BF915" s="95"/>
      <c r="BG915" s="95"/>
      <c r="BH915" s="95"/>
      <c r="BI915" s="95"/>
      <c r="BJ915" s="95"/>
      <c r="BK915" s="95"/>
      <c r="BL915" s="95"/>
      <c r="BM915" s="95"/>
    </row>
    <row r="916" spans="2:65" ht="25.5" customHeight="1">
      <c r="B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N916" s="143"/>
      <c r="O916" s="143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  <c r="AA916" s="95"/>
      <c r="AB916" s="95"/>
      <c r="AC916" s="95"/>
      <c r="AD916" s="95"/>
      <c r="AE916" s="95"/>
      <c r="AF916" s="95"/>
      <c r="AG916" s="95"/>
      <c r="AH916" s="95"/>
      <c r="AI916" s="95"/>
      <c r="AJ916" s="95"/>
      <c r="AK916" s="95"/>
      <c r="AL916" s="95"/>
      <c r="AM916" s="95"/>
      <c r="AN916" s="95"/>
      <c r="AO916" s="95"/>
      <c r="AP916" s="95"/>
      <c r="AQ916" s="95"/>
      <c r="AR916" s="95"/>
      <c r="AS916" s="95"/>
      <c r="AT916" s="95"/>
      <c r="AU916" s="95"/>
      <c r="AV916" s="95"/>
      <c r="AW916" s="95"/>
      <c r="AX916" s="95"/>
      <c r="AY916" s="95"/>
      <c r="AZ916" s="95"/>
      <c r="BA916" s="95"/>
      <c r="BB916" s="95"/>
      <c r="BC916" s="95"/>
      <c r="BD916" s="95"/>
      <c r="BE916" s="95"/>
      <c r="BF916" s="95"/>
      <c r="BG916" s="95"/>
      <c r="BH916" s="95"/>
      <c r="BI916" s="95"/>
      <c r="BJ916" s="95"/>
      <c r="BK916" s="95"/>
      <c r="BL916" s="95"/>
      <c r="BM916" s="95"/>
    </row>
    <row r="917" spans="2:65" ht="25.5" customHeight="1">
      <c r="B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N917" s="143"/>
      <c r="O917" s="143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  <c r="AA917" s="95"/>
      <c r="AB917" s="95"/>
      <c r="AC917" s="95"/>
      <c r="AD917" s="95"/>
      <c r="AE917" s="95"/>
      <c r="AF917" s="95"/>
      <c r="AG917" s="95"/>
      <c r="AH917" s="95"/>
      <c r="AI917" s="95"/>
      <c r="AJ917" s="95"/>
      <c r="AK917" s="95"/>
      <c r="AL917" s="95"/>
      <c r="AM917" s="95"/>
      <c r="AN917" s="95"/>
      <c r="AO917" s="95"/>
      <c r="AP917" s="95"/>
      <c r="AQ917" s="95"/>
      <c r="AR917" s="95"/>
      <c r="AS917" s="95"/>
      <c r="AT917" s="95"/>
      <c r="AU917" s="95"/>
      <c r="AV917" s="95"/>
      <c r="AW917" s="95"/>
      <c r="AX917" s="95"/>
      <c r="AY917" s="95"/>
      <c r="AZ917" s="95"/>
      <c r="BA917" s="95"/>
      <c r="BB917" s="95"/>
      <c r="BC917" s="95"/>
      <c r="BD917" s="95"/>
      <c r="BE917" s="95"/>
      <c r="BF917" s="95"/>
      <c r="BG917" s="95"/>
      <c r="BH917" s="95"/>
      <c r="BI917" s="95"/>
      <c r="BJ917" s="95"/>
      <c r="BK917" s="95"/>
      <c r="BL917" s="95"/>
      <c r="BM917" s="95"/>
    </row>
    <row r="918" spans="2:65" ht="25.5" customHeight="1">
      <c r="B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N918" s="143"/>
      <c r="O918" s="143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  <c r="AA918" s="95"/>
      <c r="AB918" s="95"/>
      <c r="AC918" s="95"/>
      <c r="AD918" s="95"/>
      <c r="AE918" s="95"/>
      <c r="AF918" s="95"/>
      <c r="AG918" s="95"/>
      <c r="AH918" s="95"/>
      <c r="AI918" s="95"/>
      <c r="AJ918" s="95"/>
      <c r="AK918" s="95"/>
      <c r="AL918" s="95"/>
      <c r="AM918" s="95"/>
      <c r="AN918" s="95"/>
      <c r="AO918" s="95"/>
      <c r="AP918" s="95"/>
      <c r="AQ918" s="95"/>
      <c r="AR918" s="95"/>
      <c r="AS918" s="95"/>
      <c r="AT918" s="95"/>
      <c r="AU918" s="95"/>
      <c r="AV918" s="95"/>
      <c r="AW918" s="95"/>
      <c r="AX918" s="95"/>
      <c r="AY918" s="95"/>
      <c r="AZ918" s="95"/>
      <c r="BA918" s="95"/>
      <c r="BB918" s="95"/>
      <c r="BC918" s="95"/>
      <c r="BD918" s="95"/>
      <c r="BE918" s="95"/>
      <c r="BF918" s="95"/>
      <c r="BG918" s="95"/>
      <c r="BH918" s="95"/>
      <c r="BI918" s="95"/>
      <c r="BJ918" s="95"/>
      <c r="BK918" s="95"/>
      <c r="BL918" s="95"/>
      <c r="BM918" s="95"/>
    </row>
    <row r="919" spans="2:65" ht="25.5" customHeight="1"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N919" s="143"/>
      <c r="O919" s="143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  <c r="AA919" s="95"/>
      <c r="AB919" s="95"/>
      <c r="AC919" s="95"/>
      <c r="AD919" s="95"/>
      <c r="AE919" s="95"/>
      <c r="AF919" s="95"/>
      <c r="AG919" s="95"/>
      <c r="AH919" s="95"/>
      <c r="AI919" s="95"/>
      <c r="AJ919" s="95"/>
      <c r="AK919" s="95"/>
      <c r="AL919" s="95"/>
      <c r="AM919" s="95"/>
      <c r="AN919" s="95"/>
      <c r="AO919" s="95"/>
      <c r="AP919" s="95"/>
      <c r="AQ919" s="95"/>
      <c r="AR919" s="95"/>
      <c r="AS919" s="95"/>
      <c r="AT919" s="95"/>
      <c r="AU919" s="95"/>
      <c r="AV919" s="95"/>
      <c r="AW919" s="95"/>
      <c r="AX919" s="95"/>
      <c r="AY919" s="95"/>
      <c r="AZ919" s="95"/>
      <c r="BA919" s="95"/>
      <c r="BB919" s="95"/>
      <c r="BC919" s="95"/>
      <c r="BD919" s="95"/>
      <c r="BE919" s="95"/>
      <c r="BF919" s="95"/>
      <c r="BG919" s="95"/>
      <c r="BH919" s="95"/>
      <c r="BI919" s="95"/>
      <c r="BJ919" s="95"/>
      <c r="BK919" s="95"/>
      <c r="BL919" s="95"/>
      <c r="BM919" s="95"/>
    </row>
    <row r="920" spans="2:65" ht="25.5" customHeight="1">
      <c r="B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N920" s="143"/>
      <c r="O920" s="143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  <c r="AA920" s="95"/>
      <c r="AB920" s="95"/>
      <c r="AC920" s="95"/>
      <c r="AD920" s="95"/>
      <c r="AE920" s="95"/>
      <c r="AF920" s="95"/>
      <c r="AG920" s="95"/>
      <c r="AH920" s="95"/>
      <c r="AI920" s="95"/>
      <c r="AJ920" s="95"/>
      <c r="AK920" s="95"/>
      <c r="AL920" s="95"/>
      <c r="AM920" s="95"/>
      <c r="AN920" s="95"/>
      <c r="AO920" s="95"/>
      <c r="AP920" s="95"/>
      <c r="AQ920" s="95"/>
      <c r="AR920" s="95"/>
      <c r="AS920" s="95"/>
      <c r="AT920" s="95"/>
      <c r="AU920" s="95"/>
      <c r="AV920" s="95"/>
      <c r="AW920" s="95"/>
      <c r="AX920" s="95"/>
      <c r="AY920" s="95"/>
      <c r="AZ920" s="95"/>
      <c r="BA920" s="95"/>
      <c r="BB920" s="95"/>
      <c r="BC920" s="95"/>
      <c r="BD920" s="95"/>
      <c r="BE920" s="95"/>
      <c r="BF920" s="95"/>
      <c r="BG920" s="95"/>
      <c r="BH920" s="95"/>
      <c r="BI920" s="95"/>
      <c r="BJ920" s="95"/>
      <c r="BK920" s="95"/>
      <c r="BL920" s="95"/>
      <c r="BM920" s="95"/>
    </row>
    <row r="921" spans="2:65" ht="25.5" customHeight="1"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N921" s="143"/>
      <c r="O921" s="143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  <c r="AA921" s="95"/>
      <c r="AB921" s="95"/>
      <c r="AC921" s="95"/>
      <c r="AD921" s="95"/>
      <c r="AE921" s="95"/>
      <c r="AF921" s="95"/>
      <c r="AG921" s="95"/>
      <c r="AH921" s="95"/>
      <c r="AI921" s="95"/>
      <c r="AJ921" s="95"/>
      <c r="AK921" s="95"/>
      <c r="AL921" s="95"/>
      <c r="AM921" s="95"/>
      <c r="AN921" s="95"/>
      <c r="AO921" s="95"/>
      <c r="AP921" s="95"/>
      <c r="AQ921" s="95"/>
      <c r="AR921" s="95"/>
      <c r="AS921" s="95"/>
      <c r="AT921" s="95"/>
      <c r="AU921" s="95"/>
      <c r="AV921" s="95"/>
      <c r="AW921" s="95"/>
      <c r="AX921" s="95"/>
      <c r="AY921" s="95"/>
      <c r="AZ921" s="95"/>
      <c r="BA921" s="95"/>
      <c r="BB921" s="95"/>
      <c r="BC921" s="95"/>
      <c r="BD921" s="95"/>
      <c r="BE921" s="95"/>
      <c r="BF921" s="95"/>
      <c r="BG921" s="95"/>
      <c r="BH921" s="95"/>
      <c r="BI921" s="95"/>
      <c r="BJ921" s="95"/>
      <c r="BK921" s="95"/>
      <c r="BL921" s="95"/>
      <c r="BM921" s="95"/>
    </row>
    <row r="922" spans="2:65" ht="25.5" customHeight="1"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N922" s="143"/>
      <c r="O922" s="143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  <c r="AA922" s="95"/>
      <c r="AB922" s="95"/>
      <c r="AC922" s="95"/>
      <c r="AD922" s="95"/>
      <c r="AE922" s="95"/>
      <c r="AF922" s="95"/>
      <c r="AG922" s="95"/>
      <c r="AH922" s="95"/>
      <c r="AI922" s="95"/>
      <c r="AJ922" s="95"/>
      <c r="AK922" s="95"/>
      <c r="AL922" s="95"/>
      <c r="AM922" s="95"/>
      <c r="AN922" s="95"/>
      <c r="AO922" s="95"/>
      <c r="AP922" s="95"/>
      <c r="AQ922" s="95"/>
      <c r="AR922" s="95"/>
      <c r="AS922" s="95"/>
      <c r="AT922" s="95"/>
      <c r="AU922" s="95"/>
      <c r="AV922" s="95"/>
      <c r="AW922" s="95"/>
      <c r="AX922" s="95"/>
      <c r="AY922" s="95"/>
      <c r="AZ922" s="95"/>
      <c r="BA922" s="95"/>
      <c r="BB922" s="95"/>
      <c r="BC922" s="95"/>
      <c r="BD922" s="95"/>
      <c r="BE922" s="95"/>
      <c r="BF922" s="95"/>
      <c r="BG922" s="95"/>
      <c r="BH922" s="95"/>
      <c r="BI922" s="95"/>
      <c r="BJ922" s="95"/>
      <c r="BK922" s="95"/>
      <c r="BL922" s="95"/>
      <c r="BM922" s="95"/>
    </row>
    <row r="923" spans="2:65" ht="25.5" customHeight="1"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N923" s="143"/>
      <c r="O923" s="143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  <c r="AA923" s="95"/>
      <c r="AB923" s="95"/>
      <c r="AC923" s="95"/>
      <c r="AD923" s="95"/>
      <c r="AE923" s="95"/>
      <c r="AF923" s="95"/>
      <c r="AG923" s="95"/>
      <c r="AH923" s="95"/>
      <c r="AI923" s="95"/>
      <c r="AJ923" s="95"/>
      <c r="AK923" s="95"/>
      <c r="AL923" s="95"/>
      <c r="AM923" s="95"/>
      <c r="AN923" s="95"/>
      <c r="AO923" s="95"/>
      <c r="AP923" s="95"/>
      <c r="AQ923" s="95"/>
      <c r="AR923" s="95"/>
      <c r="AS923" s="95"/>
      <c r="AT923" s="95"/>
      <c r="AU923" s="95"/>
      <c r="AV923" s="95"/>
      <c r="AW923" s="95"/>
      <c r="AX923" s="95"/>
      <c r="AY923" s="95"/>
      <c r="AZ923" s="95"/>
      <c r="BA923" s="95"/>
      <c r="BB923" s="95"/>
      <c r="BC923" s="95"/>
      <c r="BD923" s="95"/>
      <c r="BE923" s="95"/>
      <c r="BF923" s="95"/>
      <c r="BG923" s="95"/>
      <c r="BH923" s="95"/>
      <c r="BI923" s="95"/>
      <c r="BJ923" s="95"/>
      <c r="BK923" s="95"/>
      <c r="BL923" s="95"/>
      <c r="BM923" s="95"/>
    </row>
    <row r="924" spans="2:65" ht="25.5" customHeight="1">
      <c r="B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N924" s="143"/>
      <c r="O924" s="143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  <c r="AA924" s="95"/>
      <c r="AB924" s="95"/>
      <c r="AC924" s="95"/>
      <c r="AD924" s="95"/>
      <c r="AE924" s="95"/>
      <c r="AF924" s="95"/>
      <c r="AG924" s="95"/>
      <c r="AH924" s="95"/>
      <c r="AI924" s="95"/>
      <c r="AJ924" s="95"/>
      <c r="AK924" s="95"/>
      <c r="AL924" s="95"/>
      <c r="AM924" s="95"/>
      <c r="AN924" s="95"/>
      <c r="AO924" s="95"/>
      <c r="AP924" s="95"/>
      <c r="AQ924" s="95"/>
      <c r="AR924" s="95"/>
      <c r="AS924" s="95"/>
      <c r="AT924" s="95"/>
      <c r="AU924" s="95"/>
      <c r="AV924" s="95"/>
      <c r="AW924" s="95"/>
      <c r="AX924" s="95"/>
      <c r="AY924" s="95"/>
      <c r="AZ924" s="95"/>
      <c r="BA924" s="95"/>
      <c r="BB924" s="95"/>
      <c r="BC924" s="95"/>
      <c r="BD924" s="95"/>
      <c r="BE924" s="95"/>
      <c r="BF924" s="95"/>
      <c r="BG924" s="95"/>
      <c r="BH924" s="95"/>
      <c r="BI924" s="95"/>
      <c r="BJ924" s="95"/>
      <c r="BK924" s="95"/>
      <c r="BL924" s="95"/>
      <c r="BM924" s="95"/>
    </row>
    <row r="925" spans="2:65" ht="25.5" customHeight="1">
      <c r="B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N925" s="143"/>
      <c r="O925" s="143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  <c r="AA925" s="95"/>
      <c r="AB925" s="95"/>
      <c r="AC925" s="95"/>
      <c r="AD925" s="95"/>
      <c r="AE925" s="95"/>
      <c r="AF925" s="95"/>
      <c r="AG925" s="95"/>
      <c r="AH925" s="95"/>
      <c r="AI925" s="95"/>
      <c r="AJ925" s="95"/>
      <c r="AK925" s="95"/>
      <c r="AL925" s="95"/>
      <c r="AM925" s="95"/>
      <c r="AN925" s="95"/>
      <c r="AO925" s="95"/>
      <c r="AP925" s="95"/>
      <c r="AQ925" s="95"/>
      <c r="AR925" s="95"/>
      <c r="AS925" s="95"/>
      <c r="AT925" s="95"/>
      <c r="AU925" s="95"/>
      <c r="AV925" s="95"/>
      <c r="AW925" s="95"/>
      <c r="AX925" s="95"/>
      <c r="AY925" s="95"/>
      <c r="AZ925" s="95"/>
      <c r="BA925" s="95"/>
      <c r="BB925" s="95"/>
      <c r="BC925" s="95"/>
      <c r="BD925" s="95"/>
      <c r="BE925" s="95"/>
      <c r="BF925" s="95"/>
      <c r="BG925" s="95"/>
      <c r="BH925" s="95"/>
      <c r="BI925" s="95"/>
      <c r="BJ925" s="95"/>
      <c r="BK925" s="95"/>
      <c r="BL925" s="95"/>
      <c r="BM925" s="95"/>
    </row>
    <row r="926" spans="2:65" ht="25.5" customHeight="1">
      <c r="B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N926" s="143"/>
      <c r="O926" s="143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  <c r="AA926" s="95"/>
      <c r="AB926" s="95"/>
      <c r="AC926" s="95"/>
      <c r="AD926" s="95"/>
      <c r="AE926" s="95"/>
      <c r="AF926" s="95"/>
      <c r="AG926" s="95"/>
      <c r="AH926" s="95"/>
      <c r="AI926" s="95"/>
      <c r="AJ926" s="95"/>
      <c r="AK926" s="95"/>
      <c r="AL926" s="95"/>
      <c r="AM926" s="95"/>
      <c r="AN926" s="95"/>
      <c r="AO926" s="95"/>
      <c r="AP926" s="95"/>
      <c r="AQ926" s="95"/>
      <c r="AR926" s="95"/>
      <c r="AS926" s="95"/>
      <c r="AT926" s="95"/>
      <c r="AU926" s="95"/>
      <c r="AV926" s="95"/>
      <c r="AW926" s="95"/>
      <c r="AX926" s="95"/>
      <c r="AY926" s="95"/>
      <c r="AZ926" s="95"/>
      <c r="BA926" s="95"/>
      <c r="BB926" s="95"/>
      <c r="BC926" s="95"/>
      <c r="BD926" s="95"/>
      <c r="BE926" s="95"/>
      <c r="BF926" s="95"/>
      <c r="BG926" s="95"/>
      <c r="BH926" s="95"/>
      <c r="BI926" s="95"/>
      <c r="BJ926" s="95"/>
      <c r="BK926" s="95"/>
      <c r="BL926" s="95"/>
      <c r="BM926" s="95"/>
    </row>
    <row r="927" spans="2:65" ht="25.5" customHeight="1">
      <c r="B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N927" s="143"/>
      <c r="O927" s="143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  <c r="AA927" s="95"/>
      <c r="AB927" s="95"/>
      <c r="AC927" s="95"/>
      <c r="AD927" s="95"/>
      <c r="AE927" s="95"/>
      <c r="AF927" s="95"/>
      <c r="AG927" s="95"/>
      <c r="AH927" s="95"/>
      <c r="AI927" s="95"/>
      <c r="AJ927" s="95"/>
      <c r="AK927" s="95"/>
      <c r="AL927" s="95"/>
      <c r="AM927" s="95"/>
      <c r="AN927" s="95"/>
      <c r="AO927" s="95"/>
      <c r="AP927" s="95"/>
      <c r="AQ927" s="95"/>
      <c r="AR927" s="95"/>
      <c r="AS927" s="95"/>
      <c r="AT927" s="95"/>
      <c r="AU927" s="95"/>
      <c r="AV927" s="95"/>
      <c r="AW927" s="95"/>
      <c r="AX927" s="95"/>
      <c r="AY927" s="95"/>
      <c r="AZ927" s="95"/>
      <c r="BA927" s="95"/>
      <c r="BB927" s="95"/>
      <c r="BC927" s="95"/>
      <c r="BD927" s="95"/>
      <c r="BE927" s="95"/>
      <c r="BF927" s="95"/>
      <c r="BG927" s="95"/>
      <c r="BH927" s="95"/>
      <c r="BI927" s="95"/>
      <c r="BJ927" s="95"/>
      <c r="BK927" s="95"/>
      <c r="BL927" s="95"/>
      <c r="BM927" s="95"/>
    </row>
    <row r="928" spans="2:65" ht="25.5" customHeight="1">
      <c r="B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N928" s="143"/>
      <c r="O928" s="143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  <c r="AA928" s="95"/>
      <c r="AB928" s="95"/>
      <c r="AC928" s="95"/>
      <c r="AD928" s="95"/>
      <c r="AE928" s="95"/>
      <c r="AF928" s="95"/>
      <c r="AG928" s="95"/>
      <c r="AH928" s="95"/>
      <c r="AI928" s="95"/>
      <c r="AJ928" s="95"/>
      <c r="AK928" s="95"/>
      <c r="AL928" s="95"/>
      <c r="AM928" s="95"/>
      <c r="AN928" s="95"/>
      <c r="AO928" s="95"/>
      <c r="AP928" s="95"/>
      <c r="AQ928" s="95"/>
      <c r="AR928" s="95"/>
      <c r="AS928" s="95"/>
      <c r="AT928" s="95"/>
      <c r="AU928" s="95"/>
      <c r="AV928" s="95"/>
      <c r="AW928" s="95"/>
      <c r="AX928" s="95"/>
      <c r="AY928" s="95"/>
      <c r="AZ928" s="95"/>
      <c r="BA928" s="95"/>
      <c r="BB928" s="95"/>
      <c r="BC928" s="95"/>
      <c r="BD928" s="95"/>
      <c r="BE928" s="95"/>
      <c r="BF928" s="95"/>
      <c r="BG928" s="95"/>
      <c r="BH928" s="95"/>
      <c r="BI928" s="95"/>
      <c r="BJ928" s="95"/>
      <c r="BK928" s="95"/>
      <c r="BL928" s="95"/>
      <c r="BM928" s="95"/>
    </row>
    <row r="929" spans="2:65" ht="25.5" customHeight="1">
      <c r="B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N929" s="143"/>
      <c r="O929" s="143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  <c r="AA929" s="95"/>
      <c r="AB929" s="95"/>
      <c r="AC929" s="95"/>
      <c r="AD929" s="95"/>
      <c r="AE929" s="95"/>
      <c r="AF929" s="95"/>
      <c r="AG929" s="95"/>
      <c r="AH929" s="95"/>
      <c r="AI929" s="95"/>
      <c r="AJ929" s="95"/>
      <c r="AK929" s="95"/>
      <c r="AL929" s="95"/>
      <c r="AM929" s="95"/>
      <c r="AN929" s="95"/>
      <c r="AO929" s="95"/>
      <c r="AP929" s="95"/>
      <c r="AQ929" s="95"/>
      <c r="AR929" s="95"/>
      <c r="AS929" s="95"/>
      <c r="AT929" s="95"/>
      <c r="AU929" s="95"/>
      <c r="AV929" s="95"/>
      <c r="AW929" s="95"/>
      <c r="AX929" s="95"/>
      <c r="AY929" s="95"/>
      <c r="AZ929" s="95"/>
      <c r="BA929" s="95"/>
      <c r="BB929" s="95"/>
      <c r="BC929" s="95"/>
      <c r="BD929" s="95"/>
      <c r="BE929" s="95"/>
      <c r="BF929" s="95"/>
      <c r="BG929" s="95"/>
      <c r="BH929" s="95"/>
      <c r="BI929" s="95"/>
      <c r="BJ929" s="95"/>
      <c r="BK929" s="95"/>
      <c r="BL929" s="95"/>
      <c r="BM929" s="95"/>
    </row>
    <row r="930" spans="2:65" ht="25.5" customHeight="1">
      <c r="B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N930" s="143"/>
      <c r="O930" s="143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  <c r="AA930" s="95"/>
      <c r="AB930" s="95"/>
      <c r="AC930" s="95"/>
      <c r="AD930" s="95"/>
      <c r="AE930" s="95"/>
      <c r="AF930" s="95"/>
      <c r="AG930" s="95"/>
      <c r="AH930" s="95"/>
      <c r="AI930" s="95"/>
      <c r="AJ930" s="95"/>
      <c r="AK930" s="95"/>
      <c r="AL930" s="95"/>
      <c r="AM930" s="95"/>
      <c r="AN930" s="95"/>
      <c r="AO930" s="95"/>
      <c r="AP930" s="95"/>
      <c r="AQ930" s="95"/>
      <c r="AR930" s="95"/>
      <c r="AS930" s="95"/>
      <c r="AT930" s="95"/>
      <c r="AU930" s="95"/>
      <c r="AV930" s="95"/>
      <c r="AW930" s="95"/>
      <c r="AX930" s="95"/>
      <c r="AY930" s="95"/>
      <c r="AZ930" s="95"/>
      <c r="BA930" s="95"/>
      <c r="BB930" s="95"/>
      <c r="BC930" s="95"/>
      <c r="BD930" s="95"/>
      <c r="BE930" s="95"/>
      <c r="BF930" s="95"/>
      <c r="BG930" s="95"/>
      <c r="BH930" s="95"/>
      <c r="BI930" s="95"/>
      <c r="BJ930" s="95"/>
      <c r="BK930" s="95"/>
      <c r="BL930" s="95"/>
      <c r="BM930" s="95"/>
    </row>
    <row r="931" spans="2:65" ht="25.5" customHeight="1"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N931" s="143"/>
      <c r="O931" s="143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  <c r="AA931" s="95"/>
      <c r="AB931" s="95"/>
      <c r="AC931" s="95"/>
      <c r="AD931" s="95"/>
      <c r="AE931" s="95"/>
      <c r="AF931" s="95"/>
      <c r="AG931" s="95"/>
      <c r="AH931" s="95"/>
      <c r="AI931" s="95"/>
      <c r="AJ931" s="95"/>
      <c r="AK931" s="95"/>
      <c r="AL931" s="95"/>
      <c r="AM931" s="95"/>
      <c r="AN931" s="95"/>
      <c r="AO931" s="95"/>
      <c r="AP931" s="95"/>
      <c r="AQ931" s="95"/>
      <c r="AR931" s="95"/>
      <c r="AS931" s="95"/>
      <c r="AT931" s="95"/>
      <c r="AU931" s="95"/>
      <c r="AV931" s="95"/>
      <c r="AW931" s="95"/>
      <c r="AX931" s="95"/>
      <c r="AY931" s="95"/>
      <c r="AZ931" s="95"/>
      <c r="BA931" s="95"/>
      <c r="BB931" s="95"/>
      <c r="BC931" s="95"/>
      <c r="BD931" s="95"/>
      <c r="BE931" s="95"/>
      <c r="BF931" s="95"/>
      <c r="BG931" s="95"/>
      <c r="BH931" s="95"/>
      <c r="BI931" s="95"/>
      <c r="BJ931" s="95"/>
      <c r="BK931" s="95"/>
      <c r="BL931" s="95"/>
      <c r="BM931" s="95"/>
    </row>
    <row r="932" spans="2:65" ht="25.5" customHeight="1"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N932" s="143"/>
      <c r="O932" s="143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  <c r="AA932" s="95"/>
      <c r="AB932" s="95"/>
      <c r="AC932" s="95"/>
      <c r="AD932" s="95"/>
      <c r="AE932" s="95"/>
      <c r="AF932" s="95"/>
      <c r="AG932" s="95"/>
      <c r="AH932" s="95"/>
      <c r="AI932" s="95"/>
      <c r="AJ932" s="95"/>
      <c r="AK932" s="95"/>
      <c r="AL932" s="95"/>
      <c r="AM932" s="95"/>
      <c r="AN932" s="95"/>
      <c r="AO932" s="95"/>
      <c r="AP932" s="95"/>
      <c r="AQ932" s="95"/>
      <c r="AR932" s="95"/>
      <c r="AS932" s="95"/>
      <c r="AT932" s="95"/>
      <c r="AU932" s="95"/>
      <c r="AV932" s="95"/>
      <c r="AW932" s="95"/>
      <c r="AX932" s="95"/>
      <c r="AY932" s="95"/>
      <c r="AZ932" s="95"/>
      <c r="BA932" s="95"/>
      <c r="BB932" s="95"/>
      <c r="BC932" s="95"/>
      <c r="BD932" s="95"/>
      <c r="BE932" s="95"/>
      <c r="BF932" s="95"/>
      <c r="BG932" s="95"/>
      <c r="BH932" s="95"/>
      <c r="BI932" s="95"/>
      <c r="BJ932" s="95"/>
      <c r="BK932" s="95"/>
      <c r="BL932" s="95"/>
      <c r="BM932" s="95"/>
    </row>
    <row r="933" spans="2:65" ht="25.5" customHeight="1">
      <c r="B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N933" s="143"/>
      <c r="O933" s="143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  <c r="AA933" s="95"/>
      <c r="AB933" s="95"/>
      <c r="AC933" s="95"/>
      <c r="AD933" s="95"/>
      <c r="AE933" s="95"/>
      <c r="AF933" s="95"/>
      <c r="AG933" s="95"/>
      <c r="AH933" s="95"/>
      <c r="AI933" s="95"/>
      <c r="AJ933" s="95"/>
      <c r="AK933" s="95"/>
      <c r="AL933" s="95"/>
      <c r="AM933" s="95"/>
      <c r="AN933" s="95"/>
      <c r="AO933" s="95"/>
      <c r="AP933" s="95"/>
      <c r="AQ933" s="95"/>
      <c r="AR933" s="95"/>
      <c r="AS933" s="95"/>
      <c r="AT933" s="95"/>
      <c r="AU933" s="95"/>
      <c r="AV933" s="95"/>
      <c r="AW933" s="95"/>
      <c r="AX933" s="95"/>
      <c r="AY933" s="95"/>
      <c r="AZ933" s="95"/>
      <c r="BA933" s="95"/>
      <c r="BB933" s="95"/>
      <c r="BC933" s="95"/>
      <c r="BD933" s="95"/>
      <c r="BE933" s="95"/>
      <c r="BF933" s="95"/>
      <c r="BG933" s="95"/>
      <c r="BH933" s="95"/>
      <c r="BI933" s="95"/>
      <c r="BJ933" s="95"/>
      <c r="BK933" s="95"/>
      <c r="BL933" s="95"/>
      <c r="BM933" s="95"/>
    </row>
    <row r="934" spans="2:65" ht="25.5" customHeight="1">
      <c r="B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N934" s="143"/>
      <c r="O934" s="143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  <c r="AA934" s="95"/>
      <c r="AB934" s="95"/>
      <c r="AC934" s="95"/>
      <c r="AD934" s="95"/>
      <c r="AE934" s="95"/>
      <c r="AF934" s="95"/>
      <c r="AG934" s="95"/>
      <c r="AH934" s="95"/>
      <c r="AI934" s="95"/>
      <c r="AJ934" s="95"/>
      <c r="AK934" s="95"/>
      <c r="AL934" s="95"/>
      <c r="AM934" s="95"/>
      <c r="AN934" s="95"/>
      <c r="AO934" s="95"/>
      <c r="AP934" s="95"/>
      <c r="AQ934" s="95"/>
      <c r="AR934" s="95"/>
      <c r="AS934" s="95"/>
      <c r="AT934" s="95"/>
      <c r="AU934" s="95"/>
      <c r="AV934" s="95"/>
      <c r="AW934" s="95"/>
      <c r="AX934" s="95"/>
      <c r="AY934" s="95"/>
      <c r="AZ934" s="95"/>
      <c r="BA934" s="95"/>
      <c r="BB934" s="95"/>
      <c r="BC934" s="95"/>
      <c r="BD934" s="95"/>
      <c r="BE934" s="95"/>
      <c r="BF934" s="95"/>
      <c r="BG934" s="95"/>
      <c r="BH934" s="95"/>
      <c r="BI934" s="95"/>
      <c r="BJ934" s="95"/>
      <c r="BK934" s="95"/>
      <c r="BL934" s="95"/>
      <c r="BM934" s="95"/>
    </row>
    <row r="935" spans="2:65" ht="25.5" customHeight="1">
      <c r="B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N935" s="143"/>
      <c r="O935" s="143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  <c r="AA935" s="95"/>
      <c r="AB935" s="95"/>
      <c r="AC935" s="95"/>
      <c r="AD935" s="95"/>
      <c r="AE935" s="95"/>
      <c r="AF935" s="95"/>
      <c r="AG935" s="95"/>
      <c r="AH935" s="95"/>
      <c r="AI935" s="95"/>
      <c r="AJ935" s="95"/>
      <c r="AK935" s="95"/>
      <c r="AL935" s="95"/>
      <c r="AM935" s="95"/>
      <c r="AN935" s="95"/>
      <c r="AO935" s="95"/>
      <c r="AP935" s="95"/>
      <c r="AQ935" s="95"/>
      <c r="AR935" s="95"/>
      <c r="AS935" s="95"/>
      <c r="AT935" s="95"/>
      <c r="AU935" s="95"/>
      <c r="AV935" s="95"/>
      <c r="AW935" s="95"/>
      <c r="AX935" s="95"/>
      <c r="AY935" s="95"/>
      <c r="AZ935" s="95"/>
      <c r="BA935" s="95"/>
      <c r="BB935" s="95"/>
      <c r="BC935" s="95"/>
      <c r="BD935" s="95"/>
      <c r="BE935" s="95"/>
      <c r="BF935" s="95"/>
      <c r="BG935" s="95"/>
      <c r="BH935" s="95"/>
      <c r="BI935" s="95"/>
      <c r="BJ935" s="95"/>
      <c r="BK935" s="95"/>
      <c r="BL935" s="95"/>
      <c r="BM935" s="95"/>
    </row>
    <row r="936" spans="2:65" ht="25.5" customHeight="1">
      <c r="B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N936" s="143"/>
      <c r="O936" s="143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  <c r="AA936" s="95"/>
      <c r="AB936" s="95"/>
      <c r="AC936" s="95"/>
      <c r="AD936" s="95"/>
      <c r="AE936" s="95"/>
      <c r="AF936" s="95"/>
      <c r="AG936" s="95"/>
      <c r="AH936" s="95"/>
      <c r="AI936" s="95"/>
      <c r="AJ936" s="95"/>
      <c r="AK936" s="95"/>
      <c r="AL936" s="95"/>
      <c r="AM936" s="95"/>
      <c r="AN936" s="95"/>
      <c r="AO936" s="95"/>
      <c r="AP936" s="95"/>
      <c r="AQ936" s="95"/>
      <c r="AR936" s="95"/>
      <c r="AS936" s="95"/>
      <c r="AT936" s="95"/>
      <c r="AU936" s="95"/>
      <c r="AV936" s="95"/>
      <c r="AW936" s="95"/>
      <c r="AX936" s="95"/>
      <c r="AY936" s="95"/>
      <c r="AZ936" s="95"/>
      <c r="BA936" s="95"/>
      <c r="BB936" s="95"/>
      <c r="BC936" s="95"/>
      <c r="BD936" s="95"/>
      <c r="BE936" s="95"/>
      <c r="BF936" s="95"/>
      <c r="BG936" s="95"/>
      <c r="BH936" s="95"/>
      <c r="BI936" s="95"/>
      <c r="BJ936" s="95"/>
      <c r="BK936" s="95"/>
      <c r="BL936" s="95"/>
      <c r="BM936" s="95"/>
    </row>
    <row r="937" spans="2:65" ht="25.5" customHeight="1"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N937" s="143"/>
      <c r="O937" s="143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  <c r="AA937" s="95"/>
      <c r="AB937" s="95"/>
      <c r="AC937" s="95"/>
      <c r="AD937" s="95"/>
      <c r="AE937" s="95"/>
      <c r="AF937" s="95"/>
      <c r="AG937" s="95"/>
      <c r="AH937" s="95"/>
      <c r="AI937" s="95"/>
      <c r="AJ937" s="95"/>
      <c r="AK937" s="95"/>
      <c r="AL937" s="95"/>
      <c r="AM937" s="95"/>
      <c r="AN937" s="95"/>
      <c r="AO937" s="95"/>
      <c r="AP937" s="95"/>
      <c r="AQ937" s="95"/>
      <c r="AR937" s="95"/>
      <c r="AS937" s="95"/>
      <c r="AT937" s="95"/>
      <c r="AU937" s="95"/>
      <c r="AV937" s="95"/>
      <c r="AW937" s="95"/>
      <c r="AX937" s="95"/>
      <c r="AY937" s="95"/>
      <c r="AZ937" s="95"/>
      <c r="BA937" s="95"/>
      <c r="BB937" s="95"/>
      <c r="BC937" s="95"/>
      <c r="BD937" s="95"/>
      <c r="BE937" s="95"/>
      <c r="BF937" s="95"/>
      <c r="BG937" s="95"/>
      <c r="BH937" s="95"/>
      <c r="BI937" s="95"/>
      <c r="BJ937" s="95"/>
      <c r="BK937" s="95"/>
      <c r="BL937" s="95"/>
      <c r="BM937" s="95"/>
    </row>
    <row r="938" spans="2:65" ht="25.5" customHeight="1">
      <c r="B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N938" s="143"/>
      <c r="O938" s="143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  <c r="AA938" s="95"/>
      <c r="AB938" s="95"/>
      <c r="AC938" s="95"/>
      <c r="AD938" s="95"/>
      <c r="AE938" s="95"/>
      <c r="AF938" s="95"/>
      <c r="AG938" s="95"/>
      <c r="AH938" s="95"/>
      <c r="AI938" s="95"/>
      <c r="AJ938" s="95"/>
      <c r="AK938" s="95"/>
      <c r="AL938" s="95"/>
      <c r="AM938" s="95"/>
      <c r="AN938" s="95"/>
      <c r="AO938" s="95"/>
      <c r="AP938" s="95"/>
      <c r="AQ938" s="95"/>
      <c r="AR938" s="95"/>
      <c r="AS938" s="95"/>
      <c r="AT938" s="95"/>
      <c r="AU938" s="95"/>
      <c r="AV938" s="95"/>
      <c r="AW938" s="95"/>
      <c r="AX938" s="95"/>
      <c r="AY938" s="95"/>
      <c r="AZ938" s="95"/>
      <c r="BA938" s="95"/>
      <c r="BB938" s="95"/>
      <c r="BC938" s="95"/>
      <c r="BD938" s="95"/>
      <c r="BE938" s="95"/>
      <c r="BF938" s="95"/>
      <c r="BG938" s="95"/>
      <c r="BH938" s="95"/>
      <c r="BI938" s="95"/>
      <c r="BJ938" s="95"/>
      <c r="BK938" s="95"/>
      <c r="BL938" s="95"/>
      <c r="BM938" s="95"/>
    </row>
    <row r="939" spans="2:65" ht="25.5" customHeight="1">
      <c r="B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N939" s="143"/>
      <c r="O939" s="143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  <c r="AA939" s="95"/>
      <c r="AB939" s="95"/>
      <c r="AC939" s="95"/>
      <c r="AD939" s="95"/>
      <c r="AE939" s="95"/>
      <c r="AF939" s="95"/>
      <c r="AG939" s="95"/>
      <c r="AH939" s="95"/>
      <c r="AI939" s="95"/>
      <c r="AJ939" s="95"/>
      <c r="AK939" s="95"/>
      <c r="AL939" s="95"/>
      <c r="AM939" s="95"/>
      <c r="AN939" s="95"/>
      <c r="AO939" s="95"/>
      <c r="AP939" s="95"/>
      <c r="AQ939" s="95"/>
      <c r="AR939" s="95"/>
      <c r="AS939" s="95"/>
      <c r="AT939" s="95"/>
      <c r="AU939" s="95"/>
      <c r="AV939" s="95"/>
      <c r="AW939" s="95"/>
      <c r="AX939" s="95"/>
      <c r="AY939" s="95"/>
      <c r="AZ939" s="95"/>
      <c r="BA939" s="95"/>
      <c r="BB939" s="95"/>
      <c r="BC939" s="95"/>
      <c r="BD939" s="95"/>
      <c r="BE939" s="95"/>
      <c r="BF939" s="95"/>
      <c r="BG939" s="95"/>
      <c r="BH939" s="95"/>
      <c r="BI939" s="95"/>
      <c r="BJ939" s="95"/>
      <c r="BK939" s="95"/>
      <c r="BL939" s="95"/>
      <c r="BM939" s="95"/>
    </row>
    <row r="940" spans="2:65" ht="25.5" customHeight="1">
      <c r="B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N940" s="143"/>
      <c r="O940" s="143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  <c r="AA940" s="95"/>
      <c r="AB940" s="95"/>
      <c r="AC940" s="95"/>
      <c r="AD940" s="95"/>
      <c r="AE940" s="95"/>
      <c r="AF940" s="95"/>
      <c r="AG940" s="95"/>
      <c r="AH940" s="95"/>
      <c r="AI940" s="95"/>
      <c r="AJ940" s="95"/>
      <c r="AK940" s="95"/>
      <c r="AL940" s="95"/>
      <c r="AM940" s="95"/>
      <c r="AN940" s="95"/>
      <c r="AO940" s="95"/>
      <c r="AP940" s="95"/>
      <c r="AQ940" s="95"/>
      <c r="AR940" s="95"/>
      <c r="AS940" s="95"/>
      <c r="AT940" s="95"/>
      <c r="AU940" s="95"/>
      <c r="AV940" s="95"/>
      <c r="AW940" s="95"/>
      <c r="AX940" s="95"/>
      <c r="AY940" s="95"/>
      <c r="AZ940" s="95"/>
      <c r="BA940" s="95"/>
      <c r="BB940" s="95"/>
      <c r="BC940" s="95"/>
      <c r="BD940" s="95"/>
      <c r="BE940" s="95"/>
      <c r="BF940" s="95"/>
      <c r="BG940" s="95"/>
      <c r="BH940" s="95"/>
      <c r="BI940" s="95"/>
      <c r="BJ940" s="95"/>
      <c r="BK940" s="95"/>
      <c r="BL940" s="95"/>
      <c r="BM940" s="95"/>
    </row>
    <row r="941" spans="2:65" ht="25.5" customHeight="1">
      <c r="B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N941" s="143"/>
      <c r="O941" s="143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  <c r="AA941" s="95"/>
      <c r="AB941" s="95"/>
      <c r="AC941" s="95"/>
      <c r="AD941" s="95"/>
      <c r="AE941" s="95"/>
      <c r="AF941" s="95"/>
      <c r="AG941" s="95"/>
      <c r="AH941" s="95"/>
      <c r="AI941" s="95"/>
      <c r="AJ941" s="95"/>
      <c r="AK941" s="95"/>
      <c r="AL941" s="95"/>
      <c r="AM941" s="95"/>
      <c r="AN941" s="95"/>
      <c r="AO941" s="95"/>
      <c r="AP941" s="95"/>
      <c r="AQ941" s="95"/>
      <c r="AR941" s="95"/>
      <c r="AS941" s="95"/>
      <c r="AT941" s="95"/>
      <c r="AU941" s="95"/>
      <c r="AV941" s="95"/>
      <c r="AW941" s="95"/>
      <c r="AX941" s="95"/>
      <c r="AY941" s="95"/>
      <c r="AZ941" s="95"/>
      <c r="BA941" s="95"/>
      <c r="BB941" s="95"/>
      <c r="BC941" s="95"/>
      <c r="BD941" s="95"/>
      <c r="BE941" s="95"/>
      <c r="BF941" s="95"/>
      <c r="BG941" s="95"/>
      <c r="BH941" s="95"/>
      <c r="BI941" s="95"/>
      <c r="BJ941" s="95"/>
      <c r="BK941" s="95"/>
      <c r="BL941" s="95"/>
      <c r="BM941" s="95"/>
    </row>
    <row r="942" spans="2:65" ht="25.5" customHeight="1">
      <c r="B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N942" s="143"/>
      <c r="O942" s="143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  <c r="AA942" s="95"/>
      <c r="AB942" s="95"/>
      <c r="AC942" s="95"/>
      <c r="AD942" s="95"/>
      <c r="AE942" s="95"/>
      <c r="AF942" s="95"/>
      <c r="AG942" s="95"/>
      <c r="AH942" s="95"/>
      <c r="AI942" s="95"/>
      <c r="AJ942" s="95"/>
      <c r="AK942" s="95"/>
      <c r="AL942" s="95"/>
      <c r="AM942" s="95"/>
      <c r="AN942" s="95"/>
      <c r="AO942" s="95"/>
      <c r="AP942" s="95"/>
      <c r="AQ942" s="95"/>
      <c r="AR942" s="95"/>
      <c r="AS942" s="95"/>
      <c r="AT942" s="95"/>
      <c r="AU942" s="95"/>
      <c r="AV942" s="95"/>
      <c r="AW942" s="95"/>
      <c r="AX942" s="95"/>
      <c r="AY942" s="95"/>
      <c r="AZ942" s="95"/>
      <c r="BA942" s="95"/>
      <c r="BB942" s="95"/>
      <c r="BC942" s="95"/>
      <c r="BD942" s="95"/>
      <c r="BE942" s="95"/>
      <c r="BF942" s="95"/>
      <c r="BG942" s="95"/>
      <c r="BH942" s="95"/>
      <c r="BI942" s="95"/>
      <c r="BJ942" s="95"/>
      <c r="BK942" s="95"/>
      <c r="BL942" s="95"/>
      <c r="BM942" s="95"/>
    </row>
    <row r="943" spans="2:65" ht="25.5" customHeight="1">
      <c r="B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N943" s="143"/>
      <c r="O943" s="143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  <c r="AA943" s="95"/>
      <c r="AB943" s="95"/>
      <c r="AC943" s="95"/>
      <c r="AD943" s="95"/>
      <c r="AE943" s="95"/>
      <c r="AF943" s="95"/>
      <c r="AG943" s="95"/>
      <c r="AH943" s="95"/>
      <c r="AI943" s="95"/>
      <c r="AJ943" s="95"/>
      <c r="AK943" s="95"/>
      <c r="AL943" s="95"/>
      <c r="AM943" s="95"/>
      <c r="AN943" s="95"/>
      <c r="AO943" s="95"/>
      <c r="AP943" s="95"/>
      <c r="AQ943" s="95"/>
      <c r="AR943" s="95"/>
      <c r="AS943" s="95"/>
      <c r="AT943" s="95"/>
      <c r="AU943" s="95"/>
      <c r="AV943" s="95"/>
      <c r="AW943" s="95"/>
      <c r="AX943" s="95"/>
      <c r="AY943" s="95"/>
      <c r="AZ943" s="95"/>
      <c r="BA943" s="95"/>
      <c r="BB943" s="95"/>
      <c r="BC943" s="95"/>
      <c r="BD943" s="95"/>
      <c r="BE943" s="95"/>
      <c r="BF943" s="95"/>
      <c r="BG943" s="95"/>
      <c r="BH943" s="95"/>
      <c r="BI943" s="95"/>
      <c r="BJ943" s="95"/>
      <c r="BK943" s="95"/>
      <c r="BL943" s="95"/>
      <c r="BM943" s="95"/>
    </row>
    <row r="944" spans="2:65" ht="25.5" customHeight="1"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N944" s="143"/>
      <c r="O944" s="143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  <c r="AA944" s="95"/>
      <c r="AB944" s="95"/>
      <c r="AC944" s="95"/>
      <c r="AD944" s="95"/>
      <c r="AE944" s="95"/>
      <c r="AF944" s="95"/>
      <c r="AG944" s="95"/>
      <c r="AH944" s="95"/>
      <c r="AI944" s="95"/>
      <c r="AJ944" s="95"/>
      <c r="AK944" s="95"/>
      <c r="AL944" s="95"/>
      <c r="AM944" s="95"/>
      <c r="AN944" s="95"/>
      <c r="AO944" s="95"/>
      <c r="AP944" s="95"/>
      <c r="AQ944" s="95"/>
      <c r="AR944" s="95"/>
      <c r="AS944" s="95"/>
      <c r="AT944" s="95"/>
      <c r="AU944" s="95"/>
      <c r="AV944" s="95"/>
      <c r="AW944" s="95"/>
      <c r="AX944" s="95"/>
      <c r="AY944" s="95"/>
      <c r="AZ944" s="95"/>
      <c r="BA944" s="95"/>
      <c r="BB944" s="95"/>
      <c r="BC944" s="95"/>
      <c r="BD944" s="95"/>
      <c r="BE944" s="95"/>
      <c r="BF944" s="95"/>
      <c r="BG944" s="95"/>
      <c r="BH944" s="95"/>
      <c r="BI944" s="95"/>
      <c r="BJ944" s="95"/>
      <c r="BK944" s="95"/>
      <c r="BL944" s="95"/>
      <c r="BM944" s="95"/>
    </row>
    <row r="945" spans="2:65" ht="25.5" customHeight="1">
      <c r="B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N945" s="143"/>
      <c r="O945" s="143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  <c r="AA945" s="95"/>
      <c r="AB945" s="95"/>
      <c r="AC945" s="95"/>
      <c r="AD945" s="95"/>
      <c r="AE945" s="95"/>
      <c r="AF945" s="95"/>
      <c r="AG945" s="95"/>
      <c r="AH945" s="95"/>
      <c r="AI945" s="95"/>
      <c r="AJ945" s="95"/>
      <c r="AK945" s="95"/>
      <c r="AL945" s="95"/>
      <c r="AM945" s="95"/>
      <c r="AN945" s="95"/>
      <c r="AO945" s="95"/>
      <c r="AP945" s="95"/>
      <c r="AQ945" s="95"/>
      <c r="AR945" s="95"/>
      <c r="AS945" s="95"/>
      <c r="AT945" s="95"/>
      <c r="AU945" s="95"/>
      <c r="AV945" s="95"/>
      <c r="AW945" s="95"/>
      <c r="AX945" s="95"/>
      <c r="AY945" s="95"/>
      <c r="AZ945" s="95"/>
      <c r="BA945" s="95"/>
      <c r="BB945" s="95"/>
      <c r="BC945" s="95"/>
      <c r="BD945" s="95"/>
      <c r="BE945" s="95"/>
      <c r="BF945" s="95"/>
      <c r="BG945" s="95"/>
      <c r="BH945" s="95"/>
      <c r="BI945" s="95"/>
      <c r="BJ945" s="95"/>
      <c r="BK945" s="95"/>
      <c r="BL945" s="95"/>
      <c r="BM945" s="95"/>
    </row>
    <row r="946" spans="2:65" ht="25.5" customHeight="1">
      <c r="B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N946" s="143"/>
      <c r="O946" s="143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  <c r="AA946" s="95"/>
      <c r="AB946" s="95"/>
      <c r="AC946" s="95"/>
      <c r="AD946" s="95"/>
      <c r="AE946" s="95"/>
      <c r="AF946" s="95"/>
      <c r="AG946" s="95"/>
      <c r="AH946" s="95"/>
      <c r="AI946" s="95"/>
      <c r="AJ946" s="95"/>
      <c r="AK946" s="95"/>
      <c r="AL946" s="95"/>
      <c r="AM946" s="95"/>
      <c r="AN946" s="95"/>
      <c r="AO946" s="95"/>
      <c r="AP946" s="95"/>
      <c r="AQ946" s="95"/>
      <c r="AR946" s="95"/>
      <c r="AS946" s="95"/>
      <c r="AT946" s="95"/>
      <c r="AU946" s="95"/>
      <c r="AV946" s="95"/>
      <c r="AW946" s="95"/>
      <c r="AX946" s="95"/>
      <c r="AY946" s="95"/>
      <c r="AZ946" s="95"/>
      <c r="BA946" s="95"/>
      <c r="BB946" s="95"/>
      <c r="BC946" s="95"/>
      <c r="BD946" s="95"/>
      <c r="BE946" s="95"/>
      <c r="BF946" s="95"/>
      <c r="BG946" s="95"/>
      <c r="BH946" s="95"/>
      <c r="BI946" s="95"/>
      <c r="BJ946" s="95"/>
      <c r="BK946" s="95"/>
      <c r="BL946" s="95"/>
      <c r="BM946" s="95"/>
    </row>
    <row r="947" spans="2:65" ht="25.5" customHeight="1">
      <c r="B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N947" s="143"/>
      <c r="O947" s="143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  <c r="AA947" s="95"/>
      <c r="AB947" s="95"/>
      <c r="AC947" s="95"/>
      <c r="AD947" s="95"/>
      <c r="AE947" s="95"/>
      <c r="AF947" s="95"/>
      <c r="AG947" s="95"/>
      <c r="AH947" s="95"/>
      <c r="AI947" s="95"/>
      <c r="AJ947" s="95"/>
      <c r="AK947" s="95"/>
      <c r="AL947" s="95"/>
      <c r="AM947" s="95"/>
      <c r="AN947" s="95"/>
      <c r="AO947" s="95"/>
      <c r="AP947" s="95"/>
      <c r="AQ947" s="95"/>
      <c r="AR947" s="95"/>
      <c r="AS947" s="95"/>
      <c r="AT947" s="95"/>
      <c r="AU947" s="95"/>
      <c r="AV947" s="95"/>
      <c r="AW947" s="95"/>
      <c r="AX947" s="95"/>
      <c r="AY947" s="95"/>
      <c r="AZ947" s="95"/>
      <c r="BA947" s="95"/>
      <c r="BB947" s="95"/>
      <c r="BC947" s="95"/>
      <c r="BD947" s="95"/>
      <c r="BE947" s="95"/>
      <c r="BF947" s="95"/>
      <c r="BG947" s="95"/>
      <c r="BH947" s="95"/>
      <c r="BI947" s="95"/>
      <c r="BJ947" s="95"/>
      <c r="BK947" s="95"/>
      <c r="BL947" s="95"/>
      <c r="BM947" s="95"/>
    </row>
    <row r="948" spans="14:15" ht="25.5" customHeight="1">
      <c r="N948" s="143"/>
      <c r="O948" s="143"/>
    </row>
    <row r="949" spans="14:15" ht="25.5" customHeight="1">
      <c r="N949" s="143"/>
      <c r="O949" s="143"/>
    </row>
    <row r="950" spans="14:15" ht="25.5" customHeight="1">
      <c r="N950" s="143"/>
      <c r="O950" s="143"/>
    </row>
    <row r="951" spans="14:15" ht="25.5" customHeight="1">
      <c r="N951" s="143"/>
      <c r="O951" s="143"/>
    </row>
    <row r="952" spans="14:15" ht="25.5" customHeight="1">
      <c r="N952" s="143"/>
      <c r="O952" s="143"/>
    </row>
    <row r="953" spans="14:15" ht="25.5" customHeight="1">
      <c r="N953" s="143"/>
      <c r="O953" s="143"/>
    </row>
    <row r="954" spans="14:15" ht="25.5" customHeight="1">
      <c r="N954" s="143"/>
      <c r="O954" s="143"/>
    </row>
    <row r="955" spans="14:15" ht="25.5" customHeight="1">
      <c r="N955" s="143"/>
      <c r="O955" s="143"/>
    </row>
    <row r="956" spans="14:15" ht="25.5" customHeight="1">
      <c r="N956" s="143"/>
      <c r="O956" s="143"/>
    </row>
    <row r="957" spans="14:15" ht="25.5" customHeight="1">
      <c r="N957" s="143"/>
      <c r="O957" s="143"/>
    </row>
    <row r="958" spans="14:15" ht="25.5" customHeight="1">
      <c r="N958" s="143"/>
      <c r="O958" s="143"/>
    </row>
    <row r="959" spans="14:15" ht="25.5" customHeight="1">
      <c r="N959" s="143"/>
      <c r="O959" s="143"/>
    </row>
    <row r="960" spans="14:15" ht="25.5" customHeight="1">
      <c r="N960" s="143"/>
      <c r="O960" s="143"/>
    </row>
    <row r="961" spans="14:15" ht="25.5" customHeight="1">
      <c r="N961" s="143"/>
      <c r="O961" s="143"/>
    </row>
    <row r="962" spans="14:15" ht="25.5" customHeight="1">
      <c r="N962" s="143"/>
      <c r="O962" s="143"/>
    </row>
    <row r="963" spans="14:15" ht="25.5" customHeight="1">
      <c r="N963" s="143"/>
      <c r="O963" s="143"/>
    </row>
    <row r="964" spans="14:15" ht="25.5" customHeight="1">
      <c r="N964" s="143"/>
      <c r="O964" s="143"/>
    </row>
    <row r="965" spans="14:15" ht="25.5" customHeight="1">
      <c r="N965" s="143"/>
      <c r="O965" s="143"/>
    </row>
    <row r="966" spans="14:15" ht="25.5" customHeight="1">
      <c r="N966" s="143"/>
      <c r="O966" s="143"/>
    </row>
    <row r="967" spans="14:15" ht="25.5" customHeight="1">
      <c r="N967" s="143"/>
      <c r="O967" s="143"/>
    </row>
    <row r="968" spans="14:15" ht="25.5" customHeight="1">
      <c r="N968" s="143"/>
      <c r="O968" s="143"/>
    </row>
    <row r="969" spans="14:15" ht="25.5" customHeight="1">
      <c r="N969" s="143"/>
      <c r="O969" s="143"/>
    </row>
    <row r="970" spans="14:15" ht="25.5" customHeight="1">
      <c r="N970" s="143"/>
      <c r="O970" s="143"/>
    </row>
    <row r="971" spans="14:15" ht="25.5" customHeight="1">
      <c r="N971" s="143"/>
      <c r="O971" s="143"/>
    </row>
    <row r="972" spans="14:15" ht="25.5" customHeight="1">
      <c r="N972" s="143"/>
      <c r="O972" s="143"/>
    </row>
    <row r="973" spans="14:15" ht="25.5" customHeight="1">
      <c r="N973" s="143"/>
      <c r="O973" s="143"/>
    </row>
    <row r="974" spans="14:15" ht="25.5" customHeight="1">
      <c r="N974" s="143"/>
      <c r="O974" s="143"/>
    </row>
    <row r="975" spans="14:15" ht="25.5" customHeight="1">
      <c r="N975" s="143"/>
      <c r="O975" s="143"/>
    </row>
    <row r="976" spans="14:15" ht="25.5" customHeight="1">
      <c r="N976" s="143"/>
      <c r="O976" s="143"/>
    </row>
    <row r="977" spans="14:15" ht="25.5" customHeight="1">
      <c r="N977" s="143"/>
      <c r="O977" s="143"/>
    </row>
    <row r="978" spans="14:15" ht="25.5" customHeight="1">
      <c r="N978" s="143"/>
      <c r="O978" s="143"/>
    </row>
    <row r="979" spans="14:15" ht="25.5" customHeight="1">
      <c r="N979" s="143"/>
      <c r="O979" s="143"/>
    </row>
    <row r="980" spans="14:15" ht="25.5" customHeight="1">
      <c r="N980" s="143"/>
      <c r="O980" s="143"/>
    </row>
    <row r="981" spans="14:15" ht="25.5" customHeight="1">
      <c r="N981" s="143"/>
      <c r="O981" s="143"/>
    </row>
    <row r="982" spans="14:15" ht="25.5" customHeight="1">
      <c r="N982" s="143"/>
      <c r="O982" s="143"/>
    </row>
    <row r="983" spans="14:15" ht="25.5" customHeight="1">
      <c r="N983" s="143"/>
      <c r="O983" s="143"/>
    </row>
    <row r="984" spans="14:15" ht="25.5" customHeight="1">
      <c r="N984" s="143"/>
      <c r="O984" s="143"/>
    </row>
    <row r="985" spans="14:15" ht="25.5" customHeight="1">
      <c r="N985" s="143"/>
      <c r="O985" s="143"/>
    </row>
    <row r="986" spans="14:15" ht="25.5" customHeight="1">
      <c r="N986" s="143"/>
      <c r="O986" s="143"/>
    </row>
    <row r="987" spans="14:15" ht="25.5" customHeight="1">
      <c r="N987" s="143"/>
      <c r="O987" s="143"/>
    </row>
    <row r="988" spans="14:15" ht="25.5" customHeight="1">
      <c r="N988" s="143"/>
      <c r="O988" s="143"/>
    </row>
    <row r="989" spans="14:15" ht="25.5" customHeight="1">
      <c r="N989" s="143"/>
      <c r="O989" s="143"/>
    </row>
    <row r="990" spans="14:15" ht="25.5" customHeight="1">
      <c r="N990" s="143"/>
      <c r="O990" s="143"/>
    </row>
    <row r="991" spans="14:15" ht="25.5" customHeight="1">
      <c r="N991" s="143"/>
      <c r="O991" s="143"/>
    </row>
    <row r="992" spans="14:15" ht="25.5" customHeight="1">
      <c r="N992" s="143"/>
      <c r="O992" s="143"/>
    </row>
    <row r="993" spans="14:15" ht="25.5" customHeight="1">
      <c r="N993" s="143"/>
      <c r="O993" s="143"/>
    </row>
    <row r="994" spans="14:15" ht="25.5" customHeight="1">
      <c r="N994" s="143"/>
      <c r="O994" s="143"/>
    </row>
    <row r="995" spans="14:15" ht="25.5" customHeight="1">
      <c r="N995" s="143"/>
      <c r="O995" s="143"/>
    </row>
    <row r="996" spans="14:15" ht="25.5" customHeight="1">
      <c r="N996" s="143"/>
      <c r="O996" s="143"/>
    </row>
    <row r="997" spans="14:15" ht="25.5" customHeight="1">
      <c r="N997" s="143"/>
      <c r="O997" s="143"/>
    </row>
    <row r="998" spans="14:15" ht="25.5" customHeight="1">
      <c r="N998" s="143"/>
      <c r="O998" s="143"/>
    </row>
    <row r="999" spans="14:15" ht="25.5" customHeight="1">
      <c r="N999" s="143"/>
      <c r="O999" s="143"/>
    </row>
    <row r="1000" spans="14:15" ht="25.5" customHeight="1">
      <c r="N1000" s="143"/>
      <c r="O1000" s="143"/>
    </row>
    <row r="1001" spans="14:15" ht="25.5" customHeight="1">
      <c r="N1001" s="143"/>
      <c r="O1001" s="143"/>
    </row>
    <row r="1002" spans="14:15" ht="25.5" customHeight="1">
      <c r="N1002" s="143"/>
      <c r="O1002" s="143"/>
    </row>
    <row r="1003" spans="14:15" ht="25.5" customHeight="1">
      <c r="N1003" s="143"/>
      <c r="O1003" s="143"/>
    </row>
    <row r="1004" spans="14:15" ht="25.5" customHeight="1">
      <c r="N1004" s="143"/>
      <c r="O1004" s="143"/>
    </row>
    <row r="1005" spans="14:15" ht="25.5" customHeight="1">
      <c r="N1005" s="143"/>
      <c r="O1005" s="143"/>
    </row>
    <row r="1006" spans="14:15" ht="25.5" customHeight="1">
      <c r="N1006" s="143"/>
      <c r="O1006" s="143"/>
    </row>
    <row r="1007" spans="14:15" ht="25.5" customHeight="1">
      <c r="N1007" s="143"/>
      <c r="O1007" s="143"/>
    </row>
    <row r="1008" spans="14:15" ht="25.5" customHeight="1">
      <c r="N1008" s="143"/>
      <c r="O1008" s="143"/>
    </row>
    <row r="1009" spans="14:15" ht="25.5" customHeight="1">
      <c r="N1009" s="143"/>
      <c r="O1009" s="143"/>
    </row>
    <row r="1010" spans="14:15" ht="25.5" customHeight="1">
      <c r="N1010" s="143"/>
      <c r="O1010" s="143"/>
    </row>
    <row r="1011" spans="14:15" ht="25.5" customHeight="1">
      <c r="N1011" s="143"/>
      <c r="O1011" s="143"/>
    </row>
    <row r="1012" spans="14:15" ht="25.5" customHeight="1">
      <c r="N1012" s="143"/>
      <c r="O1012" s="143"/>
    </row>
    <row r="1013" spans="14:15" ht="25.5" customHeight="1">
      <c r="N1013" s="143"/>
      <c r="O1013" s="143"/>
    </row>
    <row r="1014" spans="14:15" ht="25.5" customHeight="1">
      <c r="N1014" s="143"/>
      <c r="O1014" s="143"/>
    </row>
    <row r="1015" spans="14:15" ht="25.5" customHeight="1">
      <c r="N1015" s="143"/>
      <c r="O1015" s="143"/>
    </row>
    <row r="1016" spans="14:15" ht="25.5" customHeight="1">
      <c r="N1016" s="143"/>
      <c r="O1016" s="143"/>
    </row>
    <row r="1017" spans="14:15" ht="25.5" customHeight="1">
      <c r="N1017" s="143"/>
      <c r="O1017" s="143"/>
    </row>
    <row r="1018" spans="14:15" ht="25.5" customHeight="1">
      <c r="N1018" s="143"/>
      <c r="O1018" s="143"/>
    </row>
    <row r="1019" spans="14:15" ht="25.5" customHeight="1">
      <c r="N1019" s="143"/>
      <c r="O1019" s="143"/>
    </row>
    <row r="1020" spans="14:15" ht="25.5" customHeight="1">
      <c r="N1020" s="143"/>
      <c r="O1020" s="143"/>
    </row>
    <row r="1021" spans="14:15" ht="25.5" customHeight="1">
      <c r="N1021" s="143"/>
      <c r="O1021" s="143"/>
    </row>
    <row r="1022" spans="14:15" ht="25.5" customHeight="1">
      <c r="N1022" s="143"/>
      <c r="O1022" s="143"/>
    </row>
    <row r="1023" spans="14:15" ht="25.5" customHeight="1">
      <c r="N1023" s="143"/>
      <c r="O1023" s="143"/>
    </row>
    <row r="1024" spans="14:15" ht="25.5" customHeight="1">
      <c r="N1024" s="143"/>
      <c r="O1024" s="143"/>
    </row>
    <row r="1025" spans="14:15" ht="25.5" customHeight="1">
      <c r="N1025" s="143"/>
      <c r="O1025" s="143"/>
    </row>
    <row r="1026" spans="14:15" ht="25.5" customHeight="1">
      <c r="N1026" s="143"/>
      <c r="O1026" s="143"/>
    </row>
    <row r="1027" spans="14:15" ht="25.5" customHeight="1">
      <c r="N1027" s="143"/>
      <c r="O1027" s="143"/>
    </row>
    <row r="1028" spans="14:15" ht="25.5" customHeight="1">
      <c r="N1028" s="143"/>
      <c r="O1028" s="143"/>
    </row>
    <row r="1029" spans="14:15" ht="25.5" customHeight="1">
      <c r="N1029" s="143"/>
      <c r="O1029" s="143"/>
    </row>
    <row r="1030" spans="14:15" ht="25.5" customHeight="1">
      <c r="N1030" s="143"/>
      <c r="O1030" s="143"/>
    </row>
    <row r="1031" spans="14:15" ht="25.5" customHeight="1">
      <c r="N1031" s="143"/>
      <c r="O1031" s="143"/>
    </row>
    <row r="1032" spans="14:15" ht="25.5" customHeight="1">
      <c r="N1032" s="143"/>
      <c r="O1032" s="143"/>
    </row>
    <row r="1033" spans="14:15" ht="25.5" customHeight="1">
      <c r="N1033" s="143"/>
      <c r="O1033" s="143"/>
    </row>
    <row r="1034" spans="14:15" ht="25.5" customHeight="1">
      <c r="N1034" s="143"/>
      <c r="O1034" s="143"/>
    </row>
    <row r="1035" spans="14:15" ht="25.5" customHeight="1">
      <c r="N1035" s="143"/>
      <c r="O1035" s="143"/>
    </row>
    <row r="1036" spans="14:15" ht="25.5" customHeight="1">
      <c r="N1036" s="143"/>
      <c r="O1036" s="143"/>
    </row>
    <row r="1037" spans="14:15" ht="25.5" customHeight="1">
      <c r="N1037" s="143"/>
      <c r="O1037" s="143"/>
    </row>
    <row r="1038" spans="14:15" ht="25.5" customHeight="1">
      <c r="N1038" s="143"/>
      <c r="O1038" s="143"/>
    </row>
    <row r="1039" spans="14:15" ht="25.5" customHeight="1">
      <c r="N1039" s="143"/>
      <c r="O1039" s="143"/>
    </row>
    <row r="1040" spans="14:15" ht="25.5" customHeight="1">
      <c r="N1040" s="143"/>
      <c r="O1040" s="143"/>
    </row>
    <row r="1041" spans="14:15" ht="25.5" customHeight="1">
      <c r="N1041" s="143"/>
      <c r="O1041" s="143"/>
    </row>
    <row r="1042" spans="14:15" ht="25.5" customHeight="1">
      <c r="N1042" s="143"/>
      <c r="O1042" s="143"/>
    </row>
    <row r="1043" spans="14:15" ht="25.5" customHeight="1">
      <c r="N1043" s="143"/>
      <c r="O1043" s="143"/>
    </row>
    <row r="1044" spans="14:15" ht="25.5" customHeight="1">
      <c r="N1044" s="143"/>
      <c r="O1044" s="143"/>
    </row>
    <row r="1045" spans="14:15" ht="25.5" customHeight="1">
      <c r="N1045" s="143"/>
      <c r="O1045" s="143"/>
    </row>
    <row r="1046" spans="14:15" ht="25.5" customHeight="1">
      <c r="N1046" s="143"/>
      <c r="O1046" s="143"/>
    </row>
    <row r="1047" spans="14:15" ht="25.5" customHeight="1">
      <c r="N1047" s="143"/>
      <c r="O1047" s="143"/>
    </row>
    <row r="1048" spans="14:15" ht="25.5" customHeight="1">
      <c r="N1048" s="143"/>
      <c r="O1048" s="143"/>
    </row>
    <row r="1049" spans="14:15" ht="25.5" customHeight="1">
      <c r="N1049" s="143"/>
      <c r="O1049" s="143"/>
    </row>
    <row r="1050" spans="14:15" ht="25.5" customHeight="1">
      <c r="N1050" s="143"/>
      <c r="O1050" s="143"/>
    </row>
    <row r="1051" spans="14:15" ht="25.5" customHeight="1">
      <c r="N1051" s="143"/>
      <c r="O1051" s="143"/>
    </row>
    <row r="1052" spans="14:15" ht="25.5" customHeight="1">
      <c r="N1052" s="143"/>
      <c r="O1052" s="143"/>
    </row>
    <row r="1053" spans="14:15" ht="25.5" customHeight="1">
      <c r="N1053" s="143"/>
      <c r="O1053" s="143"/>
    </row>
    <row r="1054" spans="14:15" ht="25.5" customHeight="1">
      <c r="N1054" s="143"/>
      <c r="O1054" s="143"/>
    </row>
    <row r="1055" spans="14:15" ht="25.5" customHeight="1">
      <c r="N1055" s="143"/>
      <c r="O1055" s="143"/>
    </row>
    <row r="1056" spans="14:15" ht="25.5" customHeight="1">
      <c r="N1056" s="143"/>
      <c r="O1056" s="143"/>
    </row>
    <row r="1057" spans="14:15" ht="25.5" customHeight="1">
      <c r="N1057" s="143"/>
      <c r="O1057" s="143"/>
    </row>
    <row r="1058" spans="14:15" ht="25.5" customHeight="1">
      <c r="N1058" s="143"/>
      <c r="O1058" s="143"/>
    </row>
    <row r="1059" spans="14:15" ht="25.5" customHeight="1">
      <c r="N1059" s="143"/>
      <c r="O1059" s="143"/>
    </row>
    <row r="1060" spans="14:15" ht="25.5" customHeight="1">
      <c r="N1060" s="143"/>
      <c r="O1060" s="143"/>
    </row>
    <row r="1061" spans="14:15" ht="25.5" customHeight="1">
      <c r="N1061" s="143"/>
      <c r="O1061" s="143"/>
    </row>
    <row r="1062" spans="14:15" ht="25.5" customHeight="1">
      <c r="N1062" s="143"/>
      <c r="O1062" s="143"/>
    </row>
    <row r="1063" spans="14:15" ht="25.5" customHeight="1">
      <c r="N1063" s="143"/>
      <c r="O1063" s="143"/>
    </row>
    <row r="1064" spans="14:15" ht="25.5" customHeight="1">
      <c r="N1064" s="143"/>
      <c r="O1064" s="143"/>
    </row>
    <row r="1065" spans="14:15" ht="25.5" customHeight="1">
      <c r="N1065" s="143"/>
      <c r="O1065" s="143"/>
    </row>
    <row r="1066" spans="14:15" ht="25.5" customHeight="1">
      <c r="N1066" s="143"/>
      <c r="O1066" s="143"/>
    </row>
    <row r="1067" spans="14:15" ht="25.5" customHeight="1">
      <c r="N1067" s="143"/>
      <c r="O1067" s="143"/>
    </row>
    <row r="1068" spans="14:15" ht="25.5" customHeight="1">
      <c r="N1068" s="143"/>
      <c r="O1068" s="143"/>
    </row>
    <row r="1069" spans="14:15" ht="25.5" customHeight="1">
      <c r="N1069" s="143"/>
      <c r="O1069" s="143"/>
    </row>
    <row r="1070" spans="14:15" ht="25.5" customHeight="1">
      <c r="N1070" s="143"/>
      <c r="O1070" s="143"/>
    </row>
    <row r="1071" spans="14:15" ht="25.5" customHeight="1">
      <c r="N1071" s="143"/>
      <c r="O1071" s="143"/>
    </row>
    <row r="1072" spans="14:15" ht="25.5" customHeight="1">
      <c r="N1072" s="143"/>
      <c r="O1072" s="143"/>
    </row>
    <row r="1073" spans="14:15" ht="25.5" customHeight="1">
      <c r="N1073" s="143"/>
      <c r="O1073" s="143"/>
    </row>
    <row r="1074" spans="14:15" ht="25.5" customHeight="1">
      <c r="N1074" s="143"/>
      <c r="O1074" s="143"/>
    </row>
    <row r="1075" spans="14:15" ht="25.5" customHeight="1">
      <c r="N1075" s="143"/>
      <c r="O1075" s="143"/>
    </row>
    <row r="1076" spans="14:15" ht="25.5" customHeight="1">
      <c r="N1076" s="143"/>
      <c r="O1076" s="143"/>
    </row>
    <row r="1077" spans="14:15" ht="25.5" customHeight="1">
      <c r="N1077" s="143"/>
      <c r="O1077" s="143"/>
    </row>
    <row r="1078" spans="14:15" ht="25.5" customHeight="1">
      <c r="N1078" s="143"/>
      <c r="O1078" s="143"/>
    </row>
    <row r="1079" spans="14:15" ht="25.5" customHeight="1">
      <c r="N1079" s="143"/>
      <c r="O1079" s="143"/>
    </row>
    <row r="1080" spans="14:15" ht="25.5" customHeight="1">
      <c r="N1080" s="143"/>
      <c r="O1080" s="143"/>
    </row>
    <row r="1081" spans="14:15" ht="25.5" customHeight="1">
      <c r="N1081" s="143"/>
      <c r="O1081" s="143"/>
    </row>
    <row r="1082" spans="14:15" ht="25.5" customHeight="1">
      <c r="N1082" s="143"/>
      <c r="O1082" s="143"/>
    </row>
    <row r="1083" spans="14:15" ht="25.5" customHeight="1">
      <c r="N1083" s="143"/>
      <c r="O1083" s="143"/>
    </row>
    <row r="1084" spans="14:15" ht="25.5" customHeight="1">
      <c r="N1084" s="143"/>
      <c r="O1084" s="143"/>
    </row>
    <row r="1085" spans="14:15" ht="25.5" customHeight="1">
      <c r="N1085" s="143"/>
      <c r="O1085" s="143"/>
    </row>
    <row r="1086" spans="14:15" ht="25.5" customHeight="1">
      <c r="N1086" s="143"/>
      <c r="O1086" s="143"/>
    </row>
    <row r="1087" spans="14:15" ht="25.5" customHeight="1">
      <c r="N1087" s="143"/>
      <c r="O1087" s="143"/>
    </row>
    <row r="1088" spans="14:15" ht="25.5" customHeight="1">
      <c r="N1088" s="143"/>
      <c r="O1088" s="143"/>
    </row>
    <row r="1089" spans="14:15" ht="25.5" customHeight="1">
      <c r="N1089" s="143"/>
      <c r="O1089" s="143"/>
    </row>
    <row r="1090" spans="14:15" ht="25.5" customHeight="1">
      <c r="N1090" s="143"/>
      <c r="O1090" s="143"/>
    </row>
    <row r="1091" spans="14:15" ht="25.5" customHeight="1">
      <c r="N1091" s="143"/>
      <c r="O1091" s="143"/>
    </row>
    <row r="1092" spans="14:15" ht="25.5" customHeight="1">
      <c r="N1092" s="143"/>
      <c r="O1092" s="143"/>
    </row>
    <row r="1093" spans="14:15" ht="25.5" customHeight="1">
      <c r="N1093" s="143"/>
      <c r="O1093" s="143"/>
    </row>
    <row r="1094" spans="14:15" ht="25.5" customHeight="1">
      <c r="N1094" s="143"/>
      <c r="O1094" s="143"/>
    </row>
    <row r="1095" spans="14:15" ht="25.5" customHeight="1">
      <c r="N1095" s="143"/>
      <c r="O1095" s="143"/>
    </row>
    <row r="1096" spans="14:15" ht="25.5" customHeight="1">
      <c r="N1096" s="143"/>
      <c r="O1096" s="143"/>
    </row>
    <row r="1097" spans="14:15" ht="25.5" customHeight="1">
      <c r="N1097" s="143"/>
      <c r="O1097" s="143"/>
    </row>
    <row r="1098" spans="14:15" ht="25.5" customHeight="1">
      <c r="N1098" s="143"/>
      <c r="O1098" s="143"/>
    </row>
    <row r="1099" spans="14:15" ht="25.5" customHeight="1">
      <c r="N1099" s="143"/>
      <c r="O1099" s="143"/>
    </row>
    <row r="1100" spans="14:15" ht="25.5" customHeight="1">
      <c r="N1100" s="143"/>
      <c r="O1100" s="143"/>
    </row>
    <row r="1101" spans="14:15" ht="25.5" customHeight="1">
      <c r="N1101" s="143"/>
      <c r="O1101" s="143"/>
    </row>
    <row r="1102" spans="14:15" ht="25.5" customHeight="1">
      <c r="N1102" s="143"/>
      <c r="O1102" s="143"/>
    </row>
    <row r="1103" spans="14:15" ht="25.5" customHeight="1">
      <c r="N1103" s="143"/>
      <c r="O1103" s="143"/>
    </row>
    <row r="1104" spans="14:15" ht="25.5" customHeight="1">
      <c r="N1104" s="143"/>
      <c r="O1104" s="143"/>
    </row>
    <row r="1105" spans="14:15" ht="25.5" customHeight="1">
      <c r="N1105" s="143"/>
      <c r="O1105" s="143"/>
    </row>
    <row r="1106" spans="14:15" ht="25.5" customHeight="1">
      <c r="N1106" s="143"/>
      <c r="O1106" s="143"/>
    </row>
    <row r="1107" spans="14:15" ht="25.5" customHeight="1">
      <c r="N1107" s="143"/>
      <c r="O1107" s="143"/>
    </row>
    <row r="1108" spans="14:15" ht="25.5" customHeight="1">
      <c r="N1108" s="143"/>
      <c r="O1108" s="143"/>
    </row>
    <row r="1109" spans="14:15" ht="25.5" customHeight="1">
      <c r="N1109" s="143"/>
      <c r="O1109" s="143"/>
    </row>
    <row r="1110" spans="14:15" ht="25.5" customHeight="1">
      <c r="N1110" s="143"/>
      <c r="O1110" s="143"/>
    </row>
    <row r="1111" spans="14:15" ht="25.5" customHeight="1">
      <c r="N1111" s="143"/>
      <c r="O1111" s="143"/>
    </row>
    <row r="1112" spans="14:15" ht="25.5" customHeight="1">
      <c r="N1112" s="143"/>
      <c r="O1112" s="143"/>
    </row>
    <row r="1113" spans="14:15" ht="25.5" customHeight="1">
      <c r="N1113" s="143"/>
      <c r="O1113" s="143"/>
    </row>
    <row r="1114" spans="14:15" ht="25.5" customHeight="1">
      <c r="N1114" s="143"/>
      <c r="O1114" s="143"/>
    </row>
    <row r="1115" spans="14:15" ht="25.5" customHeight="1">
      <c r="N1115" s="143"/>
      <c r="O1115" s="143"/>
    </row>
    <row r="1116" spans="14:15" ht="25.5" customHeight="1">
      <c r="N1116" s="143"/>
      <c r="O1116" s="143"/>
    </row>
    <row r="1117" spans="14:15" ht="25.5" customHeight="1">
      <c r="N1117" s="143"/>
      <c r="O1117" s="143"/>
    </row>
    <row r="1118" spans="14:15" ht="25.5" customHeight="1">
      <c r="N1118" s="143"/>
      <c r="O1118" s="143"/>
    </row>
    <row r="1119" spans="14:15" ht="25.5" customHeight="1">
      <c r="N1119" s="143"/>
      <c r="O1119" s="143"/>
    </row>
    <row r="1120" spans="14:15" ht="25.5" customHeight="1">
      <c r="N1120" s="143"/>
      <c r="O1120" s="143"/>
    </row>
    <row r="1121" spans="14:15" ht="25.5" customHeight="1">
      <c r="N1121" s="143"/>
      <c r="O1121" s="143"/>
    </row>
    <row r="1122" spans="14:15" ht="25.5" customHeight="1">
      <c r="N1122" s="143"/>
      <c r="O1122" s="143"/>
    </row>
    <row r="1123" spans="14:15" ht="25.5" customHeight="1">
      <c r="N1123" s="143"/>
      <c r="O1123" s="143"/>
    </row>
    <row r="1124" spans="14:15" ht="25.5" customHeight="1">
      <c r="N1124" s="143"/>
      <c r="O1124" s="143"/>
    </row>
    <row r="1125" spans="14:15" ht="25.5" customHeight="1">
      <c r="N1125" s="143"/>
      <c r="O1125" s="143"/>
    </row>
    <row r="1126" spans="14:15" ht="25.5" customHeight="1">
      <c r="N1126" s="143"/>
      <c r="O1126" s="143"/>
    </row>
    <row r="1127" spans="14:15" ht="25.5" customHeight="1">
      <c r="N1127" s="143"/>
      <c r="O1127" s="143"/>
    </row>
    <row r="1128" spans="14:15" ht="25.5" customHeight="1">
      <c r="N1128" s="143"/>
      <c r="O1128" s="143"/>
    </row>
    <row r="1129" spans="14:15" ht="25.5" customHeight="1">
      <c r="N1129" s="143"/>
      <c r="O1129" s="143"/>
    </row>
    <row r="1130" spans="14:15" ht="25.5" customHeight="1">
      <c r="N1130" s="143"/>
      <c r="O1130" s="143"/>
    </row>
    <row r="1131" spans="14:15" ht="25.5" customHeight="1">
      <c r="N1131" s="143"/>
      <c r="O1131" s="143"/>
    </row>
    <row r="1132" spans="14:15" ht="25.5" customHeight="1">
      <c r="N1132" s="143"/>
      <c r="O1132" s="143"/>
    </row>
    <row r="1133" spans="14:15" ht="25.5" customHeight="1">
      <c r="N1133" s="143"/>
      <c r="O1133" s="143"/>
    </row>
    <row r="1134" spans="14:15" ht="25.5" customHeight="1">
      <c r="N1134" s="143"/>
      <c r="O1134" s="143"/>
    </row>
    <row r="1135" spans="14:15" ht="25.5" customHeight="1">
      <c r="N1135" s="143"/>
      <c r="O1135" s="143"/>
    </row>
    <row r="1136" spans="14:15" ht="25.5" customHeight="1">
      <c r="N1136" s="143"/>
      <c r="O1136" s="143"/>
    </row>
    <row r="1137" spans="14:15" ht="25.5" customHeight="1">
      <c r="N1137" s="143"/>
      <c r="O1137" s="143"/>
    </row>
    <row r="1138" spans="14:15" ht="25.5" customHeight="1">
      <c r="N1138" s="143"/>
      <c r="O1138" s="143"/>
    </row>
    <row r="1139" spans="14:15" ht="25.5" customHeight="1">
      <c r="N1139" s="143"/>
      <c r="O1139" s="143"/>
    </row>
    <row r="1140" spans="14:15" ht="25.5" customHeight="1">
      <c r="N1140" s="143"/>
      <c r="O1140" s="143"/>
    </row>
    <row r="1141" spans="14:15" ht="25.5" customHeight="1">
      <c r="N1141" s="143"/>
      <c r="O1141" s="143"/>
    </row>
    <row r="1142" spans="14:15" ht="25.5" customHeight="1">
      <c r="N1142" s="143"/>
      <c r="O1142" s="143"/>
    </row>
    <row r="1143" spans="14:15" ht="25.5" customHeight="1">
      <c r="N1143" s="143"/>
      <c r="O1143" s="143"/>
    </row>
    <row r="1144" spans="14:15" ht="25.5" customHeight="1">
      <c r="N1144" s="143"/>
      <c r="O1144" s="143"/>
    </row>
    <row r="1145" spans="14:15" ht="25.5" customHeight="1">
      <c r="N1145" s="143"/>
      <c r="O1145" s="143"/>
    </row>
    <row r="1146" spans="14:15" ht="25.5" customHeight="1">
      <c r="N1146" s="143"/>
      <c r="O1146" s="143"/>
    </row>
    <row r="1147" spans="14:15" ht="25.5" customHeight="1">
      <c r="N1147" s="143"/>
      <c r="O1147" s="143"/>
    </row>
    <row r="1148" spans="14:15" ht="25.5" customHeight="1">
      <c r="N1148" s="143"/>
      <c r="O1148" s="143"/>
    </row>
    <row r="1149" spans="14:15" ht="25.5" customHeight="1">
      <c r="N1149" s="143"/>
      <c r="O1149" s="143"/>
    </row>
    <row r="1150" spans="14:15" ht="25.5" customHeight="1">
      <c r="N1150" s="143"/>
      <c r="O1150" s="143"/>
    </row>
    <row r="1151" spans="14:15" ht="25.5" customHeight="1">
      <c r="N1151" s="143"/>
      <c r="O1151" s="143"/>
    </row>
    <row r="1152" spans="14:15" ht="25.5" customHeight="1">
      <c r="N1152" s="143"/>
      <c r="O1152" s="143"/>
    </row>
    <row r="1153" spans="14:15" ht="25.5" customHeight="1">
      <c r="N1153" s="143"/>
      <c r="O1153" s="143"/>
    </row>
    <row r="1154" spans="14:15" ht="25.5" customHeight="1">
      <c r="N1154" s="143"/>
      <c r="O1154" s="143"/>
    </row>
    <row r="1155" spans="14:15" ht="25.5" customHeight="1">
      <c r="N1155" s="143"/>
      <c r="O1155" s="143"/>
    </row>
    <row r="1156" spans="14:15" ht="25.5" customHeight="1">
      <c r="N1156" s="143"/>
      <c r="O1156" s="143"/>
    </row>
    <row r="1157" spans="14:15" ht="25.5" customHeight="1">
      <c r="N1157" s="143"/>
      <c r="O1157" s="143"/>
    </row>
    <row r="1158" spans="14:15" ht="25.5" customHeight="1">
      <c r="N1158" s="143"/>
      <c r="O1158" s="143"/>
    </row>
    <row r="1159" spans="14:15" ht="25.5" customHeight="1">
      <c r="N1159" s="143"/>
      <c r="O1159" s="143"/>
    </row>
    <row r="1160" spans="14:15" ht="25.5" customHeight="1">
      <c r="N1160" s="143"/>
      <c r="O1160" s="143"/>
    </row>
    <row r="1161" spans="14:15" ht="25.5" customHeight="1">
      <c r="N1161" s="143"/>
      <c r="O1161" s="143"/>
    </row>
    <row r="1162" spans="14:15" ht="25.5" customHeight="1">
      <c r="N1162" s="143"/>
      <c r="O1162" s="143"/>
    </row>
    <row r="1163" spans="14:15" ht="25.5" customHeight="1">
      <c r="N1163" s="143"/>
      <c r="O1163" s="143"/>
    </row>
    <row r="1164" spans="14:15" ht="25.5" customHeight="1">
      <c r="N1164" s="143"/>
      <c r="O1164" s="143"/>
    </row>
    <row r="1165" spans="14:15" ht="25.5" customHeight="1">
      <c r="N1165" s="143"/>
      <c r="O1165" s="143"/>
    </row>
    <row r="1166" spans="14:15" ht="25.5" customHeight="1">
      <c r="N1166" s="143"/>
      <c r="O1166" s="143"/>
    </row>
    <row r="1167" spans="14:15" ht="25.5" customHeight="1">
      <c r="N1167" s="143"/>
      <c r="O1167" s="143"/>
    </row>
    <row r="1168" spans="14:15" ht="25.5" customHeight="1">
      <c r="N1168" s="143"/>
      <c r="O1168" s="143"/>
    </row>
    <row r="1169" spans="14:15" ht="25.5" customHeight="1">
      <c r="N1169" s="143"/>
      <c r="O1169" s="143"/>
    </row>
    <row r="1170" spans="14:15" ht="25.5" customHeight="1">
      <c r="N1170" s="143"/>
      <c r="O1170" s="143"/>
    </row>
    <row r="1171" spans="14:15" ht="25.5" customHeight="1">
      <c r="N1171" s="143"/>
      <c r="O1171" s="143"/>
    </row>
    <row r="1172" spans="14:15" ht="25.5" customHeight="1">
      <c r="N1172" s="143"/>
      <c r="O1172" s="143"/>
    </row>
    <row r="1173" spans="14:15" ht="25.5" customHeight="1">
      <c r="N1173" s="143"/>
      <c r="O1173" s="143"/>
    </row>
    <row r="1174" spans="14:15" ht="25.5" customHeight="1">
      <c r="N1174" s="143"/>
      <c r="O1174" s="143"/>
    </row>
    <row r="1175" spans="14:15" ht="25.5" customHeight="1">
      <c r="N1175" s="143"/>
      <c r="O1175" s="143"/>
    </row>
    <row r="1176" spans="14:15" ht="25.5" customHeight="1">
      <c r="N1176" s="143"/>
      <c r="O1176" s="143"/>
    </row>
    <row r="1177" spans="14:15" ht="25.5" customHeight="1">
      <c r="N1177" s="143"/>
      <c r="O1177" s="143"/>
    </row>
    <row r="1178" spans="14:15" ht="25.5" customHeight="1">
      <c r="N1178" s="143"/>
      <c r="O1178" s="143"/>
    </row>
    <row r="1179" spans="14:15" ht="25.5" customHeight="1">
      <c r="N1179" s="143"/>
      <c r="O1179" s="143"/>
    </row>
    <row r="1180" spans="14:15" ht="25.5" customHeight="1">
      <c r="N1180" s="143"/>
      <c r="O1180" s="143"/>
    </row>
    <row r="1181" spans="14:15" ht="25.5" customHeight="1">
      <c r="N1181" s="143"/>
      <c r="O1181" s="143"/>
    </row>
    <row r="1182" spans="14:15" ht="25.5" customHeight="1">
      <c r="N1182" s="143"/>
      <c r="O1182" s="143"/>
    </row>
    <row r="1183" spans="14:15" ht="25.5" customHeight="1">
      <c r="N1183" s="143"/>
      <c r="O1183" s="143"/>
    </row>
    <row r="1184" spans="14:15" ht="25.5" customHeight="1">
      <c r="N1184" s="143"/>
      <c r="O1184" s="143"/>
    </row>
    <row r="1185" spans="14:15" ht="25.5" customHeight="1">
      <c r="N1185" s="143"/>
      <c r="O1185" s="143"/>
    </row>
    <row r="1186" spans="14:15" ht="25.5" customHeight="1">
      <c r="N1186" s="143"/>
      <c r="O1186" s="143"/>
    </row>
    <row r="1187" spans="14:15" ht="25.5" customHeight="1">
      <c r="N1187" s="143"/>
      <c r="O1187" s="143"/>
    </row>
    <row r="1188" spans="14:15" ht="25.5" customHeight="1">
      <c r="N1188" s="143"/>
      <c r="O1188" s="143"/>
    </row>
    <row r="1189" spans="14:15" ht="25.5" customHeight="1">
      <c r="N1189" s="143"/>
      <c r="O1189" s="143"/>
    </row>
    <row r="1190" spans="14:15" ht="25.5" customHeight="1">
      <c r="N1190" s="143"/>
      <c r="O1190" s="143"/>
    </row>
    <row r="1191" spans="14:15" ht="25.5" customHeight="1">
      <c r="N1191" s="143"/>
      <c r="O1191" s="143"/>
    </row>
    <row r="1192" spans="14:15" ht="25.5" customHeight="1">
      <c r="N1192" s="143"/>
      <c r="O1192" s="143"/>
    </row>
    <row r="1193" spans="14:15" ht="25.5" customHeight="1">
      <c r="N1193" s="143"/>
      <c r="O1193" s="143"/>
    </row>
    <row r="1194" spans="14:15" ht="25.5" customHeight="1">
      <c r="N1194" s="143"/>
      <c r="O1194" s="143"/>
    </row>
    <row r="1195" spans="14:15" ht="25.5" customHeight="1">
      <c r="N1195" s="143"/>
      <c r="O1195" s="143"/>
    </row>
    <row r="1196" spans="14:15" ht="25.5" customHeight="1">
      <c r="N1196" s="143"/>
      <c r="O1196" s="143"/>
    </row>
    <row r="1197" spans="14:15" ht="25.5" customHeight="1">
      <c r="N1197" s="143"/>
      <c r="O1197" s="143"/>
    </row>
    <row r="1198" spans="14:15" ht="25.5" customHeight="1">
      <c r="N1198" s="143"/>
      <c r="O1198" s="143"/>
    </row>
    <row r="1199" spans="14:15" ht="25.5" customHeight="1">
      <c r="N1199" s="143"/>
      <c r="O1199" s="143"/>
    </row>
    <row r="1200" spans="14:15" ht="25.5" customHeight="1">
      <c r="N1200" s="143"/>
      <c r="O1200" s="143"/>
    </row>
    <row r="1201" spans="14:15" ht="25.5" customHeight="1">
      <c r="N1201" s="143"/>
      <c r="O1201" s="143"/>
    </row>
    <row r="1202" spans="14:15" ht="25.5" customHeight="1">
      <c r="N1202" s="143"/>
      <c r="O1202" s="143"/>
    </row>
    <row r="1203" spans="14:15" ht="25.5" customHeight="1">
      <c r="N1203" s="143"/>
      <c r="O1203" s="143"/>
    </row>
    <row r="1204" spans="14:15" ht="25.5" customHeight="1">
      <c r="N1204" s="143"/>
      <c r="O1204" s="143"/>
    </row>
    <row r="1205" spans="14:15" ht="25.5" customHeight="1">
      <c r="N1205" s="143"/>
      <c r="O1205" s="143"/>
    </row>
    <row r="1206" spans="14:15" ht="25.5" customHeight="1">
      <c r="N1206" s="143"/>
      <c r="O1206" s="143"/>
    </row>
    <row r="1207" spans="14:15" ht="25.5" customHeight="1">
      <c r="N1207" s="143"/>
      <c r="O1207" s="143"/>
    </row>
    <row r="1208" spans="14:15" ht="25.5" customHeight="1">
      <c r="N1208" s="143"/>
      <c r="O1208" s="143"/>
    </row>
    <row r="1209" spans="14:15" ht="25.5" customHeight="1">
      <c r="N1209" s="143"/>
      <c r="O1209" s="143"/>
    </row>
    <row r="1210" spans="14:15" ht="25.5" customHeight="1">
      <c r="N1210" s="143"/>
      <c r="O1210" s="143"/>
    </row>
    <row r="1211" spans="14:15" ht="25.5" customHeight="1">
      <c r="N1211" s="143"/>
      <c r="O1211" s="143"/>
    </row>
    <row r="1212" spans="14:15" ht="25.5" customHeight="1">
      <c r="N1212" s="143"/>
      <c r="O1212" s="143"/>
    </row>
    <row r="1213" spans="14:15" ht="25.5" customHeight="1">
      <c r="N1213" s="143"/>
      <c r="O1213" s="143"/>
    </row>
    <row r="1214" spans="14:15" ht="25.5" customHeight="1">
      <c r="N1214" s="143"/>
      <c r="O1214" s="143"/>
    </row>
    <row r="1215" spans="14:15" ht="25.5" customHeight="1">
      <c r="N1215" s="143"/>
      <c r="O1215" s="143"/>
    </row>
    <row r="1216" spans="14:15" ht="25.5" customHeight="1">
      <c r="N1216" s="143"/>
      <c r="O1216" s="143"/>
    </row>
    <row r="1217" spans="14:15" ht="25.5" customHeight="1">
      <c r="N1217" s="143"/>
      <c r="O1217" s="143"/>
    </row>
    <row r="1218" spans="14:15" ht="25.5" customHeight="1">
      <c r="N1218" s="143"/>
      <c r="O1218" s="143"/>
    </row>
    <row r="1219" spans="14:15" ht="25.5" customHeight="1">
      <c r="N1219" s="143"/>
      <c r="O1219" s="143"/>
    </row>
    <row r="1220" spans="14:15" ht="25.5" customHeight="1">
      <c r="N1220" s="143"/>
      <c r="O1220" s="143"/>
    </row>
    <row r="1221" spans="14:15" ht="25.5" customHeight="1">
      <c r="N1221" s="143"/>
      <c r="O1221" s="143"/>
    </row>
    <row r="1222" spans="14:15" ht="25.5" customHeight="1">
      <c r="N1222" s="143"/>
      <c r="O1222" s="143"/>
    </row>
    <row r="1223" spans="14:15" ht="25.5" customHeight="1">
      <c r="N1223" s="143"/>
      <c r="O1223" s="143"/>
    </row>
    <row r="1224" spans="14:15" ht="25.5" customHeight="1">
      <c r="N1224" s="143"/>
      <c r="O1224" s="143"/>
    </row>
    <row r="1225" spans="14:15" ht="25.5" customHeight="1">
      <c r="N1225" s="143"/>
      <c r="O1225" s="143"/>
    </row>
    <row r="1226" spans="14:15" ht="25.5" customHeight="1">
      <c r="N1226" s="143"/>
      <c r="O1226" s="143"/>
    </row>
    <row r="1227" spans="14:15" ht="25.5" customHeight="1">
      <c r="N1227" s="143"/>
      <c r="O1227" s="143"/>
    </row>
    <row r="1228" spans="14:15" ht="25.5" customHeight="1">
      <c r="N1228" s="143"/>
      <c r="O1228" s="143"/>
    </row>
    <row r="1229" spans="14:15" ht="25.5" customHeight="1">
      <c r="N1229" s="143"/>
      <c r="O1229" s="143"/>
    </row>
    <row r="1230" spans="14:15" ht="25.5" customHeight="1">
      <c r="N1230" s="143"/>
      <c r="O1230" s="143"/>
    </row>
    <row r="1231" spans="14:15" ht="25.5" customHeight="1">
      <c r="N1231" s="143"/>
      <c r="O1231" s="143"/>
    </row>
    <row r="1232" spans="14:15" ht="25.5" customHeight="1">
      <c r="N1232" s="143"/>
      <c r="O1232" s="143"/>
    </row>
    <row r="1233" spans="14:15" ht="25.5" customHeight="1">
      <c r="N1233" s="143"/>
      <c r="O1233" s="143"/>
    </row>
    <row r="1234" spans="14:15" ht="25.5" customHeight="1">
      <c r="N1234" s="143"/>
      <c r="O1234" s="143"/>
    </row>
    <row r="1235" spans="14:15" ht="25.5" customHeight="1">
      <c r="N1235" s="143"/>
      <c r="O1235" s="143"/>
    </row>
    <row r="1236" spans="14:15" ht="25.5" customHeight="1">
      <c r="N1236" s="143"/>
      <c r="O1236" s="143"/>
    </row>
    <row r="1237" spans="14:15" ht="25.5" customHeight="1">
      <c r="N1237" s="143"/>
      <c r="O1237" s="143"/>
    </row>
    <row r="1238" spans="14:15" ht="25.5" customHeight="1">
      <c r="N1238" s="143"/>
      <c r="O1238" s="143"/>
    </row>
    <row r="1239" spans="14:15" ht="25.5" customHeight="1">
      <c r="N1239" s="143"/>
      <c r="O1239" s="143"/>
    </row>
    <row r="1240" spans="14:15" ht="25.5" customHeight="1">
      <c r="N1240" s="143"/>
      <c r="O1240" s="143"/>
    </row>
    <row r="1241" spans="14:15" ht="25.5" customHeight="1">
      <c r="N1241" s="143"/>
      <c r="O1241" s="143"/>
    </row>
    <row r="1242" spans="14:15" ht="25.5" customHeight="1">
      <c r="N1242" s="143"/>
      <c r="O1242" s="143"/>
    </row>
    <row r="1243" spans="14:15" ht="25.5" customHeight="1">
      <c r="N1243" s="143"/>
      <c r="O1243" s="143"/>
    </row>
    <row r="1244" spans="14:15" ht="25.5" customHeight="1">
      <c r="N1244" s="143"/>
      <c r="O1244" s="143"/>
    </row>
    <row r="1245" spans="14:15" ht="25.5" customHeight="1">
      <c r="N1245" s="143"/>
      <c r="O1245" s="143"/>
    </row>
    <row r="1246" spans="14:15" ht="25.5" customHeight="1">
      <c r="N1246" s="143"/>
      <c r="O1246" s="143"/>
    </row>
    <row r="1247" spans="14:15" ht="25.5" customHeight="1">
      <c r="N1247" s="143"/>
      <c r="O1247" s="143"/>
    </row>
    <row r="1248" spans="14:15" ht="25.5" customHeight="1">
      <c r="N1248" s="143"/>
      <c r="O1248" s="143"/>
    </row>
    <row r="1249" spans="14:15" ht="25.5" customHeight="1">
      <c r="N1249" s="143"/>
      <c r="O1249" s="143"/>
    </row>
    <row r="1250" spans="14:15" ht="25.5" customHeight="1">
      <c r="N1250" s="143"/>
      <c r="O1250" s="143"/>
    </row>
    <row r="1251" spans="14:15" ht="25.5" customHeight="1">
      <c r="N1251" s="143"/>
      <c r="O1251" s="143"/>
    </row>
    <row r="1252" spans="14:15" ht="25.5" customHeight="1">
      <c r="N1252" s="143"/>
      <c r="O1252" s="143"/>
    </row>
    <row r="1253" spans="14:15" ht="25.5" customHeight="1">
      <c r="N1253" s="143"/>
      <c r="O1253" s="143"/>
    </row>
    <row r="1254" spans="14:15" ht="25.5" customHeight="1">
      <c r="N1254" s="143"/>
      <c r="O1254" s="143"/>
    </row>
    <row r="1255" spans="14:15" ht="25.5" customHeight="1">
      <c r="N1255" s="143"/>
      <c r="O1255" s="143"/>
    </row>
    <row r="1256" spans="14:15" ht="25.5" customHeight="1">
      <c r="N1256" s="143"/>
      <c r="O1256" s="143"/>
    </row>
    <row r="1257" spans="14:15" ht="25.5" customHeight="1">
      <c r="N1257" s="143"/>
      <c r="O1257" s="143"/>
    </row>
    <row r="1258" spans="14:15" ht="25.5" customHeight="1">
      <c r="N1258" s="143"/>
      <c r="O1258" s="143"/>
    </row>
    <row r="1259" spans="14:15" ht="25.5" customHeight="1">
      <c r="N1259" s="143"/>
      <c r="O1259" s="143"/>
    </row>
    <row r="1260" spans="14:15" ht="25.5" customHeight="1">
      <c r="N1260" s="143"/>
      <c r="O1260" s="143"/>
    </row>
    <row r="1261" spans="14:15" ht="25.5" customHeight="1">
      <c r="N1261" s="143"/>
      <c r="O1261" s="143"/>
    </row>
    <row r="1262" spans="14:15" ht="25.5" customHeight="1">
      <c r="N1262" s="143"/>
      <c r="O1262" s="143"/>
    </row>
    <row r="1263" spans="14:15" ht="25.5" customHeight="1">
      <c r="N1263" s="143"/>
      <c r="O1263" s="143"/>
    </row>
    <row r="1264" spans="14:15" ht="25.5" customHeight="1">
      <c r="N1264" s="143"/>
      <c r="O1264" s="143"/>
    </row>
    <row r="1265" spans="14:15" ht="25.5" customHeight="1">
      <c r="N1265" s="143"/>
      <c r="O1265" s="143"/>
    </row>
    <row r="1266" spans="14:15" ht="25.5" customHeight="1">
      <c r="N1266" s="143"/>
      <c r="O1266" s="143"/>
    </row>
    <row r="1267" spans="14:15" ht="25.5" customHeight="1">
      <c r="N1267" s="143"/>
      <c r="O1267" s="143"/>
    </row>
    <row r="1268" spans="14:15" ht="25.5" customHeight="1">
      <c r="N1268" s="143"/>
      <c r="O1268" s="143"/>
    </row>
    <row r="1269" spans="14:15" ht="25.5" customHeight="1">
      <c r="N1269" s="143"/>
      <c r="O1269" s="143"/>
    </row>
    <row r="1270" spans="14:15" ht="25.5" customHeight="1">
      <c r="N1270" s="143"/>
      <c r="O1270" s="143"/>
    </row>
    <row r="1271" spans="14:15" ht="25.5" customHeight="1">
      <c r="N1271" s="143"/>
      <c r="O1271" s="143"/>
    </row>
    <row r="1272" spans="14:15" ht="25.5" customHeight="1">
      <c r="N1272" s="143"/>
      <c r="O1272" s="143"/>
    </row>
    <row r="1273" spans="14:15" ht="25.5" customHeight="1">
      <c r="N1273" s="143"/>
      <c r="O1273" s="143"/>
    </row>
    <row r="1274" spans="14:15" ht="25.5" customHeight="1">
      <c r="N1274" s="143"/>
      <c r="O1274" s="143"/>
    </row>
    <row r="1275" spans="14:15" ht="25.5" customHeight="1">
      <c r="N1275" s="143"/>
      <c r="O1275" s="143"/>
    </row>
    <row r="1276" spans="14:15" ht="25.5" customHeight="1">
      <c r="N1276" s="143"/>
      <c r="O1276" s="143"/>
    </row>
    <row r="1277" spans="14:15" ht="25.5" customHeight="1">
      <c r="N1277" s="143"/>
      <c r="O1277" s="143"/>
    </row>
    <row r="1278" spans="14:15" ht="25.5" customHeight="1">
      <c r="N1278" s="143"/>
      <c r="O1278" s="143"/>
    </row>
    <row r="1279" spans="14:15" ht="25.5" customHeight="1">
      <c r="N1279" s="143"/>
      <c r="O1279" s="143"/>
    </row>
    <row r="1280" spans="14:15" ht="25.5" customHeight="1">
      <c r="N1280" s="143"/>
      <c r="O1280" s="143"/>
    </row>
    <row r="1281" spans="14:15" ht="25.5" customHeight="1">
      <c r="N1281" s="143"/>
      <c r="O1281" s="143"/>
    </row>
    <row r="1282" spans="14:15" ht="25.5" customHeight="1">
      <c r="N1282" s="143"/>
      <c r="O1282" s="143"/>
    </row>
    <row r="1283" spans="14:15" ht="25.5" customHeight="1">
      <c r="N1283" s="143"/>
      <c r="O1283" s="143"/>
    </row>
    <row r="1284" spans="14:15" ht="25.5" customHeight="1">
      <c r="N1284" s="143"/>
      <c r="O1284" s="143"/>
    </row>
    <row r="1285" spans="14:15" ht="25.5" customHeight="1">
      <c r="N1285" s="143"/>
      <c r="O1285" s="143"/>
    </row>
    <row r="1286" spans="14:15" ht="25.5" customHeight="1">
      <c r="N1286" s="143"/>
      <c r="O1286" s="143"/>
    </row>
    <row r="1287" spans="14:15" ht="25.5" customHeight="1">
      <c r="N1287" s="143"/>
      <c r="O1287" s="143"/>
    </row>
    <row r="1288" spans="14:15" ht="25.5" customHeight="1">
      <c r="N1288" s="143"/>
      <c r="O1288" s="143"/>
    </row>
    <row r="1289" spans="14:15" ht="25.5" customHeight="1">
      <c r="N1289" s="143"/>
      <c r="O1289" s="143"/>
    </row>
    <row r="1290" spans="14:15" ht="25.5" customHeight="1">
      <c r="N1290" s="143"/>
      <c r="O1290" s="143"/>
    </row>
    <row r="1291" spans="14:15" ht="25.5" customHeight="1">
      <c r="N1291" s="143"/>
      <c r="O1291" s="143"/>
    </row>
    <row r="1292" spans="14:15" ht="25.5" customHeight="1">
      <c r="N1292" s="143"/>
      <c r="O1292" s="143"/>
    </row>
    <row r="1293" spans="14:15" ht="25.5" customHeight="1">
      <c r="N1293" s="143"/>
      <c r="O1293" s="143"/>
    </row>
    <row r="1294" spans="14:15" ht="25.5" customHeight="1">
      <c r="N1294" s="143"/>
      <c r="O1294" s="143"/>
    </row>
    <row r="1295" spans="14:15" ht="25.5" customHeight="1">
      <c r="N1295" s="143"/>
      <c r="O1295" s="143"/>
    </row>
    <row r="1296" spans="14:15" ht="25.5" customHeight="1">
      <c r="N1296" s="143"/>
      <c r="O1296" s="143"/>
    </row>
    <row r="1297" spans="14:15" ht="25.5" customHeight="1">
      <c r="N1297" s="143"/>
      <c r="O1297" s="143"/>
    </row>
    <row r="1298" spans="14:15" ht="25.5" customHeight="1">
      <c r="N1298" s="143"/>
      <c r="O1298" s="143"/>
    </row>
    <row r="1299" spans="14:15" ht="25.5" customHeight="1">
      <c r="N1299" s="143"/>
      <c r="O1299" s="143"/>
    </row>
    <row r="1300" spans="14:15" ht="25.5" customHeight="1">
      <c r="N1300" s="143"/>
      <c r="O1300" s="143"/>
    </row>
    <row r="1301" spans="14:15" ht="25.5" customHeight="1">
      <c r="N1301" s="143"/>
      <c r="O1301" s="143"/>
    </row>
    <row r="1302" spans="14:15" ht="25.5" customHeight="1">
      <c r="N1302" s="143"/>
      <c r="O1302" s="143"/>
    </row>
    <row r="1303" spans="14:15" ht="25.5" customHeight="1">
      <c r="N1303" s="143"/>
      <c r="O1303" s="143"/>
    </row>
    <row r="1304" spans="14:15" ht="25.5" customHeight="1">
      <c r="N1304" s="143"/>
      <c r="O1304" s="143"/>
    </row>
    <row r="1305" spans="14:15" ht="25.5" customHeight="1">
      <c r="N1305" s="143"/>
      <c r="O1305" s="143"/>
    </row>
    <row r="1306" spans="14:15" ht="25.5" customHeight="1">
      <c r="N1306" s="143"/>
      <c r="O1306" s="143"/>
    </row>
    <row r="1307" spans="14:15" ht="25.5" customHeight="1">
      <c r="N1307" s="143"/>
      <c r="O1307" s="143"/>
    </row>
    <row r="1308" spans="14:15" ht="25.5" customHeight="1">
      <c r="N1308" s="143"/>
      <c r="O1308" s="143"/>
    </row>
    <row r="1309" spans="14:15" ht="25.5" customHeight="1">
      <c r="N1309" s="143"/>
      <c r="O1309" s="143"/>
    </row>
    <row r="1310" spans="14:15" ht="25.5" customHeight="1">
      <c r="N1310" s="143"/>
      <c r="O1310" s="143"/>
    </row>
    <row r="1311" spans="14:15" ht="25.5" customHeight="1">
      <c r="N1311" s="143"/>
      <c r="O1311" s="143"/>
    </row>
    <row r="1312" spans="14:15" ht="25.5" customHeight="1">
      <c r="N1312" s="143"/>
      <c r="O1312" s="143"/>
    </row>
    <row r="1313" spans="14:15" ht="25.5" customHeight="1">
      <c r="N1313" s="143"/>
      <c r="O1313" s="143"/>
    </row>
    <row r="1314" spans="14:15" ht="25.5" customHeight="1">
      <c r="N1314" s="143"/>
      <c r="O1314" s="143"/>
    </row>
    <row r="1315" spans="14:15" ht="25.5" customHeight="1">
      <c r="N1315" s="143"/>
      <c r="O1315" s="143"/>
    </row>
    <row r="1316" spans="14:15" ht="25.5" customHeight="1">
      <c r="N1316" s="143"/>
      <c r="O1316" s="143"/>
    </row>
    <row r="1317" spans="14:15" ht="25.5" customHeight="1">
      <c r="N1317" s="143"/>
      <c r="O1317" s="143"/>
    </row>
    <row r="1318" spans="14:15" ht="25.5" customHeight="1">
      <c r="N1318" s="143"/>
      <c r="O1318" s="143"/>
    </row>
    <row r="1319" spans="14:15" ht="25.5" customHeight="1">
      <c r="N1319" s="143"/>
      <c r="O1319" s="143"/>
    </row>
    <row r="1320" spans="14:15" ht="25.5" customHeight="1">
      <c r="N1320" s="143"/>
      <c r="O1320" s="143"/>
    </row>
    <row r="1321" spans="14:15" ht="25.5" customHeight="1">
      <c r="N1321" s="143"/>
      <c r="O1321" s="143"/>
    </row>
    <row r="1322" spans="14:15" ht="25.5" customHeight="1">
      <c r="N1322" s="143"/>
      <c r="O1322" s="143"/>
    </row>
    <row r="1323" spans="14:15" ht="25.5" customHeight="1">
      <c r="N1323" s="143"/>
      <c r="O1323" s="143"/>
    </row>
    <row r="1324" spans="14:15" ht="25.5" customHeight="1">
      <c r="N1324" s="143"/>
      <c r="O1324" s="143"/>
    </row>
    <row r="1325" spans="14:15" ht="25.5" customHeight="1">
      <c r="N1325" s="143"/>
      <c r="O1325" s="143"/>
    </row>
    <row r="1326" spans="14:15" ht="25.5" customHeight="1">
      <c r="N1326" s="143"/>
      <c r="O1326" s="143"/>
    </row>
    <row r="1327" spans="14:15" ht="25.5" customHeight="1">
      <c r="N1327" s="143"/>
      <c r="O1327" s="143"/>
    </row>
    <row r="1328" spans="14:15" ht="25.5" customHeight="1">
      <c r="N1328" s="143"/>
      <c r="O1328" s="143"/>
    </row>
    <row r="1329" spans="14:15" ht="25.5" customHeight="1">
      <c r="N1329" s="143"/>
      <c r="O1329" s="143"/>
    </row>
    <row r="1330" spans="14:15" ht="25.5" customHeight="1">
      <c r="N1330" s="143"/>
      <c r="O1330" s="143"/>
    </row>
    <row r="1331" spans="14:15" ht="25.5" customHeight="1">
      <c r="N1331" s="143"/>
      <c r="O1331" s="143"/>
    </row>
    <row r="1332" spans="14:15" ht="25.5" customHeight="1">
      <c r="N1332" s="143"/>
      <c r="O1332" s="143"/>
    </row>
    <row r="1333" spans="14:15" ht="25.5" customHeight="1">
      <c r="N1333" s="143"/>
      <c r="O1333" s="143"/>
    </row>
    <row r="1334" spans="14:15" ht="25.5" customHeight="1">
      <c r="N1334" s="143"/>
      <c r="O1334" s="143"/>
    </row>
    <row r="1335" spans="14:15" ht="25.5" customHeight="1">
      <c r="N1335" s="143"/>
      <c r="O1335" s="143"/>
    </row>
    <row r="1336" spans="14:15" ht="25.5" customHeight="1">
      <c r="N1336" s="143"/>
      <c r="O1336" s="143"/>
    </row>
    <row r="1337" spans="14:15" ht="25.5" customHeight="1">
      <c r="N1337" s="143"/>
      <c r="O1337" s="143"/>
    </row>
    <row r="1338" spans="14:15" ht="25.5" customHeight="1">
      <c r="N1338" s="143"/>
      <c r="O1338" s="143"/>
    </row>
    <row r="1339" spans="14:15" ht="25.5" customHeight="1">
      <c r="N1339" s="143"/>
      <c r="O1339" s="143"/>
    </row>
    <row r="1340" spans="14:15" ht="25.5" customHeight="1">
      <c r="N1340" s="143"/>
      <c r="O1340" s="143"/>
    </row>
    <row r="1341" spans="14:15" ht="25.5" customHeight="1">
      <c r="N1341" s="143"/>
      <c r="O1341" s="143"/>
    </row>
    <row r="1342" spans="14:15" ht="25.5" customHeight="1">
      <c r="N1342" s="143"/>
      <c r="O1342" s="143"/>
    </row>
    <row r="1343" spans="14:15" ht="25.5" customHeight="1">
      <c r="N1343" s="143"/>
      <c r="O1343" s="143"/>
    </row>
    <row r="1344" spans="14:15" ht="25.5" customHeight="1">
      <c r="N1344" s="143"/>
      <c r="O1344" s="143"/>
    </row>
    <row r="1345" spans="14:15" ht="25.5" customHeight="1">
      <c r="N1345" s="143"/>
      <c r="O1345" s="143"/>
    </row>
    <row r="1346" spans="14:15" ht="25.5" customHeight="1">
      <c r="N1346" s="143"/>
      <c r="O1346" s="143"/>
    </row>
    <row r="1347" spans="14:15" ht="25.5" customHeight="1">
      <c r="N1347" s="143"/>
      <c r="O1347" s="143"/>
    </row>
    <row r="1348" spans="14:15" ht="25.5" customHeight="1">
      <c r="N1348" s="143"/>
      <c r="O1348" s="143"/>
    </row>
    <row r="1349" spans="14:15" ht="25.5" customHeight="1">
      <c r="N1349" s="143"/>
      <c r="O1349" s="143"/>
    </row>
    <row r="1350" spans="14:15" ht="25.5" customHeight="1">
      <c r="N1350" s="143"/>
      <c r="O1350" s="143"/>
    </row>
    <row r="1351" spans="14:15" ht="25.5" customHeight="1">
      <c r="N1351" s="143"/>
      <c r="O1351" s="143"/>
    </row>
    <row r="1352" spans="14:15" ht="25.5" customHeight="1">
      <c r="N1352" s="143"/>
      <c r="O1352" s="143"/>
    </row>
    <row r="1353" spans="14:15" ht="25.5" customHeight="1">
      <c r="N1353" s="143"/>
      <c r="O1353" s="143"/>
    </row>
    <row r="1354" spans="14:15" ht="25.5" customHeight="1">
      <c r="N1354" s="143"/>
      <c r="O1354" s="143"/>
    </row>
    <row r="1355" spans="14:15" ht="25.5" customHeight="1">
      <c r="N1355" s="143"/>
      <c r="O1355" s="143"/>
    </row>
    <row r="1356" spans="14:15" ht="25.5" customHeight="1">
      <c r="N1356" s="143"/>
      <c r="O1356" s="143"/>
    </row>
    <row r="1357" spans="14:15" ht="25.5" customHeight="1">
      <c r="N1357" s="143"/>
      <c r="O1357" s="143"/>
    </row>
    <row r="1358" spans="14:15" ht="25.5" customHeight="1">
      <c r="N1358" s="143"/>
      <c r="O1358" s="143"/>
    </row>
    <row r="1359" spans="14:15" ht="25.5" customHeight="1">
      <c r="N1359" s="143"/>
      <c r="O1359" s="143"/>
    </row>
    <row r="1360" spans="14:15" ht="25.5" customHeight="1">
      <c r="N1360" s="143"/>
      <c r="O1360" s="143"/>
    </row>
    <row r="1361" spans="14:15" ht="25.5" customHeight="1">
      <c r="N1361" s="143"/>
      <c r="O1361" s="143"/>
    </row>
    <row r="1362" spans="14:15" ht="25.5" customHeight="1">
      <c r="N1362" s="143"/>
      <c r="O1362" s="143"/>
    </row>
    <row r="1363" spans="14:15" ht="25.5" customHeight="1">
      <c r="N1363" s="143"/>
      <c r="O1363" s="143"/>
    </row>
    <row r="1364" spans="14:15" ht="25.5" customHeight="1">
      <c r="N1364" s="143"/>
      <c r="O1364" s="143"/>
    </row>
    <row r="1365" spans="14:15" ht="25.5" customHeight="1">
      <c r="N1365" s="143"/>
      <c r="O1365" s="143"/>
    </row>
    <row r="1366" spans="14:15" ht="25.5" customHeight="1">
      <c r="N1366" s="143"/>
      <c r="O1366" s="143"/>
    </row>
    <row r="1367" spans="14:15" ht="25.5" customHeight="1">
      <c r="N1367" s="143"/>
      <c r="O1367" s="143"/>
    </row>
    <row r="1368" spans="14:15" ht="25.5" customHeight="1">
      <c r="N1368" s="143"/>
      <c r="O1368" s="143"/>
    </row>
    <row r="1369" spans="14:15" ht="25.5" customHeight="1">
      <c r="N1369" s="143"/>
      <c r="O1369" s="143"/>
    </row>
    <row r="1370" spans="14:15" ht="25.5" customHeight="1">
      <c r="N1370" s="143"/>
      <c r="O1370" s="143"/>
    </row>
    <row r="1371" spans="14:15" ht="25.5" customHeight="1">
      <c r="N1371" s="143"/>
      <c r="O1371" s="143"/>
    </row>
    <row r="1372" spans="14:15" ht="25.5" customHeight="1">
      <c r="N1372" s="143"/>
      <c r="O1372" s="143"/>
    </row>
    <row r="1373" spans="14:15" ht="25.5" customHeight="1">
      <c r="N1373" s="143"/>
      <c r="O1373" s="143"/>
    </row>
    <row r="1374" spans="14:15" ht="25.5" customHeight="1">
      <c r="N1374" s="143"/>
      <c r="O1374" s="143"/>
    </row>
    <row r="1375" spans="14:15" ht="25.5" customHeight="1">
      <c r="N1375" s="143"/>
      <c r="O1375" s="143"/>
    </row>
    <row r="1376" spans="14:15" ht="25.5" customHeight="1">
      <c r="N1376" s="143"/>
      <c r="O1376" s="143"/>
    </row>
    <row r="1377" spans="14:15" ht="25.5" customHeight="1">
      <c r="N1377" s="143"/>
      <c r="O1377" s="143"/>
    </row>
    <row r="1378" spans="14:15" ht="25.5" customHeight="1">
      <c r="N1378" s="143"/>
      <c r="O1378" s="143"/>
    </row>
    <row r="1379" spans="14:15" ht="25.5" customHeight="1">
      <c r="N1379" s="143"/>
      <c r="O1379" s="143"/>
    </row>
    <row r="1380" spans="14:15" ht="25.5" customHeight="1">
      <c r="N1380" s="143"/>
      <c r="O1380" s="143"/>
    </row>
    <row r="1381" spans="14:15" ht="25.5" customHeight="1">
      <c r="N1381" s="143"/>
      <c r="O1381" s="143"/>
    </row>
    <row r="1382" spans="14:15" ht="25.5" customHeight="1">
      <c r="N1382" s="143"/>
      <c r="O1382" s="143"/>
    </row>
    <row r="1383" spans="14:15" ht="25.5" customHeight="1">
      <c r="N1383" s="143"/>
      <c r="O1383" s="143"/>
    </row>
    <row r="1384" spans="14:15" ht="25.5" customHeight="1">
      <c r="N1384" s="143"/>
      <c r="O1384" s="143"/>
    </row>
    <row r="1385" spans="14:15" ht="25.5" customHeight="1">
      <c r="N1385" s="143"/>
      <c r="O1385" s="143"/>
    </row>
    <row r="1386" spans="14:15" ht="25.5" customHeight="1">
      <c r="N1386" s="143"/>
      <c r="O1386" s="143"/>
    </row>
    <row r="1387" spans="14:15" ht="25.5" customHeight="1">
      <c r="N1387" s="143"/>
      <c r="O1387" s="143"/>
    </row>
    <row r="1388" spans="14:15" ht="25.5" customHeight="1">
      <c r="N1388" s="143"/>
      <c r="O1388" s="143"/>
    </row>
    <row r="1389" spans="14:15" ht="25.5" customHeight="1">
      <c r="N1389" s="143"/>
      <c r="O1389" s="143"/>
    </row>
    <row r="1390" spans="14:15" ht="25.5" customHeight="1">
      <c r="N1390" s="143"/>
      <c r="O1390" s="143"/>
    </row>
    <row r="1391" spans="14:15" ht="25.5" customHeight="1">
      <c r="N1391" s="143"/>
      <c r="O1391" s="143"/>
    </row>
    <row r="1392" spans="14:15" ht="25.5" customHeight="1">
      <c r="N1392" s="143"/>
      <c r="O1392" s="143"/>
    </row>
    <row r="1393" spans="14:15" ht="25.5" customHeight="1">
      <c r="N1393" s="143"/>
      <c r="O1393" s="143"/>
    </row>
    <row r="1394" spans="14:15" ht="25.5" customHeight="1">
      <c r="N1394" s="143"/>
      <c r="O1394" s="143"/>
    </row>
    <row r="1395" spans="14:15" ht="25.5" customHeight="1">
      <c r="N1395" s="143"/>
      <c r="O1395" s="143"/>
    </row>
    <row r="1396" spans="14:15" ht="25.5" customHeight="1">
      <c r="N1396" s="143"/>
      <c r="O1396" s="143"/>
    </row>
    <row r="1397" spans="14:15" ht="25.5" customHeight="1">
      <c r="N1397" s="143"/>
      <c r="O1397" s="143"/>
    </row>
    <row r="1398" spans="14:15" ht="25.5" customHeight="1">
      <c r="N1398" s="143"/>
      <c r="O1398" s="143"/>
    </row>
    <row r="1399" spans="14:15" ht="25.5" customHeight="1">
      <c r="N1399" s="143"/>
      <c r="O1399" s="143"/>
    </row>
    <row r="1400" spans="14:15" ht="25.5" customHeight="1">
      <c r="N1400" s="143"/>
      <c r="O1400" s="143"/>
    </row>
    <row r="1401" spans="14:15" ht="25.5" customHeight="1">
      <c r="N1401" s="143"/>
      <c r="O1401" s="143"/>
    </row>
    <row r="1402" spans="14:15" ht="25.5" customHeight="1">
      <c r="N1402" s="143"/>
      <c r="O1402" s="143"/>
    </row>
    <row r="1403" spans="14:15" ht="25.5" customHeight="1">
      <c r="N1403" s="143"/>
      <c r="O1403" s="143"/>
    </row>
    <row r="1404" spans="14:15" ht="25.5" customHeight="1">
      <c r="N1404" s="143"/>
      <c r="O1404" s="143"/>
    </row>
    <row r="1405" spans="14:15" ht="25.5" customHeight="1">
      <c r="N1405" s="143"/>
      <c r="O1405" s="143"/>
    </row>
    <row r="1406" spans="14:15" ht="25.5" customHeight="1">
      <c r="N1406" s="143"/>
      <c r="O1406" s="143"/>
    </row>
    <row r="1407" spans="14:15" ht="25.5" customHeight="1">
      <c r="N1407" s="143"/>
      <c r="O1407" s="143"/>
    </row>
    <row r="1408" spans="14:15" ht="25.5" customHeight="1">
      <c r="N1408" s="143"/>
      <c r="O1408" s="143"/>
    </row>
    <row r="1409" spans="14:15" ht="25.5" customHeight="1">
      <c r="N1409" s="143"/>
      <c r="O1409" s="143"/>
    </row>
    <row r="1410" spans="14:15" ht="25.5" customHeight="1">
      <c r="N1410" s="143"/>
      <c r="O1410" s="143"/>
    </row>
    <row r="1411" spans="14:15" ht="25.5" customHeight="1">
      <c r="N1411" s="143"/>
      <c r="O1411" s="143"/>
    </row>
    <row r="1412" spans="14:15" ht="25.5" customHeight="1">
      <c r="N1412" s="143"/>
      <c r="O1412" s="143"/>
    </row>
    <row r="1413" spans="14:15" ht="25.5" customHeight="1">
      <c r="N1413" s="143"/>
      <c r="O1413" s="143"/>
    </row>
    <row r="1414" spans="14:15" ht="25.5" customHeight="1">
      <c r="N1414" s="143"/>
      <c r="O1414" s="143"/>
    </row>
    <row r="1415" spans="14:15" ht="25.5" customHeight="1">
      <c r="N1415" s="143"/>
      <c r="O1415" s="143"/>
    </row>
    <row r="1416" spans="14:15" ht="25.5" customHeight="1">
      <c r="N1416" s="143"/>
      <c r="O1416" s="143"/>
    </row>
    <row r="1417" spans="14:15" ht="25.5" customHeight="1">
      <c r="N1417" s="143"/>
      <c r="O1417" s="143"/>
    </row>
    <row r="1418" spans="14:15" ht="25.5" customHeight="1">
      <c r="N1418" s="143"/>
      <c r="O1418" s="143"/>
    </row>
    <row r="1419" spans="14:15" ht="25.5" customHeight="1">
      <c r="N1419" s="143"/>
      <c r="O1419" s="143"/>
    </row>
    <row r="1420" spans="14:15" ht="25.5" customHeight="1">
      <c r="N1420" s="143"/>
      <c r="O1420" s="143"/>
    </row>
    <row r="1421" spans="14:15" ht="25.5" customHeight="1">
      <c r="N1421" s="143"/>
      <c r="O1421" s="143"/>
    </row>
    <row r="1422" spans="14:15" ht="25.5" customHeight="1">
      <c r="N1422" s="143"/>
      <c r="O1422" s="143"/>
    </row>
    <row r="1423" spans="14:15" ht="25.5" customHeight="1">
      <c r="N1423" s="143"/>
      <c r="O1423" s="143"/>
    </row>
    <row r="1424" spans="14:15" ht="25.5" customHeight="1">
      <c r="N1424" s="143"/>
      <c r="O1424" s="143"/>
    </row>
    <row r="1425" spans="14:15" ht="25.5" customHeight="1">
      <c r="N1425" s="143"/>
      <c r="O1425" s="143"/>
    </row>
    <row r="1426" spans="14:15" ht="25.5" customHeight="1">
      <c r="N1426" s="143"/>
      <c r="O1426" s="143"/>
    </row>
    <row r="1427" spans="14:15" ht="25.5" customHeight="1">
      <c r="N1427" s="143"/>
      <c r="O1427" s="143"/>
    </row>
    <row r="1428" spans="14:15" ht="25.5" customHeight="1">
      <c r="N1428" s="143"/>
      <c r="O1428" s="143"/>
    </row>
    <row r="1429" spans="14:15" ht="25.5" customHeight="1">
      <c r="N1429" s="143"/>
      <c r="O1429" s="143"/>
    </row>
    <row r="1430" spans="14:15" ht="25.5" customHeight="1">
      <c r="N1430" s="143"/>
      <c r="O1430" s="143"/>
    </row>
    <row r="1431" spans="14:15" ht="25.5" customHeight="1">
      <c r="N1431" s="143"/>
      <c r="O1431" s="143"/>
    </row>
    <row r="1432" spans="14:15" ht="25.5" customHeight="1">
      <c r="N1432" s="143"/>
      <c r="O1432" s="143"/>
    </row>
    <row r="1433" spans="14:15" ht="25.5" customHeight="1">
      <c r="N1433" s="143"/>
      <c r="O1433" s="143"/>
    </row>
    <row r="1434" spans="14:15" ht="25.5" customHeight="1">
      <c r="N1434" s="143"/>
      <c r="O1434" s="143"/>
    </row>
    <row r="1435" spans="14:15" ht="25.5" customHeight="1">
      <c r="N1435" s="143"/>
      <c r="O1435" s="143"/>
    </row>
    <row r="1436" spans="14:15" ht="25.5" customHeight="1">
      <c r="N1436" s="143"/>
      <c r="O1436" s="143"/>
    </row>
    <row r="1437" spans="14:15" ht="25.5" customHeight="1">
      <c r="N1437" s="143"/>
      <c r="O1437" s="143"/>
    </row>
    <row r="1438" spans="14:15" ht="25.5" customHeight="1">
      <c r="N1438" s="143"/>
      <c r="O1438" s="143"/>
    </row>
    <row r="1439" spans="14:15" ht="25.5" customHeight="1">
      <c r="N1439" s="143"/>
      <c r="O1439" s="143"/>
    </row>
    <row r="1440" spans="14:15" ht="25.5" customHeight="1">
      <c r="N1440" s="143"/>
      <c r="O1440" s="143"/>
    </row>
    <row r="1441" spans="14:15" ht="25.5" customHeight="1">
      <c r="N1441" s="143"/>
      <c r="O1441" s="143"/>
    </row>
    <row r="1442" spans="14:15" ht="25.5" customHeight="1">
      <c r="N1442" s="143"/>
      <c r="O1442" s="143"/>
    </row>
    <row r="1443" spans="14:15" ht="25.5" customHeight="1">
      <c r="N1443" s="143"/>
      <c r="O1443" s="143"/>
    </row>
    <row r="1444" spans="14:15" ht="25.5" customHeight="1">
      <c r="N1444" s="143"/>
      <c r="O1444" s="143"/>
    </row>
    <row r="1445" spans="14:15" ht="25.5" customHeight="1">
      <c r="N1445" s="143"/>
      <c r="O1445" s="143"/>
    </row>
    <row r="1446" spans="14:15" ht="25.5" customHeight="1">
      <c r="N1446" s="143"/>
      <c r="O1446" s="143"/>
    </row>
    <row r="1447" spans="14:15" ht="25.5" customHeight="1">
      <c r="N1447" s="143"/>
      <c r="O1447" s="143"/>
    </row>
    <row r="1448" spans="14:15" ht="25.5" customHeight="1">
      <c r="N1448" s="143"/>
      <c r="O1448" s="143"/>
    </row>
    <row r="1449" spans="14:15" ht="25.5" customHeight="1">
      <c r="N1449" s="143"/>
      <c r="O1449" s="143"/>
    </row>
    <row r="1450" spans="14:15" ht="25.5" customHeight="1">
      <c r="N1450" s="143"/>
      <c r="O1450" s="143"/>
    </row>
    <row r="1451" spans="14:15" ht="25.5" customHeight="1">
      <c r="N1451" s="143"/>
      <c r="O1451" s="143"/>
    </row>
    <row r="1452" spans="14:15" ht="25.5" customHeight="1">
      <c r="N1452" s="143"/>
      <c r="O1452" s="143"/>
    </row>
    <row r="1453" spans="14:15" ht="25.5" customHeight="1">
      <c r="N1453" s="143"/>
      <c r="O1453" s="143"/>
    </row>
    <row r="1454" spans="14:15" ht="25.5" customHeight="1">
      <c r="N1454" s="143"/>
      <c r="O1454" s="143"/>
    </row>
    <row r="1455" spans="14:15" ht="25.5" customHeight="1">
      <c r="N1455" s="143"/>
      <c r="O1455" s="143"/>
    </row>
    <row r="1456" spans="14:15" ht="25.5" customHeight="1">
      <c r="N1456" s="143"/>
      <c r="O1456" s="143"/>
    </row>
    <row r="1457" spans="14:15" ht="25.5" customHeight="1">
      <c r="N1457" s="143"/>
      <c r="O1457" s="143"/>
    </row>
    <row r="1458" spans="14:15" ht="25.5" customHeight="1">
      <c r="N1458" s="143"/>
      <c r="O1458" s="143"/>
    </row>
    <row r="1459" spans="14:15" ht="25.5" customHeight="1">
      <c r="N1459" s="143"/>
      <c r="O1459" s="143"/>
    </row>
    <row r="1460" spans="14:15" ht="25.5" customHeight="1">
      <c r="N1460" s="143"/>
      <c r="O1460" s="143"/>
    </row>
    <row r="1461" spans="14:15" ht="25.5" customHeight="1">
      <c r="N1461" s="143"/>
      <c r="O1461" s="143"/>
    </row>
    <row r="1462" spans="14:15" ht="25.5" customHeight="1">
      <c r="N1462" s="143"/>
      <c r="O1462" s="143"/>
    </row>
    <row r="1463" spans="14:15" ht="25.5" customHeight="1">
      <c r="N1463" s="143"/>
      <c r="O1463" s="143"/>
    </row>
    <row r="1464" spans="14:15" ht="25.5" customHeight="1">
      <c r="N1464" s="143"/>
      <c r="O1464" s="143"/>
    </row>
    <row r="1465" spans="14:15" ht="25.5" customHeight="1">
      <c r="N1465" s="143"/>
      <c r="O1465" s="143"/>
    </row>
    <row r="1466" spans="14:15" ht="25.5" customHeight="1">
      <c r="N1466" s="143"/>
      <c r="O1466" s="143"/>
    </row>
    <row r="1467" spans="14:15" ht="25.5" customHeight="1">
      <c r="N1467" s="143"/>
      <c r="O1467" s="143"/>
    </row>
    <row r="1468" spans="14:15" ht="25.5" customHeight="1">
      <c r="N1468" s="143"/>
      <c r="O1468" s="143"/>
    </row>
    <row r="1469" spans="14:15" ht="25.5" customHeight="1">
      <c r="N1469" s="143"/>
      <c r="O1469" s="143"/>
    </row>
    <row r="1470" spans="14:15" ht="25.5" customHeight="1">
      <c r="N1470" s="143"/>
      <c r="O1470" s="143"/>
    </row>
    <row r="1471" spans="14:15" ht="25.5" customHeight="1">
      <c r="N1471" s="143"/>
      <c r="O1471" s="143"/>
    </row>
    <row r="1472" spans="14:15" ht="25.5" customHeight="1">
      <c r="N1472" s="143"/>
      <c r="O1472" s="143"/>
    </row>
    <row r="1473" spans="14:15" ht="25.5" customHeight="1">
      <c r="N1473" s="143"/>
      <c r="O1473" s="143"/>
    </row>
    <row r="1474" spans="14:15" ht="25.5" customHeight="1">
      <c r="N1474" s="143"/>
      <c r="O1474" s="143"/>
    </row>
    <row r="1475" spans="14:15" ht="25.5" customHeight="1">
      <c r="N1475" s="143"/>
      <c r="O1475" s="143"/>
    </row>
    <row r="1476" spans="14:15" ht="25.5" customHeight="1">
      <c r="N1476" s="143"/>
      <c r="O1476" s="143"/>
    </row>
    <row r="1477" spans="14:15" ht="25.5" customHeight="1">
      <c r="N1477" s="143"/>
      <c r="O1477" s="143"/>
    </row>
    <row r="1478" spans="14:15" ht="25.5" customHeight="1">
      <c r="N1478" s="143"/>
      <c r="O1478" s="143"/>
    </row>
    <row r="1479" spans="14:15" ht="25.5" customHeight="1">
      <c r="N1479" s="143"/>
      <c r="O1479" s="143"/>
    </row>
    <row r="1480" spans="14:15" ht="25.5" customHeight="1">
      <c r="N1480" s="143"/>
      <c r="O1480" s="143"/>
    </row>
    <row r="1481" spans="14:15" ht="25.5" customHeight="1">
      <c r="N1481" s="143"/>
      <c r="O1481" s="143"/>
    </row>
    <row r="1482" spans="14:15" ht="25.5" customHeight="1">
      <c r="N1482" s="143"/>
      <c r="O1482" s="143"/>
    </row>
    <row r="1483" spans="14:15" ht="25.5" customHeight="1">
      <c r="N1483" s="143"/>
      <c r="O1483" s="143"/>
    </row>
    <row r="1484" spans="14:15" ht="25.5" customHeight="1">
      <c r="N1484" s="143"/>
      <c r="O1484" s="143"/>
    </row>
    <row r="1485" spans="14:15" ht="25.5" customHeight="1">
      <c r="N1485" s="143"/>
      <c r="O1485" s="143"/>
    </row>
    <row r="1486" spans="14:15" ht="25.5" customHeight="1">
      <c r="N1486" s="143"/>
      <c r="O1486" s="143"/>
    </row>
    <row r="1487" spans="14:15" ht="25.5" customHeight="1">
      <c r="N1487" s="143"/>
      <c r="O1487" s="143"/>
    </row>
    <row r="1488" spans="14:15" ht="25.5" customHeight="1">
      <c r="N1488" s="143"/>
      <c r="O1488" s="143"/>
    </row>
    <row r="1489" spans="14:15" ht="25.5" customHeight="1">
      <c r="N1489" s="143"/>
      <c r="O1489" s="143"/>
    </row>
    <row r="1490" spans="14:15" ht="25.5" customHeight="1">
      <c r="N1490" s="143"/>
      <c r="O1490" s="143"/>
    </row>
    <row r="1491" spans="14:15" ht="25.5" customHeight="1">
      <c r="N1491" s="143"/>
      <c r="O1491" s="143"/>
    </row>
    <row r="1492" spans="14:15" ht="25.5" customHeight="1">
      <c r="N1492" s="143"/>
      <c r="O1492" s="143"/>
    </row>
    <row r="1493" spans="14:15" ht="25.5" customHeight="1">
      <c r="N1493" s="143"/>
      <c r="O1493" s="143"/>
    </row>
    <row r="1494" spans="14:15" ht="25.5" customHeight="1">
      <c r="N1494" s="143"/>
      <c r="O1494" s="143"/>
    </row>
    <row r="1495" spans="14:15" ht="25.5" customHeight="1">
      <c r="N1495" s="143"/>
      <c r="O1495" s="143"/>
    </row>
    <row r="1496" spans="14:15" ht="25.5" customHeight="1">
      <c r="N1496" s="143"/>
      <c r="O1496" s="143"/>
    </row>
    <row r="1497" spans="14:15" ht="25.5" customHeight="1">
      <c r="N1497" s="143"/>
      <c r="O1497" s="143"/>
    </row>
    <row r="1498" spans="14:15" ht="25.5" customHeight="1">
      <c r="N1498" s="143"/>
      <c r="O1498" s="143"/>
    </row>
    <row r="1499" spans="14:15" ht="25.5" customHeight="1">
      <c r="N1499" s="143"/>
      <c r="O1499" s="143"/>
    </row>
    <row r="1500" spans="14:15" ht="25.5" customHeight="1">
      <c r="N1500" s="143"/>
      <c r="O1500" s="143"/>
    </row>
    <row r="1501" spans="14:15" ht="25.5" customHeight="1">
      <c r="N1501" s="143"/>
      <c r="O1501" s="143"/>
    </row>
    <row r="1502" spans="14:15" ht="25.5" customHeight="1">
      <c r="N1502" s="143"/>
      <c r="O1502" s="143"/>
    </row>
    <row r="1503" spans="14:15" ht="25.5" customHeight="1">
      <c r="N1503" s="143"/>
      <c r="O1503" s="143"/>
    </row>
    <row r="1504" spans="14:15" ht="25.5" customHeight="1">
      <c r="N1504" s="143"/>
      <c r="O1504" s="143"/>
    </row>
    <row r="1505" spans="14:15" ht="25.5" customHeight="1">
      <c r="N1505" s="143"/>
      <c r="O1505" s="143"/>
    </row>
    <row r="1506" spans="14:15" ht="25.5" customHeight="1">
      <c r="N1506" s="143"/>
      <c r="O1506" s="143"/>
    </row>
    <row r="1507" spans="14:15" ht="25.5" customHeight="1">
      <c r="N1507" s="143"/>
      <c r="O1507" s="143"/>
    </row>
    <row r="1508" spans="14:15" ht="25.5" customHeight="1">
      <c r="N1508" s="143"/>
      <c r="O1508" s="143"/>
    </row>
    <row r="1509" spans="14:15" ht="25.5" customHeight="1">
      <c r="N1509" s="143"/>
      <c r="O1509" s="143"/>
    </row>
    <row r="1510" spans="14:15" ht="25.5" customHeight="1">
      <c r="N1510" s="143"/>
      <c r="O1510" s="143"/>
    </row>
    <row r="1511" spans="14:15" ht="25.5" customHeight="1">
      <c r="N1511" s="143"/>
      <c r="O1511" s="143"/>
    </row>
    <row r="1512" spans="14:15" ht="25.5" customHeight="1">
      <c r="N1512" s="143"/>
      <c r="O1512" s="143"/>
    </row>
    <row r="1513" spans="14:15" ht="25.5" customHeight="1">
      <c r="N1513" s="143"/>
      <c r="O1513" s="143"/>
    </row>
    <row r="1514" spans="14:15" ht="25.5" customHeight="1">
      <c r="N1514" s="143"/>
      <c r="O1514" s="143"/>
    </row>
    <row r="1515" spans="14:15" ht="25.5" customHeight="1">
      <c r="N1515" s="143"/>
      <c r="O1515" s="143"/>
    </row>
    <row r="1516" spans="14:15" ht="25.5" customHeight="1">
      <c r="N1516" s="143"/>
      <c r="O1516" s="143"/>
    </row>
    <row r="1517" spans="14:15" ht="25.5" customHeight="1">
      <c r="N1517" s="143"/>
      <c r="O1517" s="143"/>
    </row>
    <row r="1518" spans="14:15" ht="25.5" customHeight="1">
      <c r="N1518" s="143"/>
      <c r="O1518" s="143"/>
    </row>
    <row r="1519" spans="14:15" ht="25.5" customHeight="1">
      <c r="N1519" s="143"/>
      <c r="O1519" s="143"/>
    </row>
    <row r="1520" spans="14:15" ht="25.5" customHeight="1">
      <c r="N1520" s="143"/>
      <c r="O1520" s="143"/>
    </row>
    <row r="1521" spans="14:15" ht="25.5" customHeight="1">
      <c r="N1521" s="143"/>
      <c r="O1521" s="143"/>
    </row>
    <row r="1522" spans="14:15" ht="25.5" customHeight="1">
      <c r="N1522" s="143"/>
      <c r="O1522" s="143"/>
    </row>
    <row r="1523" spans="14:15" ht="25.5" customHeight="1">
      <c r="N1523" s="143"/>
      <c r="O1523" s="143"/>
    </row>
    <row r="1524" spans="14:15" ht="25.5" customHeight="1">
      <c r="N1524" s="143"/>
      <c r="O1524" s="143"/>
    </row>
    <row r="1525" spans="14:15" ht="25.5" customHeight="1">
      <c r="N1525" s="143"/>
      <c r="O1525" s="143"/>
    </row>
    <row r="1526" spans="14:15" ht="25.5" customHeight="1">
      <c r="N1526" s="143"/>
      <c r="O1526" s="143"/>
    </row>
    <row r="1527" spans="14:15" ht="25.5" customHeight="1">
      <c r="N1527" s="143"/>
      <c r="O1527" s="143"/>
    </row>
    <row r="1528" spans="14:15" ht="25.5" customHeight="1">
      <c r="N1528" s="143"/>
      <c r="O1528" s="143"/>
    </row>
    <row r="1529" spans="14:15" ht="25.5" customHeight="1">
      <c r="N1529" s="143"/>
      <c r="O1529" s="143"/>
    </row>
    <row r="1530" spans="14:15" ht="25.5" customHeight="1">
      <c r="N1530" s="143"/>
      <c r="O1530" s="143"/>
    </row>
    <row r="1531" spans="14:15" ht="25.5" customHeight="1">
      <c r="N1531" s="143"/>
      <c r="O1531" s="143"/>
    </row>
    <row r="1532" spans="14:15" ht="25.5" customHeight="1">
      <c r="N1532" s="143"/>
      <c r="O1532" s="143"/>
    </row>
    <row r="1533" spans="14:15" ht="25.5" customHeight="1">
      <c r="N1533" s="143"/>
      <c r="O1533" s="143"/>
    </row>
    <row r="1534" spans="14:15" ht="25.5" customHeight="1">
      <c r="N1534" s="143"/>
      <c r="O1534" s="143"/>
    </row>
    <row r="1535" spans="14:15" ht="25.5" customHeight="1">
      <c r="N1535" s="143"/>
      <c r="O1535" s="143"/>
    </row>
    <row r="1536" spans="14:15" ht="25.5" customHeight="1">
      <c r="N1536" s="143"/>
      <c r="O1536" s="143"/>
    </row>
    <row r="1537" spans="14:15" ht="25.5" customHeight="1">
      <c r="N1537" s="143"/>
      <c r="O1537" s="143"/>
    </row>
    <row r="1538" spans="14:15" ht="25.5" customHeight="1">
      <c r="N1538" s="143"/>
      <c r="O1538" s="143"/>
    </row>
    <row r="1539" spans="14:15" ht="25.5" customHeight="1">
      <c r="N1539" s="143"/>
      <c r="O1539" s="143"/>
    </row>
    <row r="1540" spans="14:15" ht="25.5" customHeight="1">
      <c r="N1540" s="143"/>
      <c r="O1540" s="143"/>
    </row>
    <row r="1541" spans="14:15" ht="25.5" customHeight="1">
      <c r="N1541" s="143"/>
      <c r="O1541" s="143"/>
    </row>
    <row r="1542" spans="14:15" ht="25.5" customHeight="1">
      <c r="N1542" s="143"/>
      <c r="O1542" s="143"/>
    </row>
    <row r="1543" spans="14:15" ht="25.5" customHeight="1">
      <c r="N1543" s="143"/>
      <c r="O1543" s="143"/>
    </row>
    <row r="1544" spans="14:15" ht="25.5" customHeight="1">
      <c r="N1544" s="143"/>
      <c r="O1544" s="143"/>
    </row>
    <row r="1545" spans="14:15" ht="25.5" customHeight="1">
      <c r="N1545" s="143"/>
      <c r="O1545" s="143"/>
    </row>
    <row r="1546" spans="14:15" ht="25.5" customHeight="1">
      <c r="N1546" s="143"/>
      <c r="O1546" s="143"/>
    </row>
    <row r="1547" spans="14:15" ht="25.5" customHeight="1">
      <c r="N1547" s="143"/>
      <c r="O1547" s="143"/>
    </row>
    <row r="1548" spans="14:15" ht="25.5" customHeight="1">
      <c r="N1548" s="143"/>
      <c r="O1548" s="143"/>
    </row>
    <row r="1549" spans="14:15" ht="25.5" customHeight="1">
      <c r="N1549" s="143"/>
      <c r="O1549" s="143"/>
    </row>
    <row r="1550" spans="14:15" ht="25.5" customHeight="1">
      <c r="N1550" s="143"/>
      <c r="O1550" s="143"/>
    </row>
    <row r="1551" spans="14:15" ht="25.5" customHeight="1">
      <c r="N1551" s="143"/>
      <c r="O1551" s="143"/>
    </row>
    <row r="1552" spans="14:15" ht="25.5" customHeight="1">
      <c r="N1552" s="143"/>
      <c r="O1552" s="143"/>
    </row>
    <row r="1553" spans="14:15" ht="25.5" customHeight="1">
      <c r="N1553" s="143"/>
      <c r="O1553" s="143"/>
    </row>
    <row r="1554" spans="14:15" ht="25.5" customHeight="1">
      <c r="N1554" s="143"/>
      <c r="O1554" s="143"/>
    </row>
    <row r="1555" spans="14:15" ht="25.5" customHeight="1">
      <c r="N1555" s="143"/>
      <c r="O1555" s="143"/>
    </row>
    <row r="1556" spans="14:15" ht="25.5" customHeight="1">
      <c r="N1556" s="143"/>
      <c r="O1556" s="143"/>
    </row>
    <row r="1557" spans="14:15" ht="25.5" customHeight="1">
      <c r="N1557" s="143"/>
      <c r="O1557" s="143"/>
    </row>
    <row r="1558" spans="14:15" ht="25.5" customHeight="1">
      <c r="N1558" s="143"/>
      <c r="O1558" s="143"/>
    </row>
    <row r="1559" spans="14:15" ht="25.5" customHeight="1">
      <c r="N1559" s="143"/>
      <c r="O1559" s="143"/>
    </row>
    <row r="1560" spans="14:15" ht="25.5" customHeight="1">
      <c r="N1560" s="143"/>
      <c r="O1560" s="143"/>
    </row>
    <row r="1561" spans="14:15" ht="25.5" customHeight="1">
      <c r="N1561" s="143"/>
      <c r="O1561" s="143"/>
    </row>
    <row r="1562" spans="14:15" ht="25.5" customHeight="1">
      <c r="N1562" s="143"/>
      <c r="O1562" s="143"/>
    </row>
    <row r="1563" spans="14:15" ht="25.5" customHeight="1">
      <c r="N1563" s="143"/>
      <c r="O1563" s="143"/>
    </row>
    <row r="1564" spans="14:15" ht="25.5" customHeight="1">
      <c r="N1564" s="143"/>
      <c r="O1564" s="143"/>
    </row>
    <row r="1565" spans="14:15" ht="25.5" customHeight="1">
      <c r="N1565" s="143"/>
      <c r="O1565" s="143"/>
    </row>
    <row r="1566" spans="14:15" ht="25.5" customHeight="1">
      <c r="N1566" s="143"/>
      <c r="O1566" s="143"/>
    </row>
    <row r="1567" spans="14:15" ht="25.5" customHeight="1">
      <c r="N1567" s="143"/>
      <c r="O1567" s="143"/>
    </row>
    <row r="1568" spans="14:15" ht="25.5" customHeight="1">
      <c r="N1568" s="143"/>
      <c r="O1568" s="143"/>
    </row>
    <row r="1569" spans="14:15" ht="25.5" customHeight="1">
      <c r="N1569" s="143"/>
      <c r="O1569" s="143"/>
    </row>
    <row r="1570" spans="14:15" ht="25.5" customHeight="1">
      <c r="N1570" s="143"/>
      <c r="O1570" s="143"/>
    </row>
    <row r="1571" spans="14:15" ht="25.5" customHeight="1">
      <c r="N1571" s="143"/>
      <c r="O1571" s="143"/>
    </row>
    <row r="1572" spans="14:15" ht="25.5" customHeight="1">
      <c r="N1572" s="143"/>
      <c r="O1572" s="143"/>
    </row>
    <row r="1573" spans="14:15" ht="25.5" customHeight="1">
      <c r="N1573" s="143"/>
      <c r="O1573" s="143"/>
    </row>
    <row r="1574" spans="14:15" ht="25.5" customHeight="1">
      <c r="N1574" s="143"/>
      <c r="O1574" s="143"/>
    </row>
    <row r="1575" spans="14:15" ht="25.5" customHeight="1">
      <c r="N1575" s="143"/>
      <c r="O1575" s="143"/>
    </row>
    <row r="1576" spans="14:15" ht="25.5" customHeight="1">
      <c r="N1576" s="143"/>
      <c r="O1576" s="143"/>
    </row>
    <row r="1577" spans="14:15" ht="25.5" customHeight="1">
      <c r="N1577" s="143"/>
      <c r="O1577" s="143"/>
    </row>
    <row r="1578" spans="14:15" ht="25.5" customHeight="1">
      <c r="N1578" s="143"/>
      <c r="O1578" s="143"/>
    </row>
    <row r="1579" spans="14:15" ht="25.5" customHeight="1">
      <c r="N1579" s="143"/>
      <c r="O1579" s="143"/>
    </row>
    <row r="1580" spans="14:15" ht="25.5" customHeight="1">
      <c r="N1580" s="143"/>
      <c r="O1580" s="143"/>
    </row>
    <row r="1581" spans="14:15" ht="25.5" customHeight="1">
      <c r="N1581" s="143"/>
      <c r="O1581" s="143"/>
    </row>
    <row r="1582" spans="14:15" ht="25.5" customHeight="1">
      <c r="N1582" s="143"/>
      <c r="O1582" s="143"/>
    </row>
    <row r="1583" spans="14:15" ht="25.5" customHeight="1">
      <c r="N1583" s="143"/>
      <c r="O1583" s="143"/>
    </row>
    <row r="1584" spans="14:15" ht="25.5" customHeight="1">
      <c r="N1584" s="143"/>
      <c r="O1584" s="143"/>
    </row>
    <row r="1585" spans="14:15" ht="25.5" customHeight="1">
      <c r="N1585" s="143"/>
      <c r="O1585" s="143"/>
    </row>
    <row r="1586" spans="14:15" ht="25.5" customHeight="1">
      <c r="N1586" s="143"/>
      <c r="O1586" s="143"/>
    </row>
    <row r="1587" spans="14:15" ht="25.5" customHeight="1">
      <c r="N1587" s="143"/>
      <c r="O1587" s="143"/>
    </row>
    <row r="1588" spans="14:15" ht="25.5" customHeight="1">
      <c r="N1588" s="143"/>
      <c r="O1588" s="143"/>
    </row>
    <row r="1589" spans="14:15" ht="25.5" customHeight="1">
      <c r="N1589" s="143"/>
      <c r="O1589" s="143"/>
    </row>
    <row r="1590" spans="14:15" ht="25.5" customHeight="1">
      <c r="N1590" s="143"/>
      <c r="O1590" s="143"/>
    </row>
    <row r="1591" spans="14:15" ht="25.5" customHeight="1">
      <c r="N1591" s="143"/>
      <c r="O1591" s="143"/>
    </row>
    <row r="1592" spans="14:15" ht="25.5" customHeight="1">
      <c r="N1592" s="143"/>
      <c r="O1592" s="143"/>
    </row>
    <row r="1593" spans="14:15" ht="25.5" customHeight="1">
      <c r="N1593" s="143"/>
      <c r="O1593" s="143"/>
    </row>
    <row r="1594" spans="14:15" ht="25.5" customHeight="1">
      <c r="N1594" s="143"/>
      <c r="O1594" s="143"/>
    </row>
    <row r="1595" spans="14:15" ht="25.5" customHeight="1">
      <c r="N1595" s="143"/>
      <c r="O1595" s="143"/>
    </row>
    <row r="1596" spans="14:15" ht="25.5" customHeight="1">
      <c r="N1596" s="143"/>
      <c r="O1596" s="143"/>
    </row>
    <row r="1597" spans="14:15" ht="25.5" customHeight="1">
      <c r="N1597" s="143"/>
      <c r="O1597" s="143"/>
    </row>
    <row r="1598" spans="14:15" ht="25.5" customHeight="1">
      <c r="N1598" s="143"/>
      <c r="O1598" s="143"/>
    </row>
    <row r="1599" spans="14:15" ht="25.5" customHeight="1">
      <c r="N1599" s="143"/>
      <c r="O1599" s="143"/>
    </row>
    <row r="1600" spans="14:15" ht="25.5" customHeight="1">
      <c r="N1600" s="143"/>
      <c r="O1600" s="143"/>
    </row>
    <row r="1601" spans="14:15" ht="25.5" customHeight="1">
      <c r="N1601" s="143"/>
      <c r="O1601" s="143"/>
    </row>
    <row r="1602" spans="14:15" ht="25.5" customHeight="1">
      <c r="N1602" s="143"/>
      <c r="O1602" s="143"/>
    </row>
    <row r="1603" spans="14:15" ht="25.5" customHeight="1">
      <c r="N1603" s="143"/>
      <c r="O1603" s="143"/>
    </row>
    <row r="1604" spans="14:15" ht="25.5" customHeight="1">
      <c r="N1604" s="143"/>
      <c r="O1604" s="143"/>
    </row>
    <row r="1605" spans="14:15" ht="25.5" customHeight="1">
      <c r="N1605" s="143"/>
      <c r="O1605" s="143"/>
    </row>
    <row r="1606" spans="14:15" ht="25.5" customHeight="1">
      <c r="N1606" s="143"/>
      <c r="O1606" s="143"/>
    </row>
    <row r="1607" spans="14:15" ht="25.5" customHeight="1">
      <c r="N1607" s="143"/>
      <c r="O1607" s="143"/>
    </row>
    <row r="1608" spans="14:15" ht="25.5" customHeight="1">
      <c r="N1608" s="143"/>
      <c r="O1608" s="143"/>
    </row>
    <row r="1609" spans="14:15" ht="25.5" customHeight="1">
      <c r="N1609" s="143"/>
      <c r="O1609" s="143"/>
    </row>
    <row r="1610" spans="14:15" ht="25.5" customHeight="1">
      <c r="N1610" s="143"/>
      <c r="O1610" s="143"/>
    </row>
    <row r="1611" spans="14:15" ht="25.5" customHeight="1">
      <c r="N1611" s="143"/>
      <c r="O1611" s="143"/>
    </row>
    <row r="1612" spans="14:15" ht="25.5" customHeight="1">
      <c r="N1612" s="143"/>
      <c r="O1612" s="143"/>
    </row>
    <row r="1613" spans="14:15" ht="25.5" customHeight="1">
      <c r="N1613" s="143"/>
      <c r="O1613" s="143"/>
    </row>
    <row r="1614" spans="14:15" ht="25.5" customHeight="1">
      <c r="N1614" s="143"/>
      <c r="O1614" s="143"/>
    </row>
    <row r="1615" spans="14:15" ht="25.5" customHeight="1">
      <c r="N1615" s="143"/>
      <c r="O1615" s="143"/>
    </row>
    <row r="1616" spans="14:15" ht="25.5" customHeight="1">
      <c r="N1616" s="143"/>
      <c r="O1616" s="143"/>
    </row>
    <row r="1617" spans="14:15" ht="25.5" customHeight="1">
      <c r="N1617" s="143"/>
      <c r="O1617" s="143"/>
    </row>
    <row r="1618" spans="14:15" ht="25.5" customHeight="1">
      <c r="N1618" s="143"/>
      <c r="O1618" s="143"/>
    </row>
    <row r="1619" spans="14:15" ht="25.5" customHeight="1">
      <c r="N1619" s="143"/>
      <c r="O1619" s="143"/>
    </row>
    <row r="1620" spans="14:15" ht="25.5" customHeight="1">
      <c r="N1620" s="143"/>
      <c r="O1620" s="143"/>
    </row>
    <row r="1621" spans="14:15" ht="25.5" customHeight="1">
      <c r="N1621" s="143"/>
      <c r="O1621" s="143"/>
    </row>
    <row r="1622" spans="14:15" ht="25.5" customHeight="1">
      <c r="N1622" s="143"/>
      <c r="O1622" s="143"/>
    </row>
    <row r="1623" spans="14:15" ht="25.5" customHeight="1">
      <c r="N1623" s="143"/>
      <c r="O1623" s="143"/>
    </row>
    <row r="1624" spans="14:15" ht="25.5" customHeight="1">
      <c r="N1624" s="143"/>
      <c r="O1624" s="143"/>
    </row>
    <row r="1625" spans="14:15" ht="25.5" customHeight="1">
      <c r="N1625" s="143"/>
      <c r="O1625" s="143"/>
    </row>
    <row r="1626" spans="14:15" ht="25.5" customHeight="1">
      <c r="N1626" s="143"/>
      <c r="O1626" s="143"/>
    </row>
    <row r="1627" spans="14:15" ht="25.5" customHeight="1">
      <c r="N1627" s="143"/>
      <c r="O1627" s="143"/>
    </row>
    <row r="1628" spans="14:15" ht="25.5" customHeight="1">
      <c r="N1628" s="143"/>
      <c r="O1628" s="143"/>
    </row>
    <row r="1629" spans="14:15" ht="25.5" customHeight="1">
      <c r="N1629" s="143"/>
      <c r="O1629" s="143"/>
    </row>
    <row r="1630" spans="14:15" ht="25.5" customHeight="1">
      <c r="N1630" s="143"/>
      <c r="O1630" s="143"/>
    </row>
    <row r="1631" spans="14:15" ht="25.5" customHeight="1">
      <c r="N1631" s="143"/>
      <c r="O1631" s="143"/>
    </row>
    <row r="1632" spans="14:15" ht="25.5" customHeight="1">
      <c r="N1632" s="143"/>
      <c r="O1632" s="143"/>
    </row>
    <row r="1633" spans="14:15" ht="25.5" customHeight="1">
      <c r="N1633" s="143"/>
      <c r="O1633" s="143"/>
    </row>
    <row r="1634" spans="14:15" ht="25.5" customHeight="1">
      <c r="N1634" s="143"/>
      <c r="O1634" s="143"/>
    </row>
    <row r="1635" spans="14:15" ht="25.5" customHeight="1">
      <c r="N1635" s="143"/>
      <c r="O1635" s="143"/>
    </row>
    <row r="1636" spans="14:15" ht="25.5" customHeight="1">
      <c r="N1636" s="143"/>
      <c r="O1636" s="143"/>
    </row>
    <row r="1637" spans="14:15" ht="25.5" customHeight="1">
      <c r="N1637" s="143"/>
      <c r="O1637" s="143"/>
    </row>
    <row r="1638" spans="14:15" ht="25.5" customHeight="1">
      <c r="N1638" s="143"/>
      <c r="O1638" s="143"/>
    </row>
    <row r="1639" spans="14:15" ht="25.5" customHeight="1">
      <c r="N1639" s="143"/>
      <c r="O1639" s="143"/>
    </row>
    <row r="1640" spans="14:15" ht="25.5" customHeight="1">
      <c r="N1640" s="143"/>
      <c r="O1640" s="143"/>
    </row>
    <row r="1641" spans="14:15" ht="25.5" customHeight="1">
      <c r="N1641" s="143"/>
      <c r="O1641" s="143"/>
    </row>
    <row r="1642" spans="14:15" ht="25.5" customHeight="1">
      <c r="N1642" s="143"/>
      <c r="O1642" s="143"/>
    </row>
    <row r="1643" spans="14:15" ht="25.5" customHeight="1">
      <c r="N1643" s="143"/>
      <c r="O1643" s="143"/>
    </row>
    <row r="1644" spans="14:15" ht="25.5" customHeight="1">
      <c r="N1644" s="143"/>
      <c r="O1644" s="143"/>
    </row>
    <row r="1645" spans="14:15" ht="25.5" customHeight="1">
      <c r="N1645" s="143"/>
      <c r="O1645" s="143"/>
    </row>
    <row r="1646" spans="14:15" ht="25.5" customHeight="1">
      <c r="N1646" s="143"/>
      <c r="O1646" s="143"/>
    </row>
    <row r="1647" spans="14:15" ht="25.5" customHeight="1">
      <c r="N1647" s="143"/>
      <c r="O1647" s="143"/>
    </row>
    <row r="1648" spans="14:15" ht="25.5" customHeight="1">
      <c r="N1648" s="143"/>
      <c r="O1648" s="143"/>
    </row>
    <row r="1649" spans="14:15" ht="25.5" customHeight="1">
      <c r="N1649" s="143"/>
      <c r="O1649" s="143"/>
    </row>
    <row r="1650" spans="14:15" ht="25.5" customHeight="1">
      <c r="N1650" s="143"/>
      <c r="O1650" s="143"/>
    </row>
    <row r="1651" spans="14:15" ht="25.5" customHeight="1">
      <c r="N1651" s="143"/>
      <c r="O1651" s="143"/>
    </row>
    <row r="1652" spans="14:15" ht="25.5" customHeight="1">
      <c r="N1652" s="143"/>
      <c r="O1652" s="143"/>
    </row>
    <row r="1653" spans="14:15" ht="25.5" customHeight="1">
      <c r="N1653" s="143"/>
      <c r="O1653" s="143"/>
    </row>
    <row r="1654" spans="14:15" ht="25.5" customHeight="1">
      <c r="N1654" s="143"/>
      <c r="O1654" s="143"/>
    </row>
    <row r="1655" spans="14:15" ht="25.5" customHeight="1">
      <c r="N1655" s="143"/>
      <c r="O1655" s="143"/>
    </row>
    <row r="1656" spans="14:15" ht="25.5" customHeight="1">
      <c r="N1656" s="143"/>
      <c r="O1656" s="143"/>
    </row>
    <row r="1657" spans="14:15" ht="25.5" customHeight="1">
      <c r="N1657" s="143"/>
      <c r="O1657" s="143"/>
    </row>
    <row r="1658" spans="14:15" ht="25.5" customHeight="1">
      <c r="N1658" s="143"/>
      <c r="O1658" s="143"/>
    </row>
    <row r="1659" spans="14:15" ht="25.5" customHeight="1">
      <c r="N1659" s="143"/>
      <c r="O1659" s="143"/>
    </row>
    <row r="1660" spans="14:15" ht="25.5" customHeight="1">
      <c r="N1660" s="143"/>
      <c r="O1660" s="143"/>
    </row>
    <row r="1661" spans="14:15" ht="25.5" customHeight="1">
      <c r="N1661" s="143"/>
      <c r="O1661" s="143"/>
    </row>
    <row r="1662" spans="14:15" ht="25.5" customHeight="1">
      <c r="N1662" s="143"/>
      <c r="O1662" s="143"/>
    </row>
    <row r="1663" spans="14:15" ht="25.5" customHeight="1">
      <c r="N1663" s="143"/>
      <c r="O1663" s="143"/>
    </row>
    <row r="1664" spans="14:15" ht="25.5" customHeight="1">
      <c r="N1664" s="143"/>
      <c r="O1664" s="143"/>
    </row>
    <row r="1665" spans="14:15" ht="25.5" customHeight="1">
      <c r="N1665" s="143"/>
      <c r="O1665" s="143"/>
    </row>
    <row r="1666" spans="14:15" ht="25.5" customHeight="1">
      <c r="N1666" s="143"/>
      <c r="O1666" s="143"/>
    </row>
    <row r="1667" spans="14:15" ht="25.5" customHeight="1">
      <c r="N1667" s="143"/>
      <c r="O1667" s="143"/>
    </row>
    <row r="1668" spans="14:15" ht="25.5" customHeight="1">
      <c r="N1668" s="143"/>
      <c r="O1668" s="143"/>
    </row>
    <row r="1669" spans="14:15" ht="25.5" customHeight="1">
      <c r="N1669" s="143"/>
      <c r="O1669" s="143"/>
    </row>
    <row r="1670" spans="14:15" ht="25.5" customHeight="1">
      <c r="N1670" s="143"/>
      <c r="O1670" s="143"/>
    </row>
    <row r="1671" spans="14:15" ht="25.5" customHeight="1">
      <c r="N1671" s="143"/>
      <c r="O1671" s="143"/>
    </row>
    <row r="1672" spans="14:15" ht="25.5" customHeight="1">
      <c r="N1672" s="143"/>
      <c r="O1672" s="143"/>
    </row>
    <row r="1673" spans="14:15" ht="25.5" customHeight="1">
      <c r="N1673" s="143"/>
      <c r="O1673" s="143"/>
    </row>
    <row r="1674" spans="14:15" ht="25.5" customHeight="1">
      <c r="N1674" s="143"/>
      <c r="O1674" s="143"/>
    </row>
    <row r="1675" spans="14:15" ht="25.5" customHeight="1">
      <c r="N1675" s="143"/>
      <c r="O1675" s="143"/>
    </row>
    <row r="1676" spans="14:15" ht="25.5" customHeight="1">
      <c r="N1676" s="143"/>
      <c r="O1676" s="143"/>
    </row>
    <row r="1677" spans="14:15" ht="25.5" customHeight="1">
      <c r="N1677" s="143"/>
      <c r="O1677" s="143"/>
    </row>
    <row r="1678" spans="14:15" ht="25.5" customHeight="1">
      <c r="N1678" s="143"/>
      <c r="O1678" s="143"/>
    </row>
    <row r="1679" spans="14:15" ht="25.5" customHeight="1">
      <c r="N1679" s="143"/>
      <c r="O1679" s="143"/>
    </row>
    <row r="1680" spans="14:15" ht="25.5" customHeight="1">
      <c r="N1680" s="143"/>
      <c r="O1680" s="143"/>
    </row>
    <row r="1681" spans="14:15" ht="25.5" customHeight="1">
      <c r="N1681" s="143"/>
      <c r="O1681" s="143"/>
    </row>
    <row r="1682" spans="14:15" ht="25.5" customHeight="1">
      <c r="N1682" s="143"/>
      <c r="O1682" s="143"/>
    </row>
    <row r="1683" spans="14:15" ht="25.5" customHeight="1">
      <c r="N1683" s="143"/>
      <c r="O1683" s="143"/>
    </row>
    <row r="1684" spans="14:15" ht="25.5" customHeight="1">
      <c r="N1684" s="143"/>
      <c r="O1684" s="143"/>
    </row>
    <row r="1685" spans="14:15" ht="25.5" customHeight="1">
      <c r="N1685" s="143"/>
      <c r="O1685" s="143"/>
    </row>
    <row r="1686" spans="14:15" ht="25.5" customHeight="1">
      <c r="N1686" s="143"/>
      <c r="O1686" s="143"/>
    </row>
    <row r="1687" spans="14:15" ht="25.5" customHeight="1">
      <c r="N1687" s="143"/>
      <c r="O1687" s="143"/>
    </row>
    <row r="1688" spans="14:15" ht="25.5" customHeight="1">
      <c r="N1688" s="143"/>
      <c r="O1688" s="143"/>
    </row>
    <row r="1689" spans="14:15" ht="25.5" customHeight="1">
      <c r="N1689" s="143"/>
      <c r="O1689" s="143"/>
    </row>
    <row r="1690" spans="14:15" ht="25.5" customHeight="1">
      <c r="N1690" s="143"/>
      <c r="O1690" s="143"/>
    </row>
    <row r="1691" spans="14:15" ht="25.5" customHeight="1">
      <c r="N1691" s="143"/>
      <c r="O1691" s="143"/>
    </row>
    <row r="1692" spans="14:15" ht="25.5" customHeight="1">
      <c r="N1692" s="143"/>
      <c r="O1692" s="143"/>
    </row>
    <row r="1693" spans="14:15" ht="25.5" customHeight="1">
      <c r="N1693" s="143"/>
      <c r="O1693" s="143"/>
    </row>
    <row r="1694" spans="14:15" ht="25.5" customHeight="1">
      <c r="N1694" s="143"/>
      <c r="O1694" s="143"/>
    </row>
    <row r="1695" spans="14:15" ht="25.5" customHeight="1">
      <c r="N1695" s="143"/>
      <c r="O1695" s="143"/>
    </row>
    <row r="1696" spans="14:15" ht="25.5" customHeight="1">
      <c r="N1696" s="143"/>
      <c r="O1696" s="143"/>
    </row>
    <row r="1697" spans="14:15" ht="25.5" customHeight="1">
      <c r="N1697" s="143"/>
      <c r="O1697" s="143"/>
    </row>
    <row r="1698" spans="14:15" ht="25.5" customHeight="1">
      <c r="N1698" s="143"/>
      <c r="O1698" s="143"/>
    </row>
    <row r="1699" spans="14:15" ht="25.5" customHeight="1">
      <c r="N1699" s="143"/>
      <c r="O1699" s="143"/>
    </row>
    <row r="1700" spans="14:15" ht="25.5" customHeight="1">
      <c r="N1700" s="143"/>
      <c r="O1700" s="143"/>
    </row>
    <row r="1701" spans="14:15" ht="25.5" customHeight="1">
      <c r="N1701" s="143"/>
      <c r="O1701" s="143"/>
    </row>
    <row r="1702" spans="14:15" ht="25.5" customHeight="1">
      <c r="N1702" s="143"/>
      <c r="O1702" s="143"/>
    </row>
    <row r="1703" spans="14:15" ht="25.5" customHeight="1">
      <c r="N1703" s="143"/>
      <c r="O1703" s="143"/>
    </row>
    <row r="1704" spans="14:15" ht="25.5" customHeight="1">
      <c r="N1704" s="143"/>
      <c r="O1704" s="143"/>
    </row>
    <row r="1705" spans="14:15" ht="25.5" customHeight="1">
      <c r="N1705" s="143"/>
      <c r="O1705" s="143"/>
    </row>
    <row r="1706" spans="14:15" ht="25.5" customHeight="1">
      <c r="N1706" s="143"/>
      <c r="O1706" s="143"/>
    </row>
    <row r="1707" spans="14:15" ht="25.5" customHeight="1">
      <c r="N1707" s="143"/>
      <c r="O1707" s="143"/>
    </row>
    <row r="1708" spans="14:15" ht="25.5" customHeight="1">
      <c r="N1708" s="143"/>
      <c r="O1708" s="143"/>
    </row>
    <row r="1709" spans="14:15" ht="25.5" customHeight="1">
      <c r="N1709" s="143"/>
      <c r="O1709" s="143"/>
    </row>
    <row r="1710" spans="14:15" ht="25.5" customHeight="1">
      <c r="N1710" s="143"/>
      <c r="O1710" s="143"/>
    </row>
    <row r="1711" spans="14:15" ht="25.5" customHeight="1">
      <c r="N1711" s="143"/>
      <c r="O1711" s="143"/>
    </row>
    <row r="1712" spans="14:15" ht="25.5" customHeight="1">
      <c r="N1712" s="143"/>
      <c r="O1712" s="143"/>
    </row>
    <row r="1713" spans="14:15" ht="25.5" customHeight="1">
      <c r="N1713" s="143"/>
      <c r="O1713" s="143"/>
    </row>
    <row r="1714" spans="14:15" ht="25.5" customHeight="1">
      <c r="N1714" s="143"/>
      <c r="O1714" s="143"/>
    </row>
    <row r="1715" spans="14:15" ht="25.5" customHeight="1">
      <c r="N1715" s="143"/>
      <c r="O1715" s="143"/>
    </row>
    <row r="1716" spans="14:15" ht="25.5" customHeight="1">
      <c r="N1716" s="143"/>
      <c r="O1716" s="143"/>
    </row>
    <row r="1717" spans="14:15" ht="25.5" customHeight="1">
      <c r="N1717" s="143"/>
      <c r="O1717" s="143"/>
    </row>
    <row r="1718" spans="14:15" ht="25.5" customHeight="1">
      <c r="N1718" s="143"/>
      <c r="O1718" s="143"/>
    </row>
    <row r="1719" spans="14:15" ht="25.5" customHeight="1">
      <c r="N1719" s="143"/>
      <c r="O1719" s="143"/>
    </row>
    <row r="1720" spans="14:15" ht="25.5" customHeight="1">
      <c r="N1720" s="143"/>
      <c r="O1720" s="143"/>
    </row>
    <row r="1721" spans="14:15" ht="25.5" customHeight="1">
      <c r="N1721" s="143"/>
      <c r="O1721" s="143"/>
    </row>
    <row r="1722" spans="14:15" ht="25.5" customHeight="1">
      <c r="N1722" s="143"/>
      <c r="O1722" s="143"/>
    </row>
    <row r="1723" spans="14:15" ht="25.5" customHeight="1">
      <c r="N1723" s="143"/>
      <c r="O1723" s="143"/>
    </row>
    <row r="1724" spans="14:15" ht="25.5" customHeight="1">
      <c r="N1724" s="143"/>
      <c r="O1724" s="143"/>
    </row>
    <row r="1725" spans="14:15" ht="25.5" customHeight="1">
      <c r="N1725" s="143"/>
      <c r="O1725" s="143"/>
    </row>
    <row r="1726" spans="14:15" ht="25.5" customHeight="1">
      <c r="N1726" s="143"/>
      <c r="O1726" s="143"/>
    </row>
    <row r="1727" spans="14:15" ht="25.5" customHeight="1">
      <c r="N1727" s="143"/>
      <c r="O1727" s="143"/>
    </row>
    <row r="1728" spans="14:15" ht="25.5" customHeight="1">
      <c r="N1728" s="143"/>
      <c r="O1728" s="143"/>
    </row>
    <row r="1729" spans="14:15" ht="25.5" customHeight="1">
      <c r="N1729" s="143"/>
      <c r="O1729" s="143"/>
    </row>
    <row r="1730" spans="14:15" ht="25.5" customHeight="1">
      <c r="N1730" s="143"/>
      <c r="O1730" s="143"/>
    </row>
    <row r="1731" spans="14:15" ht="25.5" customHeight="1">
      <c r="N1731" s="143"/>
      <c r="O1731" s="143"/>
    </row>
    <row r="1732" spans="14:15" ht="25.5" customHeight="1">
      <c r="N1732" s="143"/>
      <c r="O1732" s="143"/>
    </row>
    <row r="1733" spans="14:15" ht="25.5" customHeight="1">
      <c r="N1733" s="143"/>
      <c r="O1733" s="143"/>
    </row>
    <row r="1734" spans="14:15" ht="25.5" customHeight="1">
      <c r="N1734" s="143"/>
      <c r="O1734" s="143"/>
    </row>
    <row r="1735" spans="14:15" ht="25.5" customHeight="1">
      <c r="N1735" s="143"/>
      <c r="O1735" s="143"/>
    </row>
    <row r="1736" spans="14:15" ht="25.5" customHeight="1">
      <c r="N1736" s="143"/>
      <c r="O1736" s="143"/>
    </row>
    <row r="1737" spans="14:15" ht="25.5" customHeight="1">
      <c r="N1737" s="143"/>
      <c r="O1737" s="143"/>
    </row>
    <row r="1738" spans="14:15" ht="25.5" customHeight="1">
      <c r="N1738" s="143"/>
      <c r="O1738" s="143"/>
    </row>
    <row r="1739" spans="14:15" ht="25.5" customHeight="1">
      <c r="N1739" s="143"/>
      <c r="O1739" s="143"/>
    </row>
    <row r="1740" spans="14:15" ht="25.5" customHeight="1">
      <c r="N1740" s="143"/>
      <c r="O1740" s="143"/>
    </row>
    <row r="1741" spans="14:15" ht="25.5" customHeight="1">
      <c r="N1741" s="143"/>
      <c r="O1741" s="143"/>
    </row>
    <row r="1742" spans="14:15" ht="25.5" customHeight="1">
      <c r="N1742" s="143"/>
      <c r="O1742" s="143"/>
    </row>
    <row r="1743" spans="14:15" ht="25.5" customHeight="1">
      <c r="N1743" s="143"/>
      <c r="O1743" s="143"/>
    </row>
    <row r="1744" spans="14:15" ht="25.5" customHeight="1">
      <c r="N1744" s="143"/>
      <c r="O1744" s="143"/>
    </row>
    <row r="1745" spans="14:15" ht="25.5" customHeight="1">
      <c r="N1745" s="143"/>
      <c r="O1745" s="143"/>
    </row>
    <row r="1746" spans="14:15" ht="25.5" customHeight="1">
      <c r="N1746" s="143"/>
      <c r="O1746" s="143"/>
    </row>
    <row r="1747" spans="14:15" ht="25.5" customHeight="1">
      <c r="N1747" s="143"/>
      <c r="O1747" s="143"/>
    </row>
    <row r="1748" spans="14:15" ht="25.5" customHeight="1">
      <c r="N1748" s="143"/>
      <c r="O1748" s="143"/>
    </row>
    <row r="1749" spans="14:15" ht="25.5" customHeight="1">
      <c r="N1749" s="143"/>
      <c r="O1749" s="143"/>
    </row>
    <row r="1750" spans="14:15" ht="25.5" customHeight="1">
      <c r="N1750" s="143"/>
      <c r="O1750" s="143"/>
    </row>
    <row r="1751" spans="14:15" ht="25.5" customHeight="1">
      <c r="N1751" s="143"/>
      <c r="O1751" s="143"/>
    </row>
    <row r="1752" spans="14:15" ht="25.5" customHeight="1">
      <c r="N1752" s="143"/>
      <c r="O1752" s="143"/>
    </row>
    <row r="1753" spans="14:15" ht="25.5" customHeight="1">
      <c r="N1753" s="143"/>
      <c r="O1753" s="143"/>
    </row>
    <row r="1754" spans="14:15" ht="25.5" customHeight="1">
      <c r="N1754" s="143"/>
      <c r="O1754" s="143"/>
    </row>
    <row r="1755" spans="14:15" ht="25.5" customHeight="1">
      <c r="N1755" s="143"/>
      <c r="O1755" s="143"/>
    </row>
    <row r="1756" spans="14:15" ht="25.5" customHeight="1">
      <c r="N1756" s="143"/>
      <c r="O1756" s="143"/>
    </row>
    <row r="1757" spans="14:15" ht="25.5" customHeight="1">
      <c r="N1757" s="143"/>
      <c r="O1757" s="143"/>
    </row>
    <row r="1758" spans="14:15" ht="25.5" customHeight="1">
      <c r="N1758" s="143"/>
      <c r="O1758" s="143"/>
    </row>
    <row r="1759" spans="14:15" ht="25.5" customHeight="1">
      <c r="N1759" s="143"/>
      <c r="O1759" s="143"/>
    </row>
    <row r="1760" spans="14:15" ht="25.5" customHeight="1">
      <c r="N1760" s="143"/>
      <c r="O1760" s="143"/>
    </row>
    <row r="1761" spans="14:15" ht="25.5" customHeight="1">
      <c r="N1761" s="143"/>
      <c r="O1761" s="143"/>
    </row>
    <row r="1762" spans="14:15" ht="25.5" customHeight="1">
      <c r="N1762" s="143"/>
      <c r="O1762" s="143"/>
    </row>
    <row r="1763" spans="14:15" ht="25.5" customHeight="1">
      <c r="N1763" s="143"/>
      <c r="O1763" s="143"/>
    </row>
    <row r="1764" spans="14:15" ht="25.5" customHeight="1">
      <c r="N1764" s="143"/>
      <c r="O1764" s="143"/>
    </row>
    <row r="1765" spans="14:15" ht="25.5" customHeight="1">
      <c r="N1765" s="143"/>
      <c r="O1765" s="143"/>
    </row>
    <row r="1766" spans="14:15" ht="25.5" customHeight="1">
      <c r="N1766" s="143"/>
      <c r="O1766" s="143"/>
    </row>
    <row r="1767" spans="14:15" ht="25.5" customHeight="1">
      <c r="N1767" s="143"/>
      <c r="O1767" s="143"/>
    </row>
    <row r="1768" spans="14:15" ht="25.5" customHeight="1">
      <c r="N1768" s="143"/>
      <c r="O1768" s="143"/>
    </row>
    <row r="1769" spans="14:15" ht="25.5" customHeight="1">
      <c r="N1769" s="143"/>
      <c r="O1769" s="143"/>
    </row>
    <row r="1770" spans="14:15" ht="25.5" customHeight="1">
      <c r="N1770" s="143"/>
      <c r="O1770" s="143"/>
    </row>
    <row r="1771" spans="14:15" ht="25.5" customHeight="1">
      <c r="N1771" s="143"/>
      <c r="O1771" s="143"/>
    </row>
    <row r="1772" spans="14:15" ht="25.5" customHeight="1">
      <c r="N1772" s="143"/>
      <c r="O1772" s="143"/>
    </row>
    <row r="1773" spans="14:15" ht="25.5" customHeight="1">
      <c r="N1773" s="143"/>
      <c r="O1773" s="143"/>
    </row>
    <row r="1774" spans="14:15" ht="25.5" customHeight="1">
      <c r="N1774" s="143"/>
      <c r="O1774" s="143"/>
    </row>
    <row r="1775" spans="14:15" ht="25.5" customHeight="1">
      <c r="N1775" s="143"/>
      <c r="O1775" s="143"/>
    </row>
    <row r="1776" spans="14:15" ht="25.5" customHeight="1">
      <c r="N1776" s="143"/>
      <c r="O1776" s="143"/>
    </row>
    <row r="1777" spans="14:15" ht="25.5" customHeight="1">
      <c r="N1777" s="143"/>
      <c r="O1777" s="143"/>
    </row>
    <row r="1778" spans="14:15" ht="25.5" customHeight="1">
      <c r="N1778" s="143"/>
      <c r="O1778" s="143"/>
    </row>
    <row r="1779" spans="14:15" ht="25.5" customHeight="1">
      <c r="N1779" s="143"/>
      <c r="O1779" s="143"/>
    </row>
    <row r="1780" spans="14:15" ht="25.5" customHeight="1">
      <c r="N1780" s="143"/>
      <c r="O1780" s="143"/>
    </row>
    <row r="1781" spans="14:15" ht="25.5" customHeight="1">
      <c r="N1781" s="143"/>
      <c r="O1781" s="143"/>
    </row>
    <row r="1782" spans="14:15" ht="25.5" customHeight="1">
      <c r="N1782" s="143"/>
      <c r="O1782" s="143"/>
    </row>
    <row r="1783" spans="14:15" ht="25.5" customHeight="1">
      <c r="N1783" s="143"/>
      <c r="O1783" s="143"/>
    </row>
    <row r="1784" spans="14:15" ht="25.5" customHeight="1">
      <c r="N1784" s="143"/>
      <c r="O1784" s="143"/>
    </row>
    <row r="1785" spans="14:15" ht="25.5" customHeight="1">
      <c r="N1785" s="143"/>
      <c r="O1785" s="143"/>
    </row>
    <row r="1786" spans="14:15" ht="25.5" customHeight="1">
      <c r="N1786" s="143"/>
      <c r="O1786" s="143"/>
    </row>
    <row r="1787" spans="14:15" ht="25.5" customHeight="1">
      <c r="N1787" s="143"/>
      <c r="O1787" s="143"/>
    </row>
    <row r="1788" spans="14:15" ht="25.5" customHeight="1">
      <c r="N1788" s="143"/>
      <c r="O1788" s="143"/>
    </row>
    <row r="1789" spans="14:15" ht="25.5" customHeight="1">
      <c r="N1789" s="143"/>
      <c r="O1789" s="143"/>
    </row>
    <row r="1790" spans="14:15" ht="25.5" customHeight="1">
      <c r="N1790" s="143"/>
      <c r="O1790" s="143"/>
    </row>
    <row r="1791" spans="14:15" ht="25.5" customHeight="1">
      <c r="N1791" s="143"/>
      <c r="O1791" s="143"/>
    </row>
    <row r="1792" spans="14:15" ht="25.5" customHeight="1">
      <c r="N1792" s="143"/>
      <c r="O1792" s="143"/>
    </row>
    <row r="1793" spans="14:15" ht="25.5" customHeight="1">
      <c r="N1793" s="143"/>
      <c r="O1793" s="143"/>
    </row>
    <row r="1794" spans="14:15" ht="25.5" customHeight="1">
      <c r="N1794" s="143"/>
      <c r="O1794" s="143"/>
    </row>
    <row r="1795" spans="14:15" ht="25.5" customHeight="1">
      <c r="N1795" s="143"/>
      <c r="O1795" s="143"/>
    </row>
    <row r="1796" spans="14:15" ht="25.5" customHeight="1">
      <c r="N1796" s="143"/>
      <c r="O1796" s="143"/>
    </row>
    <row r="1797" spans="14:15" ht="25.5" customHeight="1">
      <c r="N1797" s="143"/>
      <c r="O1797" s="143"/>
    </row>
    <row r="1798" spans="14:15" ht="25.5" customHeight="1">
      <c r="N1798" s="143"/>
      <c r="O1798" s="143"/>
    </row>
    <row r="1799" spans="14:15" ht="25.5" customHeight="1">
      <c r="N1799" s="143"/>
      <c r="O1799" s="143"/>
    </row>
    <row r="1800" spans="14:15" ht="25.5" customHeight="1">
      <c r="N1800" s="143"/>
      <c r="O1800" s="143"/>
    </row>
    <row r="1801" spans="14:15" ht="25.5" customHeight="1">
      <c r="N1801" s="143"/>
      <c r="O1801" s="143"/>
    </row>
    <row r="1802" spans="14:15" ht="25.5" customHeight="1">
      <c r="N1802" s="143"/>
      <c r="O1802" s="143"/>
    </row>
    <row r="1803" spans="14:15" ht="25.5" customHeight="1">
      <c r="N1803" s="143"/>
      <c r="O1803" s="143"/>
    </row>
    <row r="1804" spans="14:15" ht="25.5" customHeight="1">
      <c r="N1804" s="143"/>
      <c r="O1804" s="143"/>
    </row>
    <row r="1805" spans="14:15" ht="25.5" customHeight="1">
      <c r="N1805" s="143"/>
      <c r="O1805" s="143"/>
    </row>
    <row r="1806" spans="14:15" ht="25.5" customHeight="1">
      <c r="N1806" s="143"/>
      <c r="O1806" s="143"/>
    </row>
    <row r="1807" spans="14:15" ht="25.5" customHeight="1">
      <c r="N1807" s="143"/>
      <c r="O1807" s="143"/>
    </row>
    <row r="1808" spans="14:15" ht="25.5" customHeight="1">
      <c r="N1808" s="143"/>
      <c r="O1808" s="143"/>
    </row>
    <row r="1809" spans="14:15" ht="25.5" customHeight="1">
      <c r="N1809" s="143"/>
      <c r="O1809" s="143"/>
    </row>
    <row r="1810" spans="14:15" ht="25.5" customHeight="1">
      <c r="N1810" s="143"/>
      <c r="O1810" s="143"/>
    </row>
    <row r="1811" spans="14:15" ht="25.5" customHeight="1">
      <c r="N1811" s="143"/>
      <c r="O1811" s="143"/>
    </row>
    <row r="1812" spans="14:15" ht="25.5" customHeight="1">
      <c r="N1812" s="143"/>
      <c r="O1812" s="143"/>
    </row>
    <row r="1813" spans="14:15" ht="25.5" customHeight="1">
      <c r="N1813" s="143"/>
      <c r="O1813" s="143"/>
    </row>
    <row r="1814" spans="14:15" ht="25.5" customHeight="1">
      <c r="N1814" s="143"/>
      <c r="O1814" s="143"/>
    </row>
    <row r="1815" spans="14:15" ht="25.5" customHeight="1">
      <c r="N1815" s="143"/>
      <c r="O1815" s="143"/>
    </row>
    <row r="1816" spans="14:15" ht="25.5" customHeight="1">
      <c r="N1816" s="143"/>
      <c r="O1816" s="143"/>
    </row>
    <row r="1817" spans="14:15" ht="25.5" customHeight="1">
      <c r="N1817" s="143"/>
      <c r="O1817" s="143"/>
    </row>
    <row r="1818" spans="14:15" ht="25.5" customHeight="1">
      <c r="N1818" s="143"/>
      <c r="O1818" s="143"/>
    </row>
    <row r="1819" spans="14:15" ht="25.5" customHeight="1">
      <c r="N1819" s="143"/>
      <c r="O1819" s="143"/>
    </row>
    <row r="1820" spans="14:15" ht="25.5" customHeight="1">
      <c r="N1820" s="143"/>
      <c r="O1820" s="143"/>
    </row>
    <row r="1821" spans="14:15" ht="25.5" customHeight="1">
      <c r="N1821" s="143"/>
      <c r="O1821" s="143"/>
    </row>
    <row r="1822" spans="14:15" ht="25.5" customHeight="1">
      <c r="N1822" s="143"/>
      <c r="O1822" s="143"/>
    </row>
    <row r="1823" spans="14:15" ht="25.5" customHeight="1">
      <c r="N1823" s="143"/>
      <c r="O1823" s="143"/>
    </row>
    <row r="1824" spans="14:15" ht="25.5" customHeight="1">
      <c r="N1824" s="143"/>
      <c r="O1824" s="143"/>
    </row>
    <row r="1825" spans="14:15" ht="25.5" customHeight="1">
      <c r="N1825" s="143"/>
      <c r="O1825" s="143"/>
    </row>
    <row r="1826" spans="14:15" ht="25.5" customHeight="1">
      <c r="N1826" s="143"/>
      <c r="O1826" s="143"/>
    </row>
    <row r="1827" spans="14:15" ht="25.5" customHeight="1">
      <c r="N1827" s="143"/>
      <c r="O1827" s="143"/>
    </row>
    <row r="1828" spans="14:15" ht="25.5" customHeight="1">
      <c r="N1828" s="143"/>
      <c r="O1828" s="143"/>
    </row>
    <row r="1829" spans="14:15" ht="25.5" customHeight="1">
      <c r="N1829" s="143"/>
      <c r="O1829" s="143"/>
    </row>
    <row r="1830" spans="14:15" ht="25.5" customHeight="1">
      <c r="N1830" s="143"/>
      <c r="O1830" s="143"/>
    </row>
    <row r="1831" spans="14:15" ht="25.5" customHeight="1">
      <c r="N1831" s="143"/>
      <c r="O1831" s="143"/>
    </row>
    <row r="1832" spans="14:15" ht="25.5" customHeight="1">
      <c r="N1832" s="143"/>
      <c r="O1832" s="143"/>
    </row>
    <row r="1833" spans="14:15" ht="25.5" customHeight="1">
      <c r="N1833" s="143"/>
      <c r="O1833" s="143"/>
    </row>
    <row r="1834" spans="14:15" ht="25.5" customHeight="1">
      <c r="N1834" s="143"/>
      <c r="O1834" s="143"/>
    </row>
    <row r="1835" spans="14:15" ht="25.5" customHeight="1">
      <c r="N1835" s="143"/>
      <c r="O1835" s="143"/>
    </row>
    <row r="1836" spans="14:15" ht="25.5" customHeight="1">
      <c r="N1836" s="143"/>
      <c r="O1836" s="143"/>
    </row>
    <row r="1837" spans="14:15" ht="25.5" customHeight="1">
      <c r="N1837" s="143"/>
      <c r="O1837" s="143"/>
    </row>
    <row r="1838" spans="14:15" ht="25.5" customHeight="1">
      <c r="N1838" s="143"/>
      <c r="O1838" s="143"/>
    </row>
    <row r="1839" spans="14:15" ht="25.5" customHeight="1">
      <c r="N1839" s="143"/>
      <c r="O1839" s="143"/>
    </row>
    <row r="1840" spans="14:15" ht="25.5" customHeight="1">
      <c r="N1840" s="143"/>
      <c r="O1840" s="143"/>
    </row>
    <row r="1841" spans="14:15" ht="25.5" customHeight="1">
      <c r="N1841" s="143"/>
      <c r="O1841" s="143"/>
    </row>
    <row r="1842" spans="14:15" ht="25.5" customHeight="1">
      <c r="N1842" s="143"/>
      <c r="O1842" s="143"/>
    </row>
    <row r="1843" spans="14:15" ht="25.5" customHeight="1">
      <c r="N1843" s="143"/>
      <c r="O1843" s="143"/>
    </row>
    <row r="1844" spans="14:15" ht="25.5" customHeight="1">
      <c r="N1844" s="143"/>
      <c r="O1844" s="143"/>
    </row>
    <row r="1845" spans="14:15" ht="25.5" customHeight="1">
      <c r="N1845" s="143"/>
      <c r="O1845" s="143"/>
    </row>
    <row r="1846" spans="14:15" ht="25.5" customHeight="1">
      <c r="N1846" s="143"/>
      <c r="O1846" s="143"/>
    </row>
    <row r="1847" spans="14:15" ht="25.5" customHeight="1">
      <c r="N1847" s="143"/>
      <c r="O1847" s="143"/>
    </row>
    <row r="1848" spans="14:15" ht="25.5" customHeight="1">
      <c r="N1848" s="143"/>
      <c r="O1848" s="143"/>
    </row>
    <row r="1849" spans="14:15" ht="25.5" customHeight="1">
      <c r="N1849" s="143"/>
      <c r="O1849" s="143"/>
    </row>
    <row r="1850" spans="14:15" ht="25.5" customHeight="1">
      <c r="N1850" s="143"/>
      <c r="O1850" s="143"/>
    </row>
    <row r="1851" spans="14:15" ht="25.5" customHeight="1">
      <c r="N1851" s="143"/>
      <c r="O1851" s="143"/>
    </row>
    <row r="1852" spans="14:15" ht="25.5" customHeight="1">
      <c r="N1852" s="143"/>
      <c r="O1852" s="143"/>
    </row>
    <row r="1853" spans="14:15" ht="25.5" customHeight="1">
      <c r="N1853" s="143"/>
      <c r="O1853" s="143"/>
    </row>
    <row r="1854" spans="14:15" ht="25.5" customHeight="1">
      <c r="N1854" s="143"/>
      <c r="O1854" s="143"/>
    </row>
    <row r="1855" spans="14:15" ht="25.5" customHeight="1">
      <c r="N1855" s="143"/>
      <c r="O1855" s="143"/>
    </row>
    <row r="1856" spans="14:15" ht="25.5" customHeight="1">
      <c r="N1856" s="143"/>
      <c r="O1856" s="143"/>
    </row>
    <row r="1857" spans="14:15" ht="25.5" customHeight="1">
      <c r="N1857" s="143"/>
      <c r="O1857" s="143"/>
    </row>
    <row r="1858" spans="14:15" ht="25.5" customHeight="1">
      <c r="N1858" s="143"/>
      <c r="O1858" s="143"/>
    </row>
    <row r="1859" spans="14:15" ht="25.5" customHeight="1">
      <c r="N1859" s="143"/>
      <c r="O1859" s="143"/>
    </row>
    <row r="1860" spans="14:15" ht="25.5" customHeight="1">
      <c r="N1860" s="143"/>
      <c r="O1860" s="143"/>
    </row>
    <row r="1861" spans="14:15" ht="25.5" customHeight="1">
      <c r="N1861" s="143"/>
      <c r="O1861" s="143"/>
    </row>
    <row r="1862" spans="14:15" ht="25.5" customHeight="1">
      <c r="N1862" s="143"/>
      <c r="O1862" s="143"/>
    </row>
    <row r="1863" spans="14:15" ht="25.5" customHeight="1">
      <c r="N1863" s="143"/>
      <c r="O1863" s="143"/>
    </row>
    <row r="1864" spans="14:15" ht="25.5" customHeight="1">
      <c r="N1864" s="143"/>
      <c r="O1864" s="143"/>
    </row>
    <row r="1865" spans="14:15" ht="25.5" customHeight="1">
      <c r="N1865" s="143"/>
      <c r="O1865" s="143"/>
    </row>
    <row r="1866" spans="14:15" ht="25.5" customHeight="1">
      <c r="N1866" s="143"/>
      <c r="O1866" s="143"/>
    </row>
    <row r="1867" spans="14:15" ht="25.5" customHeight="1">
      <c r="N1867" s="143"/>
      <c r="O1867" s="143"/>
    </row>
    <row r="1868" spans="14:15" ht="25.5" customHeight="1">
      <c r="N1868" s="143"/>
      <c r="O1868" s="143"/>
    </row>
    <row r="1869" spans="14:15" ht="25.5" customHeight="1">
      <c r="N1869" s="143"/>
      <c r="O1869" s="143"/>
    </row>
    <row r="1870" spans="14:15" ht="25.5" customHeight="1">
      <c r="N1870" s="143"/>
      <c r="O1870" s="143"/>
    </row>
    <row r="1871" spans="14:15" ht="25.5" customHeight="1">
      <c r="N1871" s="143"/>
      <c r="O1871" s="143"/>
    </row>
    <row r="1872" spans="14:15" ht="25.5" customHeight="1">
      <c r="N1872" s="143"/>
      <c r="O1872" s="143"/>
    </row>
    <row r="1873" spans="14:15" ht="25.5" customHeight="1">
      <c r="N1873" s="143"/>
      <c r="O1873" s="143"/>
    </row>
    <row r="1874" spans="14:15" ht="25.5" customHeight="1">
      <c r="N1874" s="143"/>
      <c r="O1874" s="143"/>
    </row>
    <row r="1875" spans="14:15" ht="25.5" customHeight="1">
      <c r="N1875" s="143"/>
      <c r="O1875" s="143"/>
    </row>
    <row r="1876" spans="14:15" ht="25.5" customHeight="1">
      <c r="N1876" s="143"/>
      <c r="O1876" s="143"/>
    </row>
    <row r="1877" spans="14:15" ht="25.5" customHeight="1">
      <c r="N1877" s="143"/>
      <c r="O1877" s="143"/>
    </row>
    <row r="1878" spans="14:15" ht="25.5" customHeight="1">
      <c r="N1878" s="143"/>
      <c r="O1878" s="143"/>
    </row>
    <row r="1879" spans="14:15" ht="25.5" customHeight="1">
      <c r="N1879" s="143"/>
      <c r="O1879" s="143"/>
    </row>
    <row r="1880" spans="14:15" ht="25.5" customHeight="1">
      <c r="N1880" s="143"/>
      <c r="O1880" s="143"/>
    </row>
    <row r="1881" spans="14:15" ht="25.5" customHeight="1">
      <c r="N1881" s="143"/>
      <c r="O1881" s="143"/>
    </row>
    <row r="1882" spans="14:15" ht="25.5" customHeight="1">
      <c r="N1882" s="143"/>
      <c r="O1882" s="143"/>
    </row>
    <row r="1883" spans="14:15" ht="25.5" customHeight="1">
      <c r="N1883" s="143"/>
      <c r="O1883" s="143"/>
    </row>
    <row r="1884" spans="14:15" ht="25.5" customHeight="1">
      <c r="N1884" s="143"/>
      <c r="O1884" s="143"/>
    </row>
    <row r="1885" spans="14:15" ht="25.5" customHeight="1">
      <c r="N1885" s="143"/>
      <c r="O1885" s="143"/>
    </row>
    <row r="1886" spans="14:15" ht="25.5" customHeight="1">
      <c r="N1886" s="143"/>
      <c r="O1886" s="143"/>
    </row>
    <row r="1887" spans="14:15" ht="25.5" customHeight="1">
      <c r="N1887" s="143"/>
      <c r="O1887" s="143"/>
    </row>
    <row r="1888" spans="14:15" ht="25.5" customHeight="1">
      <c r="N1888" s="143"/>
      <c r="O1888" s="143"/>
    </row>
    <row r="1889" spans="14:15" ht="25.5" customHeight="1">
      <c r="N1889" s="143"/>
      <c r="O1889" s="143"/>
    </row>
    <row r="1890" spans="14:15" ht="25.5" customHeight="1">
      <c r="N1890" s="143"/>
      <c r="O1890" s="143"/>
    </row>
    <row r="1891" spans="14:15" ht="25.5" customHeight="1">
      <c r="N1891" s="143"/>
      <c r="O1891" s="143"/>
    </row>
    <row r="1892" spans="14:15" ht="25.5" customHeight="1">
      <c r="N1892" s="143"/>
      <c r="O1892" s="143"/>
    </row>
    <row r="1893" spans="14:15" ht="25.5" customHeight="1">
      <c r="N1893" s="143"/>
      <c r="O1893" s="143"/>
    </row>
    <row r="1894" spans="14:15" ht="25.5" customHeight="1">
      <c r="N1894" s="143"/>
      <c r="O1894" s="143"/>
    </row>
    <row r="1895" spans="14:15" ht="25.5" customHeight="1">
      <c r="N1895" s="143"/>
      <c r="O1895" s="143"/>
    </row>
    <row r="1896" spans="14:15" ht="25.5" customHeight="1">
      <c r="N1896" s="143"/>
      <c r="O1896" s="143"/>
    </row>
    <row r="1897" spans="14:15" ht="25.5" customHeight="1">
      <c r="N1897" s="143"/>
      <c r="O1897" s="143"/>
    </row>
    <row r="1898" spans="14:15" ht="25.5" customHeight="1">
      <c r="N1898" s="143"/>
      <c r="O1898" s="143"/>
    </row>
    <row r="1899" spans="14:15" ht="25.5" customHeight="1">
      <c r="N1899" s="143"/>
      <c r="O1899" s="143"/>
    </row>
    <row r="1900" spans="14:15" ht="25.5" customHeight="1">
      <c r="N1900" s="143"/>
      <c r="O1900" s="143"/>
    </row>
    <row r="1901" spans="14:15" ht="25.5" customHeight="1">
      <c r="N1901" s="143"/>
      <c r="O1901" s="143"/>
    </row>
    <row r="1902" spans="14:15" ht="25.5" customHeight="1">
      <c r="N1902" s="143"/>
      <c r="O1902" s="143"/>
    </row>
    <row r="1903" spans="14:15" ht="25.5" customHeight="1">
      <c r="N1903" s="143"/>
      <c r="O1903" s="143"/>
    </row>
    <row r="1904" spans="14:15" ht="25.5" customHeight="1">
      <c r="N1904" s="143"/>
      <c r="O1904" s="143"/>
    </row>
    <row r="1905" spans="14:15" ht="25.5" customHeight="1">
      <c r="N1905" s="143"/>
      <c r="O1905" s="143"/>
    </row>
    <row r="1906" spans="14:15" ht="25.5" customHeight="1">
      <c r="N1906" s="143"/>
      <c r="O1906" s="143"/>
    </row>
    <row r="1907" spans="14:15" ht="25.5" customHeight="1">
      <c r="N1907" s="143"/>
      <c r="O1907" s="143"/>
    </row>
    <row r="1908" spans="14:15" ht="25.5" customHeight="1">
      <c r="N1908" s="143"/>
      <c r="O1908" s="143"/>
    </row>
    <row r="1909" spans="14:15" ht="25.5" customHeight="1">
      <c r="N1909" s="143"/>
      <c r="O1909" s="143"/>
    </row>
    <row r="1910" spans="14:15" ht="25.5" customHeight="1">
      <c r="N1910" s="143"/>
      <c r="O1910" s="143"/>
    </row>
    <row r="1911" spans="14:15" ht="25.5" customHeight="1">
      <c r="N1911" s="143"/>
      <c r="O1911" s="143"/>
    </row>
    <row r="1912" spans="14:15" ht="25.5" customHeight="1">
      <c r="N1912" s="143"/>
      <c r="O1912" s="143"/>
    </row>
    <row r="1913" spans="14:15" ht="25.5" customHeight="1">
      <c r="N1913" s="143"/>
      <c r="O1913" s="143"/>
    </row>
    <row r="1914" spans="14:15" ht="25.5" customHeight="1">
      <c r="N1914" s="143"/>
      <c r="O1914" s="143"/>
    </row>
    <row r="1915" spans="14:15" ht="25.5" customHeight="1">
      <c r="N1915" s="143"/>
      <c r="O1915" s="143"/>
    </row>
    <row r="1916" spans="14:15" ht="25.5" customHeight="1">
      <c r="N1916" s="143"/>
      <c r="O1916" s="143"/>
    </row>
    <row r="1917" spans="14:15" ht="25.5" customHeight="1">
      <c r="N1917" s="143"/>
      <c r="O1917" s="143"/>
    </row>
    <row r="1918" spans="14:15" ht="25.5" customHeight="1">
      <c r="N1918" s="143"/>
      <c r="O1918" s="143"/>
    </row>
    <row r="1919" spans="14:15" ht="25.5" customHeight="1">
      <c r="N1919" s="143"/>
      <c r="O1919" s="143"/>
    </row>
    <row r="1920" spans="14:15" ht="25.5" customHeight="1">
      <c r="N1920" s="143"/>
      <c r="O1920" s="143"/>
    </row>
    <row r="1921" spans="14:15" ht="25.5" customHeight="1">
      <c r="N1921" s="143"/>
      <c r="O1921" s="143"/>
    </row>
    <row r="1922" spans="14:15" ht="25.5" customHeight="1">
      <c r="N1922" s="143"/>
      <c r="O1922" s="143"/>
    </row>
    <row r="1923" spans="14:15" ht="25.5" customHeight="1">
      <c r="N1923" s="143"/>
      <c r="O1923" s="143"/>
    </row>
    <row r="1924" spans="14:15" ht="25.5" customHeight="1">
      <c r="N1924" s="143"/>
      <c r="O1924" s="143"/>
    </row>
    <row r="1925" spans="14:15" ht="25.5" customHeight="1">
      <c r="N1925" s="143"/>
      <c r="O1925" s="143"/>
    </row>
    <row r="1926" spans="14:15" ht="25.5" customHeight="1">
      <c r="N1926" s="143"/>
      <c r="O1926" s="143"/>
    </row>
    <row r="1927" spans="14:15" ht="25.5" customHeight="1">
      <c r="N1927" s="143"/>
      <c r="O1927" s="143"/>
    </row>
    <row r="1928" spans="14:15" ht="25.5" customHeight="1">
      <c r="N1928" s="143"/>
      <c r="O1928" s="143"/>
    </row>
    <row r="1929" spans="14:15" ht="25.5" customHeight="1">
      <c r="N1929" s="143"/>
      <c r="O1929" s="143"/>
    </row>
    <row r="1930" spans="14:15" ht="25.5" customHeight="1">
      <c r="N1930" s="143"/>
      <c r="O1930" s="143"/>
    </row>
    <row r="1931" spans="14:15" ht="25.5" customHeight="1">
      <c r="N1931" s="143"/>
      <c r="O1931" s="143"/>
    </row>
    <row r="1932" spans="14:15" ht="25.5" customHeight="1">
      <c r="N1932" s="143"/>
      <c r="O1932" s="143"/>
    </row>
    <row r="1933" spans="14:15" ht="25.5" customHeight="1">
      <c r="N1933" s="143"/>
      <c r="O1933" s="143"/>
    </row>
    <row r="1934" spans="14:15" ht="25.5" customHeight="1">
      <c r="N1934" s="143"/>
      <c r="O1934" s="143"/>
    </row>
    <row r="1935" spans="14:15" ht="25.5" customHeight="1">
      <c r="N1935" s="143"/>
      <c r="O1935" s="143"/>
    </row>
    <row r="1936" spans="14:15" ht="25.5" customHeight="1">
      <c r="N1936" s="143"/>
      <c r="O1936" s="143"/>
    </row>
    <row r="1937" spans="14:15" ht="25.5" customHeight="1">
      <c r="N1937" s="143"/>
      <c r="O1937" s="143"/>
    </row>
    <row r="1938" spans="14:15" ht="25.5" customHeight="1">
      <c r="N1938" s="143"/>
      <c r="O1938" s="143"/>
    </row>
    <row r="1939" spans="14:15" ht="25.5" customHeight="1">
      <c r="N1939" s="143"/>
      <c r="O1939" s="143"/>
    </row>
    <row r="1940" spans="14:15" ht="25.5" customHeight="1">
      <c r="N1940" s="143"/>
      <c r="O1940" s="143"/>
    </row>
    <row r="1941" spans="14:15" ht="25.5" customHeight="1">
      <c r="N1941" s="143"/>
      <c r="O1941" s="143"/>
    </row>
    <row r="1942" spans="14:15" ht="25.5" customHeight="1">
      <c r="N1942" s="143"/>
      <c r="O1942" s="143"/>
    </row>
    <row r="1943" spans="14:15" ht="25.5" customHeight="1">
      <c r="N1943" s="143"/>
      <c r="O1943" s="143"/>
    </row>
    <row r="1944" spans="14:15" ht="25.5" customHeight="1">
      <c r="N1944" s="143"/>
      <c r="O1944" s="143"/>
    </row>
    <row r="1945" spans="14:15" ht="25.5" customHeight="1">
      <c r="N1945" s="143"/>
      <c r="O1945" s="143"/>
    </row>
    <row r="1946" spans="14:15" ht="25.5" customHeight="1">
      <c r="N1946" s="143"/>
      <c r="O1946" s="143"/>
    </row>
    <row r="1947" spans="14:15" ht="25.5" customHeight="1">
      <c r="N1947" s="143"/>
      <c r="O1947" s="143"/>
    </row>
    <row r="1948" spans="14:15" ht="25.5" customHeight="1">
      <c r="N1948" s="143"/>
      <c r="O1948" s="143"/>
    </row>
    <row r="1949" spans="14:15" ht="25.5" customHeight="1">
      <c r="N1949" s="143"/>
      <c r="O1949" s="143"/>
    </row>
    <row r="1950" spans="14:15" ht="25.5" customHeight="1">
      <c r="N1950" s="143"/>
      <c r="O1950" s="143"/>
    </row>
    <row r="1951" spans="14:15" ht="25.5" customHeight="1">
      <c r="N1951" s="143"/>
      <c r="O1951" s="143"/>
    </row>
    <row r="1952" spans="14:15" ht="25.5" customHeight="1">
      <c r="N1952" s="143"/>
      <c r="O1952" s="143"/>
    </row>
    <row r="1953" spans="14:15" ht="25.5" customHeight="1">
      <c r="N1953" s="143"/>
      <c r="O1953" s="143"/>
    </row>
    <row r="1954" spans="14:15" ht="25.5" customHeight="1">
      <c r="N1954" s="143"/>
      <c r="O1954" s="143"/>
    </row>
    <row r="1955" spans="14:15" ht="25.5" customHeight="1">
      <c r="N1955" s="143"/>
      <c r="O1955" s="143"/>
    </row>
    <row r="1956" spans="14:15" ht="25.5" customHeight="1">
      <c r="N1956" s="143"/>
      <c r="O1956" s="143"/>
    </row>
    <row r="1957" spans="14:15" ht="25.5" customHeight="1">
      <c r="N1957" s="143"/>
      <c r="O1957" s="143"/>
    </row>
    <row r="1958" spans="14:15" ht="25.5" customHeight="1">
      <c r="N1958" s="143"/>
      <c r="O1958" s="143"/>
    </row>
    <row r="1959" spans="14:15" ht="25.5" customHeight="1">
      <c r="N1959" s="143"/>
      <c r="O1959" s="143"/>
    </row>
    <row r="1960" spans="14:15" ht="25.5" customHeight="1">
      <c r="N1960" s="143"/>
      <c r="O1960" s="143"/>
    </row>
    <row r="1961" spans="14:15" ht="25.5" customHeight="1">
      <c r="N1961" s="143"/>
      <c r="O1961" s="143"/>
    </row>
    <row r="1962" spans="14:15" ht="25.5" customHeight="1">
      <c r="N1962" s="143"/>
      <c r="O1962" s="143"/>
    </row>
    <row r="1963" spans="14:15" ht="25.5" customHeight="1">
      <c r="N1963" s="143"/>
      <c r="O1963" s="143"/>
    </row>
    <row r="1964" spans="14:15" ht="25.5" customHeight="1">
      <c r="N1964" s="143"/>
      <c r="O1964" s="143"/>
    </row>
    <row r="1965" spans="14:15" ht="25.5" customHeight="1">
      <c r="N1965" s="143"/>
      <c r="O1965" s="143"/>
    </row>
    <row r="1966" spans="14:15" ht="25.5" customHeight="1">
      <c r="N1966" s="143"/>
      <c r="O1966" s="143"/>
    </row>
    <row r="1967" spans="14:15" ht="25.5" customHeight="1">
      <c r="N1967" s="143"/>
      <c r="O1967" s="143"/>
    </row>
    <row r="1968" spans="14:15" ht="25.5" customHeight="1">
      <c r="N1968" s="143"/>
      <c r="O1968" s="143"/>
    </row>
    <row r="1969" spans="14:15" ht="25.5" customHeight="1">
      <c r="N1969" s="143"/>
      <c r="O1969" s="143"/>
    </row>
    <row r="1970" spans="14:15" ht="25.5" customHeight="1">
      <c r="N1970" s="143"/>
      <c r="O1970" s="143"/>
    </row>
    <row r="1971" spans="14:15" ht="25.5" customHeight="1">
      <c r="N1971" s="143"/>
      <c r="O1971" s="143"/>
    </row>
    <row r="1972" spans="14:15" ht="25.5" customHeight="1">
      <c r="N1972" s="143"/>
      <c r="O1972" s="143"/>
    </row>
    <row r="1973" spans="14:15" ht="25.5" customHeight="1">
      <c r="N1973" s="143"/>
      <c r="O1973" s="143"/>
    </row>
    <row r="1974" spans="14:15" ht="25.5" customHeight="1">
      <c r="N1974" s="143"/>
      <c r="O1974" s="143"/>
    </row>
    <row r="1975" spans="14:15" ht="25.5" customHeight="1">
      <c r="N1975" s="143"/>
      <c r="O1975" s="143"/>
    </row>
    <row r="1976" spans="14:15" ht="25.5" customHeight="1">
      <c r="N1976" s="143"/>
      <c r="O1976" s="143"/>
    </row>
    <row r="1977" spans="14:15" ht="25.5" customHeight="1">
      <c r="N1977" s="143"/>
      <c r="O1977" s="143"/>
    </row>
    <row r="1978" spans="14:15" ht="25.5" customHeight="1">
      <c r="N1978" s="143"/>
      <c r="O1978" s="143"/>
    </row>
    <row r="1979" spans="14:15" ht="25.5" customHeight="1">
      <c r="N1979" s="143"/>
      <c r="O1979" s="143"/>
    </row>
    <row r="1980" spans="14:15" ht="25.5" customHeight="1">
      <c r="N1980" s="143"/>
      <c r="O1980" s="143"/>
    </row>
    <row r="1981" spans="14:15" ht="25.5" customHeight="1">
      <c r="N1981" s="143"/>
      <c r="O1981" s="143"/>
    </row>
    <row r="1982" spans="14:15" ht="25.5" customHeight="1">
      <c r="N1982" s="143"/>
      <c r="O1982" s="143"/>
    </row>
    <row r="1983" spans="14:15" ht="25.5" customHeight="1">
      <c r="N1983" s="143"/>
      <c r="O1983" s="143"/>
    </row>
    <row r="1984" spans="14:15" ht="25.5" customHeight="1">
      <c r="N1984" s="143"/>
      <c r="O1984" s="143"/>
    </row>
    <row r="1985" spans="14:15" ht="25.5" customHeight="1">
      <c r="N1985" s="143"/>
      <c r="O1985" s="143"/>
    </row>
    <row r="1986" spans="14:15" ht="25.5" customHeight="1">
      <c r="N1986" s="143"/>
      <c r="O1986" s="143"/>
    </row>
    <row r="1987" spans="14:15" ht="25.5" customHeight="1">
      <c r="N1987" s="143"/>
      <c r="O1987" s="143"/>
    </row>
    <row r="1988" spans="14:15" ht="25.5" customHeight="1">
      <c r="N1988" s="143"/>
      <c r="O1988" s="143"/>
    </row>
    <row r="1989" spans="14:15" ht="25.5" customHeight="1">
      <c r="N1989" s="143"/>
      <c r="O1989" s="143"/>
    </row>
    <row r="1990" spans="14:15" ht="25.5" customHeight="1">
      <c r="N1990" s="143"/>
      <c r="O1990" s="143"/>
    </row>
    <row r="1991" spans="14:15" ht="25.5" customHeight="1">
      <c r="N1991" s="143"/>
      <c r="O1991" s="143"/>
    </row>
    <row r="1992" spans="14:15" ht="25.5" customHeight="1">
      <c r="N1992" s="143"/>
      <c r="O1992" s="143"/>
    </row>
    <row r="1993" spans="14:15" ht="25.5" customHeight="1">
      <c r="N1993" s="143"/>
      <c r="O1993" s="143"/>
    </row>
    <row r="1994" spans="14:15" ht="25.5" customHeight="1">
      <c r="N1994" s="143"/>
      <c r="O1994" s="143"/>
    </row>
    <row r="1995" spans="14:15" ht="25.5" customHeight="1">
      <c r="N1995" s="143"/>
      <c r="O1995" s="143"/>
    </row>
    <row r="1996" spans="14:15" ht="25.5" customHeight="1">
      <c r="N1996" s="143"/>
      <c r="O1996" s="143"/>
    </row>
    <row r="1997" spans="14:15" ht="25.5" customHeight="1">
      <c r="N1997" s="143"/>
      <c r="O1997" s="143"/>
    </row>
    <row r="1998" spans="14:15" ht="25.5" customHeight="1">
      <c r="N1998" s="143"/>
      <c r="O1998" s="143"/>
    </row>
    <row r="1999" spans="14:15" ht="25.5" customHeight="1">
      <c r="N1999" s="143"/>
      <c r="O1999" s="143"/>
    </row>
    <row r="2000" spans="14:15" ht="25.5" customHeight="1">
      <c r="N2000" s="143"/>
      <c r="O2000" s="143"/>
    </row>
    <row r="2001" spans="14:15" ht="25.5" customHeight="1">
      <c r="N2001" s="143"/>
      <c r="O2001" s="143"/>
    </row>
    <row r="2002" spans="14:15" ht="25.5" customHeight="1">
      <c r="N2002" s="143"/>
      <c r="O2002" s="143"/>
    </row>
    <row r="2003" spans="14:15" ht="25.5" customHeight="1">
      <c r="N2003" s="143"/>
      <c r="O2003" s="143"/>
    </row>
    <row r="2004" spans="14:15" ht="25.5" customHeight="1">
      <c r="N2004" s="143"/>
      <c r="O2004" s="143"/>
    </row>
    <row r="2005" spans="14:15" ht="25.5" customHeight="1">
      <c r="N2005" s="143"/>
      <c r="O2005" s="143"/>
    </row>
    <row r="2006" spans="14:15" ht="25.5" customHeight="1">
      <c r="N2006" s="143"/>
      <c r="O2006" s="143"/>
    </row>
    <row r="2007" spans="14:15" ht="25.5" customHeight="1">
      <c r="N2007" s="143"/>
      <c r="O2007" s="143"/>
    </row>
    <row r="2008" spans="14:15" ht="25.5" customHeight="1">
      <c r="N2008" s="143"/>
      <c r="O2008" s="143"/>
    </row>
    <row r="2009" spans="14:15" ht="25.5" customHeight="1">
      <c r="N2009" s="143"/>
      <c r="O2009" s="143"/>
    </row>
    <row r="2010" spans="14:15" ht="25.5" customHeight="1">
      <c r="N2010" s="143"/>
      <c r="O2010" s="143"/>
    </row>
    <row r="2011" spans="14:15" ht="25.5" customHeight="1">
      <c r="N2011" s="143"/>
      <c r="O2011" s="143"/>
    </row>
    <row r="2012" spans="14:15" ht="25.5" customHeight="1">
      <c r="N2012" s="143"/>
      <c r="O2012" s="143"/>
    </row>
    <row r="2013" spans="14:15" ht="25.5" customHeight="1">
      <c r="N2013" s="143"/>
      <c r="O2013" s="143"/>
    </row>
    <row r="2014" spans="14:15" ht="25.5" customHeight="1">
      <c r="N2014" s="143"/>
      <c r="O2014" s="143"/>
    </row>
    <row r="2015" spans="14:15" ht="25.5" customHeight="1">
      <c r="N2015" s="143"/>
      <c r="O2015" s="143"/>
    </row>
    <row r="2016" spans="14:15" ht="25.5" customHeight="1">
      <c r="N2016" s="143"/>
      <c r="O2016" s="143"/>
    </row>
    <row r="2017" spans="14:15" ht="25.5" customHeight="1">
      <c r="N2017" s="143"/>
      <c r="O2017" s="143"/>
    </row>
    <row r="2018" spans="14:15" ht="25.5" customHeight="1">
      <c r="N2018" s="143"/>
      <c r="O2018" s="143"/>
    </row>
    <row r="2019" spans="14:15" ht="25.5" customHeight="1">
      <c r="N2019" s="143"/>
      <c r="O2019" s="143"/>
    </row>
    <row r="2020" spans="14:15" ht="25.5" customHeight="1">
      <c r="N2020" s="143"/>
      <c r="O2020" s="143"/>
    </row>
    <row r="2021" spans="14:15" ht="25.5" customHeight="1">
      <c r="N2021" s="143"/>
      <c r="O2021" s="143"/>
    </row>
    <row r="2022" spans="14:15" ht="25.5" customHeight="1">
      <c r="N2022" s="143"/>
      <c r="O2022" s="143"/>
    </row>
    <row r="2023" spans="14:15" ht="25.5" customHeight="1">
      <c r="N2023" s="143"/>
      <c r="O2023" s="143"/>
    </row>
    <row r="2024" spans="14:15" ht="25.5" customHeight="1">
      <c r="N2024" s="143"/>
      <c r="O2024" s="143"/>
    </row>
    <row r="2025" spans="14:15" ht="25.5" customHeight="1">
      <c r="N2025" s="143"/>
      <c r="O2025" s="143"/>
    </row>
    <row r="2026" spans="14:15" ht="25.5" customHeight="1">
      <c r="N2026" s="143"/>
      <c r="O2026" s="143"/>
    </row>
    <row r="2027" spans="14:15" ht="25.5" customHeight="1">
      <c r="N2027" s="143"/>
      <c r="O2027" s="143"/>
    </row>
    <row r="2028" spans="14:15" ht="25.5" customHeight="1">
      <c r="N2028" s="143"/>
      <c r="O2028" s="143"/>
    </row>
    <row r="2029" spans="14:15" ht="25.5" customHeight="1">
      <c r="N2029" s="143"/>
      <c r="O2029" s="143"/>
    </row>
    <row r="2030" spans="14:15" ht="25.5" customHeight="1">
      <c r="N2030" s="143"/>
      <c r="O2030" s="143"/>
    </row>
    <row r="2031" spans="14:15" ht="25.5" customHeight="1">
      <c r="N2031" s="143"/>
      <c r="O2031" s="143"/>
    </row>
    <row r="2032" spans="14:15" ht="25.5" customHeight="1">
      <c r="N2032" s="143"/>
      <c r="O2032" s="143"/>
    </row>
    <row r="2033" spans="14:15" ht="25.5" customHeight="1">
      <c r="N2033" s="143"/>
      <c r="O2033" s="143"/>
    </row>
    <row r="2034" spans="14:15" ht="25.5" customHeight="1">
      <c r="N2034" s="143"/>
      <c r="O2034" s="143"/>
    </row>
    <row r="2035" spans="14:15" ht="25.5" customHeight="1">
      <c r="N2035" s="143"/>
      <c r="O2035" s="143"/>
    </row>
    <row r="2036" spans="14:15" ht="25.5" customHeight="1">
      <c r="N2036" s="143"/>
      <c r="O2036" s="143"/>
    </row>
    <row r="2037" spans="14:15" ht="25.5" customHeight="1">
      <c r="N2037" s="143"/>
      <c r="O2037" s="143"/>
    </row>
    <row r="2038" spans="14:15" ht="25.5" customHeight="1">
      <c r="N2038" s="143"/>
      <c r="O2038" s="143"/>
    </row>
    <row r="2039" spans="14:15" ht="25.5" customHeight="1">
      <c r="N2039" s="143"/>
      <c r="O2039" s="143"/>
    </row>
    <row r="2040" spans="14:15" ht="25.5" customHeight="1">
      <c r="N2040" s="143"/>
      <c r="O2040" s="143"/>
    </row>
    <row r="2041" spans="14:15" ht="25.5" customHeight="1">
      <c r="N2041" s="143"/>
      <c r="O2041" s="143"/>
    </row>
    <row r="2042" spans="14:15" ht="25.5" customHeight="1">
      <c r="N2042" s="143"/>
      <c r="O2042" s="143"/>
    </row>
    <row r="2043" spans="14:15" ht="25.5" customHeight="1">
      <c r="N2043" s="143"/>
      <c r="O2043" s="143"/>
    </row>
    <row r="2044" spans="14:15" ht="25.5" customHeight="1">
      <c r="N2044" s="143"/>
      <c r="O2044" s="143"/>
    </row>
    <row r="2045" spans="14:15" ht="25.5" customHeight="1">
      <c r="N2045" s="143"/>
      <c r="O2045" s="143"/>
    </row>
    <row r="2046" spans="14:15" ht="25.5" customHeight="1">
      <c r="N2046" s="143"/>
      <c r="O2046" s="143"/>
    </row>
    <row r="2047" spans="14:15" ht="25.5" customHeight="1">
      <c r="N2047" s="143"/>
      <c r="O2047" s="143"/>
    </row>
    <row r="2048" spans="14:15" ht="25.5" customHeight="1">
      <c r="N2048" s="143"/>
      <c r="O2048" s="143"/>
    </row>
    <row r="2049" spans="14:15" ht="25.5" customHeight="1">
      <c r="N2049" s="143"/>
      <c r="O2049" s="143"/>
    </row>
    <row r="2050" spans="14:15" ht="25.5" customHeight="1">
      <c r="N2050" s="143"/>
      <c r="O2050" s="143"/>
    </row>
    <row r="2051" spans="14:15" ht="25.5" customHeight="1">
      <c r="N2051" s="143"/>
      <c r="O2051" s="143"/>
    </row>
    <row r="2052" spans="14:15" ht="25.5" customHeight="1">
      <c r="N2052" s="143"/>
      <c r="O2052" s="143"/>
    </row>
    <row r="2053" spans="14:15" ht="25.5" customHeight="1">
      <c r="N2053" s="143"/>
      <c r="O2053" s="143"/>
    </row>
    <row r="2054" spans="14:15" ht="25.5" customHeight="1">
      <c r="N2054" s="143"/>
      <c r="O2054" s="143"/>
    </row>
    <row r="2055" spans="14:15" ht="25.5" customHeight="1">
      <c r="N2055" s="143"/>
      <c r="O2055" s="143"/>
    </row>
    <row r="2056" spans="14:15" ht="25.5" customHeight="1">
      <c r="N2056" s="143"/>
      <c r="O2056" s="143"/>
    </row>
    <row r="2057" spans="14:15" ht="25.5" customHeight="1">
      <c r="N2057" s="143"/>
      <c r="O2057" s="143"/>
    </row>
    <row r="2058" spans="14:15" ht="25.5" customHeight="1">
      <c r="N2058" s="143"/>
      <c r="O2058" s="143"/>
    </row>
    <row r="2059" spans="14:15" ht="25.5" customHeight="1">
      <c r="N2059" s="143"/>
      <c r="O2059" s="143"/>
    </row>
    <row r="2060" spans="14:15" ht="25.5" customHeight="1">
      <c r="N2060" s="143"/>
      <c r="O2060" s="143"/>
    </row>
    <row r="2061" spans="14:15" ht="25.5" customHeight="1">
      <c r="N2061" s="143"/>
      <c r="O2061" s="143"/>
    </row>
    <row r="2062" spans="14:15" ht="25.5" customHeight="1">
      <c r="N2062" s="143"/>
      <c r="O2062" s="143"/>
    </row>
    <row r="2063" spans="14:15" ht="25.5" customHeight="1">
      <c r="N2063" s="143"/>
      <c r="O2063" s="143"/>
    </row>
    <row r="2064" spans="14:15" ht="25.5" customHeight="1">
      <c r="N2064" s="143"/>
      <c r="O2064" s="143"/>
    </row>
    <row r="2065" spans="14:15" ht="25.5" customHeight="1">
      <c r="N2065" s="143"/>
      <c r="O2065" s="143"/>
    </row>
    <row r="2066" spans="14:15" ht="25.5" customHeight="1">
      <c r="N2066" s="143"/>
      <c r="O2066" s="143"/>
    </row>
    <row r="2067" spans="14:15" ht="25.5" customHeight="1">
      <c r="N2067" s="143"/>
      <c r="O2067" s="143"/>
    </row>
    <row r="2068" spans="14:15" ht="25.5" customHeight="1">
      <c r="N2068" s="143"/>
      <c r="O2068" s="143"/>
    </row>
    <row r="2069" spans="14:15" ht="25.5" customHeight="1">
      <c r="N2069" s="143"/>
      <c r="O2069" s="143"/>
    </row>
    <row r="2070" spans="14:15" ht="25.5" customHeight="1">
      <c r="N2070" s="143"/>
      <c r="O2070" s="143"/>
    </row>
    <row r="2071" spans="14:15" ht="25.5" customHeight="1">
      <c r="N2071" s="143"/>
      <c r="O2071" s="143"/>
    </row>
    <row r="2072" spans="14:15" ht="25.5" customHeight="1">
      <c r="N2072" s="143"/>
      <c r="O2072" s="143"/>
    </row>
    <row r="2073" spans="14:15" ht="25.5" customHeight="1">
      <c r="N2073" s="143"/>
      <c r="O2073" s="143"/>
    </row>
    <row r="2074" spans="14:15" ht="25.5" customHeight="1">
      <c r="N2074" s="143"/>
      <c r="O2074" s="143"/>
    </row>
    <row r="2075" spans="14:15" ht="25.5" customHeight="1">
      <c r="N2075" s="143"/>
      <c r="O2075" s="143"/>
    </row>
    <row r="2076" spans="14:15" ht="25.5" customHeight="1">
      <c r="N2076" s="143"/>
      <c r="O2076" s="143"/>
    </row>
    <row r="2077" spans="14:15" ht="25.5" customHeight="1">
      <c r="N2077" s="143"/>
      <c r="O2077" s="143"/>
    </row>
    <row r="2078" spans="14:15" ht="25.5" customHeight="1">
      <c r="N2078" s="143"/>
      <c r="O2078" s="143"/>
    </row>
    <row r="2079" spans="14:15" ht="25.5" customHeight="1">
      <c r="N2079" s="143"/>
      <c r="O2079" s="143"/>
    </row>
    <row r="2080" spans="14:15" ht="25.5" customHeight="1">
      <c r="N2080" s="143"/>
      <c r="O2080" s="143"/>
    </row>
    <row r="2081" spans="14:15" ht="25.5" customHeight="1">
      <c r="N2081" s="143"/>
      <c r="O2081" s="143"/>
    </row>
    <row r="2082" spans="14:15" ht="25.5" customHeight="1">
      <c r="N2082" s="143"/>
      <c r="O2082" s="143"/>
    </row>
    <row r="2083" spans="14:15" ht="25.5" customHeight="1">
      <c r="N2083" s="143"/>
      <c r="O2083" s="143"/>
    </row>
    <row r="2084" spans="14:15" ht="25.5" customHeight="1">
      <c r="N2084" s="143"/>
      <c r="O2084" s="143"/>
    </row>
    <row r="2085" spans="14:15" ht="25.5" customHeight="1">
      <c r="N2085" s="143"/>
      <c r="O2085" s="143"/>
    </row>
    <row r="2086" spans="14:15" ht="25.5" customHeight="1">
      <c r="N2086" s="143"/>
      <c r="O2086" s="143"/>
    </row>
    <row r="2087" spans="14:15" ht="25.5" customHeight="1">
      <c r="N2087" s="143"/>
      <c r="O2087" s="143"/>
    </row>
    <row r="2088" spans="14:15" ht="25.5" customHeight="1">
      <c r="N2088" s="143"/>
      <c r="O2088" s="143"/>
    </row>
    <row r="2089" spans="14:15" ht="25.5" customHeight="1">
      <c r="N2089" s="143"/>
      <c r="O2089" s="143"/>
    </row>
    <row r="2090" spans="14:15" ht="25.5" customHeight="1">
      <c r="N2090" s="143"/>
      <c r="O2090" s="143"/>
    </row>
    <row r="2091" spans="14:15" ht="25.5" customHeight="1">
      <c r="N2091" s="143"/>
      <c r="O2091" s="143"/>
    </row>
    <row r="2092" spans="14:15" ht="25.5" customHeight="1">
      <c r="N2092" s="143"/>
      <c r="O2092" s="143"/>
    </row>
    <row r="2093" spans="14:15" ht="25.5" customHeight="1">
      <c r="N2093" s="143"/>
      <c r="O2093" s="143"/>
    </row>
    <row r="2094" spans="14:15" ht="25.5" customHeight="1">
      <c r="N2094" s="143"/>
      <c r="O2094" s="143"/>
    </row>
    <row r="2095" spans="14:15" ht="25.5" customHeight="1">
      <c r="N2095" s="143"/>
      <c r="O2095" s="143"/>
    </row>
    <row r="2096" spans="14:15" ht="25.5" customHeight="1">
      <c r="N2096" s="143"/>
      <c r="O2096" s="143"/>
    </row>
    <row r="2097" spans="14:15" ht="25.5" customHeight="1">
      <c r="N2097" s="143"/>
      <c r="O2097" s="143"/>
    </row>
    <row r="2098" spans="14:15" ht="25.5" customHeight="1">
      <c r="N2098" s="143"/>
      <c r="O2098" s="143"/>
    </row>
    <row r="2099" spans="14:15" ht="25.5" customHeight="1">
      <c r="N2099" s="143"/>
      <c r="O2099" s="143"/>
    </row>
    <row r="2100" spans="14:15" ht="25.5" customHeight="1">
      <c r="N2100" s="143"/>
      <c r="O2100" s="143"/>
    </row>
    <row r="2101" spans="14:15" ht="25.5" customHeight="1">
      <c r="N2101" s="143"/>
      <c r="O2101" s="143"/>
    </row>
    <row r="2102" spans="14:15" ht="25.5" customHeight="1">
      <c r="N2102" s="143"/>
      <c r="O2102" s="143"/>
    </row>
    <row r="2103" spans="14:15" ht="25.5" customHeight="1">
      <c r="N2103" s="143"/>
      <c r="O2103" s="143"/>
    </row>
    <row r="2104" spans="14:15" ht="25.5" customHeight="1">
      <c r="N2104" s="143"/>
      <c r="O2104" s="143"/>
    </row>
    <row r="2105" spans="14:15" ht="25.5" customHeight="1">
      <c r="N2105" s="143"/>
      <c r="O2105" s="143"/>
    </row>
    <row r="2106" spans="14:15" ht="25.5" customHeight="1">
      <c r="N2106" s="143"/>
      <c r="O2106" s="143"/>
    </row>
    <row r="2107" spans="14:15" ht="25.5" customHeight="1">
      <c r="N2107" s="143"/>
      <c r="O2107" s="143"/>
    </row>
    <row r="2108" spans="14:15" ht="25.5" customHeight="1">
      <c r="N2108" s="143"/>
      <c r="O2108" s="143"/>
    </row>
    <row r="2109" spans="14:15" ht="25.5" customHeight="1">
      <c r="N2109" s="143"/>
      <c r="O2109" s="143"/>
    </row>
    <row r="2110" spans="14:15" ht="25.5" customHeight="1">
      <c r="N2110" s="143"/>
      <c r="O2110" s="143"/>
    </row>
    <row r="2111" spans="14:15" ht="25.5" customHeight="1">
      <c r="N2111" s="143"/>
      <c r="O2111" s="143"/>
    </row>
    <row r="2112" spans="14:15" ht="25.5" customHeight="1">
      <c r="N2112" s="143"/>
      <c r="O2112" s="143"/>
    </row>
    <row r="2113" spans="14:15" ht="25.5" customHeight="1">
      <c r="N2113" s="143"/>
      <c r="O2113" s="143"/>
    </row>
    <row r="2114" spans="14:15" ht="25.5" customHeight="1">
      <c r="N2114" s="143"/>
      <c r="O2114" s="143"/>
    </row>
    <row r="2115" spans="14:15" ht="25.5" customHeight="1">
      <c r="N2115" s="143"/>
      <c r="O2115" s="143"/>
    </row>
    <row r="2116" spans="14:15" ht="25.5" customHeight="1">
      <c r="N2116" s="143"/>
      <c r="O2116" s="143"/>
    </row>
    <row r="2117" spans="14:15" ht="25.5" customHeight="1">
      <c r="N2117" s="143"/>
      <c r="O2117" s="143"/>
    </row>
    <row r="2118" spans="14:15" ht="25.5" customHeight="1">
      <c r="N2118" s="143"/>
      <c r="O2118" s="143"/>
    </row>
    <row r="2119" spans="14:15" ht="25.5" customHeight="1">
      <c r="N2119" s="143"/>
      <c r="O2119" s="143"/>
    </row>
    <row r="2120" spans="14:15" ht="25.5" customHeight="1">
      <c r="N2120" s="143"/>
      <c r="O2120" s="143"/>
    </row>
    <row r="2121" spans="14:15" ht="25.5" customHeight="1">
      <c r="N2121" s="143"/>
      <c r="O2121" s="143"/>
    </row>
    <row r="2122" spans="14:15" ht="25.5" customHeight="1">
      <c r="N2122" s="143"/>
      <c r="O2122" s="143"/>
    </row>
    <row r="2123" spans="14:15" ht="25.5" customHeight="1">
      <c r="N2123" s="143"/>
      <c r="O2123" s="143"/>
    </row>
    <row r="2124" spans="14:15" ht="25.5" customHeight="1">
      <c r="N2124" s="143"/>
      <c r="O2124" s="143"/>
    </row>
    <row r="2125" spans="14:15" ht="25.5" customHeight="1">
      <c r="N2125" s="143"/>
      <c r="O2125" s="143"/>
    </row>
    <row r="2126" spans="14:15" ht="25.5" customHeight="1">
      <c r="N2126" s="143"/>
      <c r="O2126" s="143"/>
    </row>
    <row r="2127" spans="14:15" ht="25.5" customHeight="1">
      <c r="N2127" s="143"/>
      <c r="O2127" s="143"/>
    </row>
    <row r="2128" spans="14:15" ht="25.5" customHeight="1">
      <c r="N2128" s="143"/>
      <c r="O2128" s="143"/>
    </row>
    <row r="2129" spans="14:15" ht="25.5" customHeight="1">
      <c r="N2129" s="143"/>
      <c r="O2129" s="143"/>
    </row>
    <row r="2130" spans="14:15" ht="25.5" customHeight="1">
      <c r="N2130" s="143"/>
      <c r="O2130" s="143"/>
    </row>
    <row r="2131" spans="14:15" ht="25.5" customHeight="1">
      <c r="N2131" s="143"/>
      <c r="O2131" s="143"/>
    </row>
    <row r="2132" spans="14:15" ht="25.5" customHeight="1">
      <c r="N2132" s="143"/>
      <c r="O2132" s="143"/>
    </row>
    <row r="2133" spans="14:15" ht="25.5" customHeight="1">
      <c r="N2133" s="143"/>
      <c r="O2133" s="143"/>
    </row>
    <row r="2134" spans="14:15" ht="25.5" customHeight="1">
      <c r="N2134" s="143"/>
      <c r="O2134" s="143"/>
    </row>
    <row r="2135" spans="14:15" ht="25.5" customHeight="1">
      <c r="N2135" s="143"/>
      <c r="O2135" s="143"/>
    </row>
    <row r="2136" spans="14:15" ht="25.5" customHeight="1">
      <c r="N2136" s="143"/>
      <c r="O2136" s="143"/>
    </row>
    <row r="2137" spans="14:15" ht="25.5" customHeight="1">
      <c r="N2137" s="143"/>
      <c r="O2137" s="143"/>
    </row>
    <row r="2138" spans="14:15" ht="25.5" customHeight="1">
      <c r="N2138" s="143"/>
      <c r="O2138" s="143"/>
    </row>
    <row r="2139" spans="14:15" ht="25.5" customHeight="1">
      <c r="N2139" s="143"/>
      <c r="O2139" s="143"/>
    </row>
    <row r="2140" spans="14:15" ht="25.5" customHeight="1">
      <c r="N2140" s="143"/>
      <c r="O2140" s="143"/>
    </row>
    <row r="2141" spans="14:15" ht="25.5" customHeight="1">
      <c r="N2141" s="143"/>
      <c r="O2141" s="143"/>
    </row>
    <row r="2142" spans="14:15" ht="25.5" customHeight="1">
      <c r="N2142" s="143"/>
      <c r="O2142" s="143"/>
    </row>
    <row r="2143" spans="14:15" ht="25.5" customHeight="1">
      <c r="N2143" s="143"/>
      <c r="O2143" s="143"/>
    </row>
    <row r="2144" spans="14:15" ht="25.5" customHeight="1">
      <c r="N2144" s="143"/>
      <c r="O2144" s="143"/>
    </row>
    <row r="2145" spans="14:15" ht="25.5" customHeight="1">
      <c r="N2145" s="143"/>
      <c r="O2145" s="143"/>
    </row>
    <row r="2146" spans="14:15" ht="25.5" customHeight="1">
      <c r="N2146" s="143"/>
      <c r="O2146" s="143"/>
    </row>
    <row r="2147" spans="14:15" ht="25.5" customHeight="1">
      <c r="N2147" s="143"/>
      <c r="O2147" s="143"/>
    </row>
    <row r="2148" spans="14:15" ht="25.5" customHeight="1">
      <c r="N2148" s="143"/>
      <c r="O2148" s="143"/>
    </row>
    <row r="2149" spans="14:15" ht="25.5" customHeight="1">
      <c r="N2149" s="143"/>
      <c r="O2149" s="143"/>
    </row>
    <row r="2150" spans="14:15" ht="25.5" customHeight="1">
      <c r="N2150" s="143"/>
      <c r="O2150" s="143"/>
    </row>
    <row r="2151" spans="14:15" ht="25.5" customHeight="1">
      <c r="N2151" s="143"/>
      <c r="O2151" s="143"/>
    </row>
    <row r="2152" spans="14:15" ht="25.5" customHeight="1">
      <c r="N2152" s="143"/>
      <c r="O2152" s="143"/>
    </row>
    <row r="2153" spans="14:15" ht="25.5" customHeight="1">
      <c r="N2153" s="143"/>
      <c r="O2153" s="143"/>
    </row>
    <row r="2154" spans="14:15" ht="25.5" customHeight="1">
      <c r="N2154" s="143"/>
      <c r="O2154" s="143"/>
    </row>
    <row r="2155" spans="14:15" ht="25.5" customHeight="1">
      <c r="N2155" s="143"/>
      <c r="O2155" s="143"/>
    </row>
    <row r="2156" spans="14:15" ht="25.5" customHeight="1">
      <c r="N2156" s="143"/>
      <c r="O2156" s="143"/>
    </row>
    <row r="2157" spans="14:15" ht="25.5" customHeight="1">
      <c r="N2157" s="143"/>
      <c r="O2157" s="143"/>
    </row>
    <row r="2158" spans="14:15" ht="25.5" customHeight="1">
      <c r="N2158" s="143"/>
      <c r="O2158" s="143"/>
    </row>
    <row r="2159" spans="14:15" ht="25.5" customHeight="1">
      <c r="N2159" s="143"/>
      <c r="O2159" s="143"/>
    </row>
    <row r="2160" spans="14:15" ht="25.5" customHeight="1">
      <c r="N2160" s="143"/>
      <c r="O2160" s="143"/>
    </row>
    <row r="2161" spans="14:15" ht="25.5" customHeight="1">
      <c r="N2161" s="143"/>
      <c r="O2161" s="143"/>
    </row>
    <row r="2162" spans="14:15" ht="25.5" customHeight="1">
      <c r="N2162" s="143"/>
      <c r="O2162" s="143"/>
    </row>
    <row r="2163" spans="14:15" ht="25.5" customHeight="1">
      <c r="N2163" s="143"/>
      <c r="O2163" s="143"/>
    </row>
    <row r="2164" spans="14:15" ht="25.5" customHeight="1">
      <c r="N2164" s="143"/>
      <c r="O2164" s="143"/>
    </row>
    <row r="2165" spans="14:15" ht="25.5" customHeight="1">
      <c r="N2165" s="143"/>
      <c r="O2165" s="143"/>
    </row>
    <row r="2166" spans="14:15" ht="25.5" customHeight="1">
      <c r="N2166" s="143"/>
      <c r="O2166" s="143"/>
    </row>
    <row r="2167" spans="14:15" ht="25.5" customHeight="1">
      <c r="N2167" s="143"/>
      <c r="O2167" s="143"/>
    </row>
    <row r="2168" spans="14:15" ht="25.5" customHeight="1">
      <c r="N2168" s="143"/>
      <c r="O2168" s="143"/>
    </row>
    <row r="2169" spans="14:15" ht="25.5" customHeight="1">
      <c r="N2169" s="143"/>
      <c r="O2169" s="143"/>
    </row>
    <row r="2170" spans="14:15" ht="25.5" customHeight="1">
      <c r="N2170" s="143"/>
      <c r="O2170" s="143"/>
    </row>
    <row r="2171" spans="14:15" ht="25.5" customHeight="1">
      <c r="N2171" s="143"/>
      <c r="O2171" s="143"/>
    </row>
    <row r="2172" spans="14:15" ht="25.5" customHeight="1">
      <c r="N2172" s="143"/>
      <c r="O2172" s="143"/>
    </row>
    <row r="2173" spans="14:15" ht="25.5" customHeight="1">
      <c r="N2173" s="143"/>
      <c r="O2173" s="143"/>
    </row>
    <row r="2174" spans="14:15" ht="25.5" customHeight="1">
      <c r="N2174" s="143"/>
      <c r="O2174" s="143"/>
    </row>
    <row r="2175" spans="14:15" ht="25.5" customHeight="1">
      <c r="N2175" s="143"/>
      <c r="O2175" s="143"/>
    </row>
    <row r="2176" spans="14:15" ht="25.5" customHeight="1">
      <c r="N2176" s="143"/>
      <c r="O2176" s="143"/>
    </row>
    <row r="2177" spans="14:15" ht="25.5" customHeight="1">
      <c r="N2177" s="143"/>
      <c r="O2177" s="143"/>
    </row>
    <row r="2178" spans="14:15" ht="25.5" customHeight="1">
      <c r="N2178" s="143"/>
      <c r="O2178" s="143"/>
    </row>
    <row r="2179" spans="14:15" ht="25.5" customHeight="1">
      <c r="N2179" s="143"/>
      <c r="O2179" s="143"/>
    </row>
    <row r="2180" spans="14:15" ht="25.5" customHeight="1">
      <c r="N2180" s="143"/>
      <c r="O2180" s="143"/>
    </row>
    <row r="2181" spans="14:15" ht="25.5" customHeight="1">
      <c r="N2181" s="143"/>
      <c r="O2181" s="143"/>
    </row>
    <row r="2182" spans="14:15" ht="25.5" customHeight="1">
      <c r="N2182" s="143"/>
      <c r="O2182" s="143"/>
    </row>
    <row r="2183" spans="14:15" ht="25.5" customHeight="1">
      <c r="N2183" s="143"/>
      <c r="O2183" s="143"/>
    </row>
    <row r="2184" spans="14:15" ht="25.5" customHeight="1">
      <c r="N2184" s="143"/>
      <c r="O2184" s="143"/>
    </row>
    <row r="2185" spans="14:15" ht="25.5" customHeight="1">
      <c r="N2185" s="143"/>
      <c r="O2185" s="143"/>
    </row>
    <row r="2186" spans="14:15" ht="25.5" customHeight="1">
      <c r="N2186" s="143"/>
      <c r="O2186" s="143"/>
    </row>
    <row r="2187" spans="14:15" ht="25.5" customHeight="1">
      <c r="N2187" s="143"/>
      <c r="O2187" s="143"/>
    </row>
    <row r="2188" spans="14:15" ht="25.5" customHeight="1">
      <c r="N2188" s="143"/>
      <c r="O2188" s="143"/>
    </row>
    <row r="2189" spans="14:15" ht="25.5" customHeight="1">
      <c r="N2189" s="143"/>
      <c r="O2189" s="143"/>
    </row>
    <row r="2190" spans="14:15" ht="25.5" customHeight="1">
      <c r="N2190" s="143"/>
      <c r="O2190" s="143"/>
    </row>
    <row r="2191" spans="14:15" ht="25.5" customHeight="1">
      <c r="N2191" s="143"/>
      <c r="O2191" s="143"/>
    </row>
    <row r="2192" spans="14:15" ht="25.5" customHeight="1">
      <c r="N2192" s="143"/>
      <c r="O2192" s="143"/>
    </row>
    <row r="2193" spans="14:15" ht="25.5" customHeight="1">
      <c r="N2193" s="143"/>
      <c r="O2193" s="143"/>
    </row>
    <row r="2194" spans="14:15" ht="25.5" customHeight="1">
      <c r="N2194" s="143"/>
      <c r="O2194" s="143"/>
    </row>
    <row r="2195" spans="14:15" ht="25.5" customHeight="1">
      <c r="N2195" s="143"/>
      <c r="O2195" s="143"/>
    </row>
    <row r="2196" spans="14:15" ht="25.5" customHeight="1">
      <c r="N2196" s="143"/>
      <c r="O2196" s="143"/>
    </row>
    <row r="2197" spans="14:15" ht="25.5" customHeight="1">
      <c r="N2197" s="143"/>
      <c r="O2197" s="143"/>
    </row>
    <row r="2198" spans="14:15" ht="25.5" customHeight="1">
      <c r="N2198" s="143"/>
      <c r="O2198" s="143"/>
    </row>
    <row r="2199" spans="14:15" ht="25.5" customHeight="1">
      <c r="N2199" s="143"/>
      <c r="O2199" s="143"/>
    </row>
    <row r="2200" spans="14:15" ht="25.5" customHeight="1">
      <c r="N2200" s="143"/>
      <c r="O2200" s="143"/>
    </row>
    <row r="2201" spans="14:15" ht="25.5" customHeight="1">
      <c r="N2201" s="143"/>
      <c r="O2201" s="143"/>
    </row>
    <row r="2202" spans="14:15" ht="25.5" customHeight="1">
      <c r="N2202" s="143"/>
      <c r="O2202" s="143"/>
    </row>
    <row r="2203" spans="14:15" ht="25.5" customHeight="1">
      <c r="N2203" s="143"/>
      <c r="O2203" s="143"/>
    </row>
    <row r="2204" spans="14:15" ht="25.5" customHeight="1">
      <c r="N2204" s="143"/>
      <c r="O2204" s="143"/>
    </row>
    <row r="2205" spans="14:15" ht="25.5" customHeight="1">
      <c r="N2205" s="143"/>
      <c r="O2205" s="143"/>
    </row>
    <row r="2206" spans="14:15" ht="25.5" customHeight="1">
      <c r="N2206" s="143"/>
      <c r="O2206" s="143"/>
    </row>
    <row r="2207" spans="14:15" ht="25.5" customHeight="1">
      <c r="N2207" s="143"/>
      <c r="O2207" s="143"/>
    </row>
    <row r="2208" spans="14:15" ht="25.5" customHeight="1">
      <c r="N2208" s="143"/>
      <c r="O2208" s="143"/>
    </row>
    <row r="2209" spans="14:15" ht="25.5" customHeight="1">
      <c r="N2209" s="143"/>
      <c r="O2209" s="143"/>
    </row>
    <row r="2210" spans="14:15" ht="25.5" customHeight="1">
      <c r="N2210" s="143"/>
      <c r="O2210" s="143"/>
    </row>
    <row r="2211" spans="14:15" ht="25.5" customHeight="1">
      <c r="N2211" s="143"/>
      <c r="O2211" s="143"/>
    </row>
    <row r="2212" spans="14:15" ht="25.5" customHeight="1">
      <c r="N2212" s="143"/>
      <c r="O2212" s="143"/>
    </row>
    <row r="2213" spans="14:15" ht="25.5" customHeight="1">
      <c r="N2213" s="143"/>
      <c r="O2213" s="143"/>
    </row>
    <row r="2214" spans="14:15" ht="25.5" customHeight="1">
      <c r="N2214" s="143"/>
      <c r="O2214" s="143"/>
    </row>
    <row r="2215" spans="14:15" ht="25.5" customHeight="1">
      <c r="N2215" s="143"/>
      <c r="O2215" s="143"/>
    </row>
    <row r="2216" spans="14:15" ht="25.5" customHeight="1">
      <c r="N2216" s="143"/>
      <c r="O2216" s="143"/>
    </row>
    <row r="2217" spans="14:15" ht="25.5" customHeight="1">
      <c r="N2217" s="143"/>
      <c r="O2217" s="143"/>
    </row>
    <row r="2218" spans="14:15" ht="25.5" customHeight="1">
      <c r="N2218" s="143"/>
      <c r="O2218" s="143"/>
    </row>
    <row r="2219" spans="14:15" ht="25.5" customHeight="1">
      <c r="N2219" s="143"/>
      <c r="O2219" s="143"/>
    </row>
    <row r="2220" spans="14:15" ht="25.5" customHeight="1">
      <c r="N2220" s="143"/>
      <c r="O2220" s="143"/>
    </row>
    <row r="2221" spans="14:15" ht="25.5" customHeight="1">
      <c r="N2221" s="143"/>
      <c r="O2221" s="143"/>
    </row>
    <row r="2222" spans="14:15" ht="25.5" customHeight="1">
      <c r="N2222" s="143"/>
      <c r="O2222" s="143"/>
    </row>
    <row r="2223" spans="14:15" ht="25.5" customHeight="1">
      <c r="N2223" s="143"/>
      <c r="O2223" s="143"/>
    </row>
    <row r="2224" spans="14:15" ht="25.5" customHeight="1">
      <c r="N2224" s="143"/>
      <c r="O2224" s="143"/>
    </row>
    <row r="2225" spans="14:15" ht="25.5" customHeight="1">
      <c r="N2225" s="143"/>
      <c r="O2225" s="143"/>
    </row>
    <row r="2226" spans="14:15" ht="25.5" customHeight="1">
      <c r="N2226" s="143"/>
      <c r="O2226" s="143"/>
    </row>
    <row r="2227" spans="14:15" ht="25.5" customHeight="1">
      <c r="N2227" s="143"/>
      <c r="O2227" s="143"/>
    </row>
    <row r="2228" spans="14:15" ht="25.5" customHeight="1">
      <c r="N2228" s="143"/>
      <c r="O2228" s="143"/>
    </row>
    <row r="2229" spans="14:15" ht="25.5" customHeight="1">
      <c r="N2229" s="143"/>
      <c r="O2229" s="143"/>
    </row>
    <row r="2230" spans="14:15" ht="25.5" customHeight="1">
      <c r="N2230" s="143"/>
      <c r="O2230" s="143"/>
    </row>
    <row r="2231" spans="14:15" ht="25.5" customHeight="1">
      <c r="N2231" s="143"/>
      <c r="O2231" s="143"/>
    </row>
    <row r="2232" spans="14:15" ht="25.5" customHeight="1">
      <c r="N2232" s="143"/>
      <c r="O2232" s="143"/>
    </row>
    <row r="2233" spans="14:15" ht="25.5" customHeight="1">
      <c r="N2233" s="143"/>
      <c r="O2233" s="143"/>
    </row>
    <row r="2234" spans="14:15" ht="25.5" customHeight="1">
      <c r="N2234" s="143"/>
      <c r="O2234" s="143"/>
    </row>
    <row r="2235" spans="14:15" ht="25.5" customHeight="1">
      <c r="N2235" s="143"/>
      <c r="O2235" s="143"/>
    </row>
    <row r="2236" spans="14:15" ht="25.5" customHeight="1">
      <c r="N2236" s="143"/>
      <c r="O2236" s="143"/>
    </row>
    <row r="2237" spans="14:15" ht="25.5" customHeight="1">
      <c r="N2237" s="143"/>
      <c r="O2237" s="143"/>
    </row>
    <row r="2238" spans="14:15" ht="25.5" customHeight="1">
      <c r="N2238" s="143"/>
      <c r="O2238" s="143"/>
    </row>
    <row r="2239" spans="14:15" ht="25.5" customHeight="1">
      <c r="N2239" s="143"/>
      <c r="O2239" s="143"/>
    </row>
    <row r="2240" spans="14:15" ht="25.5" customHeight="1">
      <c r="N2240" s="143"/>
      <c r="O2240" s="143"/>
    </row>
    <row r="2241" spans="14:15" ht="25.5" customHeight="1">
      <c r="N2241" s="143"/>
      <c r="O2241" s="143"/>
    </row>
    <row r="2242" spans="14:15" ht="25.5" customHeight="1">
      <c r="N2242" s="143"/>
      <c r="O2242" s="143"/>
    </row>
    <row r="2243" spans="14:15" ht="25.5" customHeight="1">
      <c r="N2243" s="143"/>
      <c r="O2243" s="143"/>
    </row>
    <row r="2244" spans="14:15" ht="25.5" customHeight="1">
      <c r="N2244" s="143"/>
      <c r="O2244" s="143"/>
    </row>
    <row r="2245" spans="14:15" ht="25.5" customHeight="1">
      <c r="N2245" s="143"/>
      <c r="O2245" s="143"/>
    </row>
    <row r="2246" spans="14:15" ht="25.5" customHeight="1">
      <c r="N2246" s="143"/>
      <c r="O2246" s="143"/>
    </row>
    <row r="2247" spans="14:15" ht="25.5" customHeight="1">
      <c r="N2247" s="143"/>
      <c r="O2247" s="143"/>
    </row>
    <row r="2248" spans="14:15" ht="25.5" customHeight="1">
      <c r="N2248" s="143"/>
      <c r="O2248" s="143"/>
    </row>
    <row r="2249" spans="14:15" ht="25.5" customHeight="1">
      <c r="N2249" s="143"/>
      <c r="O2249" s="143"/>
    </row>
    <row r="2250" spans="14:15" ht="25.5" customHeight="1">
      <c r="N2250" s="143"/>
      <c r="O2250" s="143"/>
    </row>
    <row r="2251" spans="14:15" ht="25.5" customHeight="1">
      <c r="N2251" s="143"/>
      <c r="O2251" s="143"/>
    </row>
    <row r="2252" spans="14:15" ht="25.5" customHeight="1">
      <c r="N2252" s="143"/>
      <c r="O2252" s="143"/>
    </row>
    <row r="2253" spans="14:15" ht="25.5" customHeight="1">
      <c r="N2253" s="143"/>
      <c r="O2253" s="143"/>
    </row>
    <row r="2254" spans="14:15" ht="25.5" customHeight="1">
      <c r="N2254" s="143"/>
      <c r="O2254" s="143"/>
    </row>
    <row r="2255" spans="14:15" ht="25.5" customHeight="1">
      <c r="N2255" s="143"/>
      <c r="O2255" s="143"/>
    </row>
    <row r="2256" spans="14:15" ht="25.5" customHeight="1">
      <c r="N2256" s="143"/>
      <c r="O2256" s="143"/>
    </row>
    <row r="2257" spans="14:15" ht="25.5" customHeight="1">
      <c r="N2257" s="143"/>
      <c r="O2257" s="143"/>
    </row>
    <row r="2258" spans="14:15" ht="25.5" customHeight="1">
      <c r="N2258" s="143"/>
      <c r="O2258" s="143"/>
    </row>
    <row r="2259" spans="14:15" ht="25.5" customHeight="1">
      <c r="N2259" s="143"/>
      <c r="O2259" s="143"/>
    </row>
    <row r="2260" spans="14:15" ht="25.5" customHeight="1">
      <c r="N2260" s="143"/>
      <c r="O2260" s="143"/>
    </row>
    <row r="2261" spans="14:15" ht="25.5" customHeight="1">
      <c r="N2261" s="143"/>
      <c r="O2261" s="143"/>
    </row>
    <row r="2262" spans="14:15" ht="25.5" customHeight="1">
      <c r="N2262" s="143"/>
      <c r="O2262" s="143"/>
    </row>
    <row r="2263" spans="14:15" ht="25.5" customHeight="1">
      <c r="N2263" s="143"/>
      <c r="O2263" s="143"/>
    </row>
    <row r="2264" spans="14:15" ht="25.5" customHeight="1">
      <c r="N2264" s="143"/>
      <c r="O2264" s="143"/>
    </row>
    <row r="2265" spans="14:15" ht="25.5" customHeight="1">
      <c r="N2265" s="143"/>
      <c r="O2265" s="143"/>
    </row>
    <row r="2266" spans="14:15" ht="25.5" customHeight="1">
      <c r="N2266" s="143"/>
      <c r="O2266" s="143"/>
    </row>
    <row r="2267" spans="14:15" ht="25.5" customHeight="1">
      <c r="N2267" s="143"/>
      <c r="O2267" s="143"/>
    </row>
    <row r="2268" spans="14:15" ht="25.5" customHeight="1">
      <c r="N2268" s="143"/>
      <c r="O2268" s="143"/>
    </row>
    <row r="2269" spans="14:15" ht="25.5" customHeight="1">
      <c r="N2269" s="143"/>
      <c r="O2269" s="143"/>
    </row>
    <row r="2270" spans="14:15" ht="25.5" customHeight="1">
      <c r="N2270" s="143"/>
      <c r="O2270" s="143"/>
    </row>
    <row r="2271" spans="14:15" ht="25.5" customHeight="1">
      <c r="N2271" s="143"/>
      <c r="O2271" s="143"/>
    </row>
    <row r="2272" spans="14:15" ht="25.5" customHeight="1">
      <c r="N2272" s="143"/>
      <c r="O2272" s="143"/>
    </row>
    <row r="2273" spans="14:15" ht="25.5" customHeight="1">
      <c r="N2273" s="143"/>
      <c r="O2273" s="143"/>
    </row>
    <row r="2274" spans="14:15" ht="25.5" customHeight="1">
      <c r="N2274" s="143"/>
      <c r="O2274" s="143"/>
    </row>
    <row r="2275" spans="14:15" ht="25.5" customHeight="1">
      <c r="N2275" s="143"/>
      <c r="O2275" s="143"/>
    </row>
    <row r="2276" spans="14:15" ht="25.5" customHeight="1">
      <c r="N2276" s="143"/>
      <c r="O2276" s="143"/>
    </row>
    <row r="2277" spans="14:15" ht="25.5" customHeight="1">
      <c r="N2277" s="143"/>
      <c r="O2277" s="143"/>
    </row>
    <row r="2278" spans="14:15" ht="25.5" customHeight="1">
      <c r="N2278" s="143"/>
      <c r="O2278" s="143"/>
    </row>
    <row r="2279" spans="14:15" ht="25.5" customHeight="1">
      <c r="N2279" s="143"/>
      <c r="O2279" s="143"/>
    </row>
    <row r="2280" spans="14:15" ht="25.5" customHeight="1">
      <c r="N2280" s="143"/>
      <c r="O2280" s="143"/>
    </row>
    <row r="2281" spans="14:15" ht="25.5" customHeight="1">
      <c r="N2281" s="143"/>
      <c r="O2281" s="143"/>
    </row>
    <row r="2282" spans="14:15" ht="25.5" customHeight="1">
      <c r="N2282" s="143"/>
      <c r="O2282" s="143"/>
    </row>
    <row r="2283" spans="14:15" ht="25.5" customHeight="1">
      <c r="N2283" s="143"/>
      <c r="O2283" s="143"/>
    </row>
    <row r="2284" spans="14:15" ht="25.5" customHeight="1">
      <c r="N2284" s="143"/>
      <c r="O2284" s="143"/>
    </row>
    <row r="2285" spans="14:15" ht="25.5" customHeight="1">
      <c r="N2285" s="143"/>
      <c r="O2285" s="143"/>
    </row>
    <row r="2286" spans="14:15" ht="25.5" customHeight="1">
      <c r="N2286" s="143"/>
      <c r="O2286" s="143"/>
    </row>
    <row r="2287" spans="14:15" ht="25.5" customHeight="1">
      <c r="N2287" s="143"/>
      <c r="O2287" s="143"/>
    </row>
    <row r="2288" spans="14:15" ht="25.5" customHeight="1">
      <c r="N2288" s="143"/>
      <c r="O2288" s="143"/>
    </row>
    <row r="2289" spans="14:15" ht="25.5" customHeight="1">
      <c r="N2289" s="143"/>
      <c r="O2289" s="143"/>
    </row>
    <row r="2290" spans="14:15" ht="25.5" customHeight="1">
      <c r="N2290" s="143"/>
      <c r="O2290" s="143"/>
    </row>
    <row r="2291" spans="14:15" ht="25.5" customHeight="1">
      <c r="N2291" s="143"/>
      <c r="O2291" s="143"/>
    </row>
    <row r="2292" spans="14:15" ht="25.5" customHeight="1">
      <c r="N2292" s="143"/>
      <c r="O2292" s="143"/>
    </row>
    <row r="2293" spans="14:15" ht="25.5" customHeight="1">
      <c r="N2293" s="143"/>
      <c r="O2293" s="143"/>
    </row>
    <row r="2294" spans="14:15" ht="25.5" customHeight="1">
      <c r="N2294" s="143"/>
      <c r="O2294" s="143"/>
    </row>
    <row r="2295" spans="14:15" ht="25.5" customHeight="1">
      <c r="N2295" s="143"/>
      <c r="O2295" s="143"/>
    </row>
    <row r="2296" spans="14:15" ht="25.5" customHeight="1">
      <c r="N2296" s="143"/>
      <c r="O2296" s="143"/>
    </row>
    <row r="2297" spans="14:15" ht="25.5" customHeight="1">
      <c r="N2297" s="143"/>
      <c r="O2297" s="143"/>
    </row>
    <row r="2298" spans="14:15" ht="25.5" customHeight="1">
      <c r="N2298" s="143"/>
      <c r="O2298" s="143"/>
    </row>
    <row r="2299" spans="14:15" ht="25.5" customHeight="1">
      <c r="N2299" s="143"/>
      <c r="O2299" s="143"/>
    </row>
    <row r="2300" spans="14:15" ht="25.5" customHeight="1">
      <c r="N2300" s="143"/>
      <c r="O2300" s="143"/>
    </row>
    <row r="2301" spans="14:15" ht="25.5" customHeight="1">
      <c r="N2301" s="143"/>
      <c r="O2301" s="143"/>
    </row>
    <row r="2302" spans="14:15" ht="25.5" customHeight="1">
      <c r="N2302" s="143"/>
      <c r="O2302" s="143"/>
    </row>
    <row r="2303" spans="14:15" ht="25.5" customHeight="1">
      <c r="N2303" s="143"/>
      <c r="O2303" s="143"/>
    </row>
    <row r="2304" spans="14:15" ht="25.5" customHeight="1">
      <c r="N2304" s="143"/>
      <c r="O2304" s="143"/>
    </row>
    <row r="2305" spans="14:15" ht="25.5" customHeight="1">
      <c r="N2305" s="143"/>
      <c r="O2305" s="143"/>
    </row>
    <row r="2306" spans="14:15" ht="25.5" customHeight="1">
      <c r="N2306" s="143"/>
      <c r="O2306" s="143"/>
    </row>
    <row r="2307" spans="14:15" ht="25.5" customHeight="1">
      <c r="N2307" s="143"/>
      <c r="O2307" s="143"/>
    </row>
    <row r="2308" spans="14:15" ht="25.5" customHeight="1">
      <c r="N2308" s="143"/>
      <c r="O2308" s="143"/>
    </row>
    <row r="2309" spans="14:15" ht="25.5" customHeight="1">
      <c r="N2309" s="143"/>
      <c r="O2309" s="143"/>
    </row>
    <row r="2310" spans="14:15" ht="25.5" customHeight="1">
      <c r="N2310" s="143"/>
      <c r="O2310" s="143"/>
    </row>
    <row r="2311" spans="14:15" ht="25.5" customHeight="1">
      <c r="N2311" s="143"/>
      <c r="O2311" s="143"/>
    </row>
    <row r="2312" spans="14:15" ht="25.5" customHeight="1">
      <c r="N2312" s="143"/>
      <c r="O2312" s="143"/>
    </row>
    <row r="2313" spans="14:15" ht="25.5" customHeight="1">
      <c r="N2313" s="143"/>
      <c r="O2313" s="143"/>
    </row>
    <row r="2314" spans="14:15" ht="25.5" customHeight="1">
      <c r="N2314" s="143"/>
      <c r="O2314" s="143"/>
    </row>
    <row r="2315" spans="14:15" ht="25.5" customHeight="1">
      <c r="N2315" s="143"/>
      <c r="O2315" s="143"/>
    </row>
    <row r="2316" spans="14:15" ht="25.5" customHeight="1">
      <c r="N2316" s="143"/>
      <c r="O2316" s="143"/>
    </row>
    <row r="2317" spans="14:15" ht="25.5" customHeight="1">
      <c r="N2317" s="143"/>
      <c r="O2317" s="143"/>
    </row>
    <row r="2318" spans="14:15" ht="25.5" customHeight="1">
      <c r="N2318" s="143"/>
      <c r="O2318" s="143"/>
    </row>
    <row r="2319" spans="14:15" ht="25.5" customHeight="1">
      <c r="N2319" s="143"/>
      <c r="O2319" s="143"/>
    </row>
    <row r="2320" spans="14:15" ht="25.5" customHeight="1">
      <c r="N2320" s="143"/>
      <c r="O2320" s="143"/>
    </row>
    <row r="2321" spans="14:15" ht="25.5" customHeight="1">
      <c r="N2321" s="143"/>
      <c r="O2321" s="143"/>
    </row>
    <row r="2322" spans="14:15" ht="25.5" customHeight="1">
      <c r="N2322" s="143"/>
      <c r="O2322" s="143"/>
    </row>
    <row r="2323" spans="14:15" ht="25.5" customHeight="1">
      <c r="N2323" s="143"/>
      <c r="O2323" s="143"/>
    </row>
    <row r="2324" spans="14:15" ht="25.5" customHeight="1">
      <c r="N2324" s="143"/>
      <c r="O2324" s="143"/>
    </row>
    <row r="2325" spans="14:15" ht="25.5" customHeight="1">
      <c r="N2325" s="143"/>
      <c r="O2325" s="143"/>
    </row>
    <row r="2326" spans="14:15" ht="25.5" customHeight="1">
      <c r="N2326" s="143"/>
      <c r="O2326" s="143"/>
    </row>
    <row r="2327" spans="14:15" ht="25.5" customHeight="1">
      <c r="N2327" s="143"/>
      <c r="O2327" s="143"/>
    </row>
    <row r="2328" spans="14:15" ht="25.5" customHeight="1">
      <c r="N2328" s="143"/>
      <c r="O2328" s="143"/>
    </row>
    <row r="2329" spans="14:15" ht="25.5" customHeight="1">
      <c r="N2329" s="143"/>
      <c r="O2329" s="143"/>
    </row>
    <row r="2330" spans="14:15" ht="25.5" customHeight="1">
      <c r="N2330" s="143"/>
      <c r="O2330" s="143"/>
    </row>
    <row r="2331" spans="14:15" ht="25.5" customHeight="1">
      <c r="N2331" s="143"/>
      <c r="O2331" s="143"/>
    </row>
    <row r="2332" spans="14:15" ht="25.5" customHeight="1">
      <c r="N2332" s="143"/>
      <c r="O2332" s="143"/>
    </row>
    <row r="2333" spans="14:15" ht="25.5" customHeight="1">
      <c r="N2333" s="143"/>
      <c r="O2333" s="143"/>
    </row>
    <row r="2334" spans="14:15" ht="25.5" customHeight="1">
      <c r="N2334" s="143"/>
      <c r="O2334" s="143"/>
    </row>
    <row r="2335" spans="14:15" ht="25.5" customHeight="1">
      <c r="N2335" s="143"/>
      <c r="O2335" s="143"/>
    </row>
    <row r="2336" spans="14:15" ht="25.5" customHeight="1">
      <c r="N2336" s="143"/>
      <c r="O2336" s="143"/>
    </row>
    <row r="2337" spans="14:15" ht="25.5" customHeight="1">
      <c r="N2337" s="143"/>
      <c r="O2337" s="143"/>
    </row>
    <row r="2338" spans="14:15" ht="25.5" customHeight="1">
      <c r="N2338" s="143"/>
      <c r="O2338" s="143"/>
    </row>
    <row r="2339" spans="14:15" ht="25.5" customHeight="1">
      <c r="N2339" s="143"/>
      <c r="O2339" s="143"/>
    </row>
    <row r="2340" spans="14:15" ht="25.5" customHeight="1">
      <c r="N2340" s="143"/>
      <c r="O2340" s="143"/>
    </row>
    <row r="2341" spans="14:15" ht="25.5" customHeight="1">
      <c r="N2341" s="143"/>
      <c r="O2341" s="143"/>
    </row>
    <row r="2342" spans="14:15" ht="25.5" customHeight="1">
      <c r="N2342" s="143"/>
      <c r="O2342" s="143"/>
    </row>
    <row r="2343" spans="14:15" ht="25.5" customHeight="1">
      <c r="N2343" s="143"/>
      <c r="O2343" s="143"/>
    </row>
    <row r="2344" spans="14:15" ht="25.5" customHeight="1">
      <c r="N2344" s="143"/>
      <c r="O2344" s="143"/>
    </row>
    <row r="2345" spans="14:15" ht="25.5" customHeight="1">
      <c r="N2345" s="143"/>
      <c r="O2345" s="143"/>
    </row>
  </sheetData>
  <printOptions/>
  <pageMargins left="0.54" right="0.52" top="0.66" bottom="0.984251968503937" header="0.45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67"/>
  <sheetViews>
    <sheetView showGridLines="0" zoomScale="50" zoomScaleNormal="50" zoomScaleSheetLayoutView="75" workbookViewId="0" topLeftCell="A1">
      <selection activeCell="L52" sqref="L52"/>
    </sheetView>
  </sheetViews>
  <sheetFormatPr defaultColWidth="8.88671875" defaultRowHeight="15.75"/>
  <cols>
    <col min="1" max="1" width="4.6640625" style="4" customWidth="1"/>
    <col min="2" max="2" width="10.3359375" style="4" customWidth="1"/>
    <col min="3" max="3" width="17.4453125" style="4" customWidth="1"/>
    <col min="4" max="4" width="13.3359375" style="4" customWidth="1"/>
    <col min="5" max="7" width="7.77734375" style="4" customWidth="1"/>
    <col min="8" max="8" width="9.5546875" style="4" customWidth="1"/>
    <col min="9" max="9" width="11.99609375" style="4" customWidth="1"/>
    <col min="10" max="10" width="18.5546875" style="4" customWidth="1"/>
    <col min="11" max="11" width="13.4453125" style="4" customWidth="1"/>
    <col min="12" max="12" width="13.77734375" style="4" customWidth="1"/>
    <col min="13" max="16384" width="8.88671875" style="4" customWidth="1"/>
  </cols>
  <sheetData>
    <row r="1" spans="1:11" ht="25.5" customHeight="1">
      <c r="A1" s="4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0" ht="21" customHeight="1">
      <c r="A2" s="8"/>
      <c r="B2" s="3"/>
      <c r="C2" s="3"/>
      <c r="D2" s="3"/>
      <c r="E2" s="3"/>
      <c r="F2" s="3"/>
      <c r="G2" s="3"/>
      <c r="H2" s="3"/>
      <c r="I2" s="3"/>
      <c r="J2" s="3"/>
    </row>
    <row r="3" spans="1:10" ht="20.25" customHeight="1">
      <c r="A3" s="8"/>
      <c r="B3" s="3"/>
      <c r="C3" s="3"/>
      <c r="D3" s="3"/>
      <c r="E3" s="3"/>
      <c r="F3" s="3"/>
      <c r="G3" s="3"/>
      <c r="H3" s="3"/>
      <c r="I3" s="3"/>
      <c r="J3" s="3"/>
    </row>
    <row r="4" spans="1:12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79"/>
      <c r="L4" s="44"/>
    </row>
    <row r="5" spans="1:12" ht="25.5" customHeight="1" thickBot="1">
      <c r="A5" s="80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66" t="s">
        <v>189</v>
      </c>
      <c r="L5" s="67" t="s">
        <v>84</v>
      </c>
    </row>
    <row r="6" spans="1:12" ht="25.5" customHeight="1">
      <c r="A6" s="3" t="s">
        <v>204</v>
      </c>
      <c r="B6" s="3"/>
      <c r="C6" s="3"/>
      <c r="D6" s="3"/>
      <c r="E6" s="3"/>
      <c r="F6" s="3"/>
      <c r="G6" s="3"/>
      <c r="H6" s="3"/>
      <c r="I6" s="3"/>
      <c r="J6" s="3"/>
      <c r="K6" s="69"/>
      <c r="L6" s="12"/>
    </row>
    <row r="7" spans="1:12" ht="25.5" customHeight="1">
      <c r="A7" s="53" t="s">
        <v>116</v>
      </c>
      <c r="B7" s="53"/>
      <c r="C7" s="53"/>
      <c r="D7" s="53"/>
      <c r="E7" s="54"/>
      <c r="F7" s="53"/>
      <c r="G7" s="53"/>
      <c r="H7" s="53"/>
      <c r="I7" s="53"/>
      <c r="J7" s="55"/>
      <c r="K7" s="331">
        <v>450</v>
      </c>
      <c r="L7" s="332">
        <v>359</v>
      </c>
    </row>
    <row r="8" spans="1:12" ht="25.5" customHeight="1">
      <c r="A8" s="53" t="s">
        <v>17</v>
      </c>
      <c r="B8" s="3"/>
      <c r="C8" s="3"/>
      <c r="D8" s="3"/>
      <c r="E8" s="3"/>
      <c r="F8" s="3"/>
      <c r="G8" s="3"/>
      <c r="H8" s="3"/>
      <c r="K8" s="331">
        <v>136</v>
      </c>
      <c r="L8" s="333">
        <v>83</v>
      </c>
    </row>
    <row r="9" spans="1:12" ht="25.5" customHeight="1">
      <c r="A9" s="53" t="s">
        <v>18</v>
      </c>
      <c r="B9" s="531" t="s">
        <v>291</v>
      </c>
      <c r="C9" s="53"/>
      <c r="D9" s="53"/>
      <c r="E9" s="53"/>
      <c r="F9" s="53"/>
      <c r="G9" s="54"/>
      <c r="H9" s="53"/>
      <c r="I9" s="53"/>
      <c r="J9" s="53"/>
      <c r="K9" s="331">
        <v>43</v>
      </c>
      <c r="L9" s="333">
        <v>55</v>
      </c>
    </row>
    <row r="10" spans="1:12" ht="25.5" customHeight="1">
      <c r="A10" s="57"/>
      <c r="B10" s="532" t="s">
        <v>292</v>
      </c>
      <c r="C10" s="57"/>
      <c r="D10" s="57"/>
      <c r="E10" s="57"/>
      <c r="F10" s="57"/>
      <c r="G10" s="58"/>
      <c r="H10" s="57"/>
      <c r="I10" s="57"/>
      <c r="J10" s="57"/>
      <c r="K10" s="334">
        <v>-37</v>
      </c>
      <c r="L10" s="335">
        <v>-89</v>
      </c>
    </row>
    <row r="11" spans="1:12" ht="25.5" customHeight="1">
      <c r="A11" s="53" t="s">
        <v>126</v>
      </c>
      <c r="B11" s="53"/>
      <c r="C11" s="53"/>
      <c r="D11" s="53"/>
      <c r="E11" s="53"/>
      <c r="F11" s="53"/>
      <c r="G11" s="54"/>
      <c r="H11" s="53"/>
      <c r="I11" s="53"/>
      <c r="J11" s="53"/>
      <c r="K11" s="336">
        <f>SUM(K7:K10)</f>
        <v>592</v>
      </c>
      <c r="L11" s="337">
        <f>SUM(L7:L10)</f>
        <v>408</v>
      </c>
    </row>
    <row r="12" spans="1:12" ht="25.5" customHeight="1">
      <c r="A12" s="53" t="s">
        <v>24</v>
      </c>
      <c r="B12" s="53"/>
      <c r="C12" s="531" t="s">
        <v>291</v>
      </c>
      <c r="E12" s="53"/>
      <c r="F12" s="53"/>
      <c r="G12" s="54"/>
      <c r="H12" s="53"/>
      <c r="I12" s="53"/>
      <c r="J12" s="53"/>
      <c r="K12" s="331">
        <v>303</v>
      </c>
      <c r="L12" s="332">
        <v>194</v>
      </c>
    </row>
    <row r="13" spans="1:12" ht="25.5" customHeight="1">
      <c r="A13" s="53"/>
      <c r="B13" s="53"/>
      <c r="C13" s="531" t="s">
        <v>292</v>
      </c>
      <c r="E13" s="53"/>
      <c r="F13" s="53"/>
      <c r="G13" s="54"/>
      <c r="H13" s="53"/>
      <c r="I13" s="53"/>
      <c r="J13" s="53"/>
      <c r="K13" s="331">
        <v>17</v>
      </c>
      <c r="L13" s="332">
        <v>22</v>
      </c>
    </row>
    <row r="14" spans="1:12" ht="25.5" customHeight="1">
      <c r="A14" s="53" t="s">
        <v>34</v>
      </c>
      <c r="B14" s="3"/>
      <c r="C14" s="3"/>
      <c r="D14" s="3"/>
      <c r="E14" s="3"/>
      <c r="F14" s="3"/>
      <c r="G14" s="3"/>
      <c r="H14" s="3"/>
      <c r="K14" s="331">
        <v>400</v>
      </c>
      <c r="L14" s="333">
        <v>378</v>
      </c>
    </row>
    <row r="15" spans="1:12" ht="25.5" customHeight="1">
      <c r="A15" s="57" t="s">
        <v>187</v>
      </c>
      <c r="B15" s="18"/>
      <c r="C15" s="18"/>
      <c r="D15" s="18"/>
      <c r="E15" s="18"/>
      <c r="F15" s="18"/>
      <c r="G15" s="18"/>
      <c r="H15" s="18"/>
      <c r="I15" s="18"/>
      <c r="J15" s="18"/>
      <c r="K15" s="334">
        <v>-208</v>
      </c>
      <c r="L15" s="338">
        <v>-208</v>
      </c>
    </row>
    <row r="16" spans="1:12" ht="25.5" customHeight="1">
      <c r="A16" s="53" t="s">
        <v>204</v>
      </c>
      <c r="B16" s="3"/>
      <c r="C16" s="3"/>
      <c r="D16" s="3"/>
      <c r="E16" s="3"/>
      <c r="F16" s="3"/>
      <c r="G16" s="3"/>
      <c r="H16" s="3"/>
      <c r="I16" s="3"/>
      <c r="J16" s="3"/>
      <c r="K16" s="331">
        <f>SUM(K11:K15)</f>
        <v>1104</v>
      </c>
      <c r="L16" s="332">
        <f>SUM(L11:L15)</f>
        <v>794</v>
      </c>
    </row>
    <row r="17" spans="1:13" ht="25.5" customHeight="1">
      <c r="A17" s="533" t="s">
        <v>295</v>
      </c>
      <c r="B17" s="123"/>
      <c r="C17" s="123"/>
      <c r="D17" s="123"/>
      <c r="E17" s="123"/>
      <c r="F17" s="123"/>
      <c r="G17" s="124"/>
      <c r="H17" s="123"/>
      <c r="I17" s="123"/>
      <c r="J17" s="123"/>
      <c r="K17" s="123"/>
      <c r="L17" s="534"/>
      <c r="M17" s="332"/>
    </row>
    <row r="18" spans="1:12" ht="25.5" customHeight="1">
      <c r="A18" s="535"/>
      <c r="B18" s="53" t="s">
        <v>229</v>
      </c>
      <c r="C18" s="53"/>
      <c r="D18" s="53"/>
      <c r="E18" s="53"/>
      <c r="F18" s="53"/>
      <c r="G18" s="54"/>
      <c r="H18" s="53"/>
      <c r="I18" s="53"/>
      <c r="J18" s="53"/>
      <c r="K18" s="331">
        <v>1124</v>
      </c>
      <c r="L18" s="536">
        <v>861</v>
      </c>
    </row>
    <row r="19" spans="1:12" ht="25.5" customHeight="1">
      <c r="A19" s="537"/>
      <c r="B19" s="57" t="s">
        <v>230</v>
      </c>
      <c r="C19" s="57"/>
      <c r="D19" s="57"/>
      <c r="E19" s="57"/>
      <c r="F19" s="57"/>
      <c r="G19" s="58"/>
      <c r="H19" s="57"/>
      <c r="I19" s="57"/>
      <c r="J19" s="57"/>
      <c r="K19" s="334">
        <v>-20</v>
      </c>
      <c r="L19" s="538">
        <v>-67</v>
      </c>
    </row>
    <row r="20" spans="1:12" ht="25.5" customHeight="1">
      <c r="A20" s="53" t="s">
        <v>13</v>
      </c>
      <c r="B20" s="53"/>
      <c r="C20" s="3"/>
      <c r="D20" s="3"/>
      <c r="E20" s="3"/>
      <c r="F20" s="3"/>
      <c r="G20" s="3"/>
      <c r="H20" s="3"/>
      <c r="I20" s="3"/>
      <c r="J20" s="3"/>
      <c r="K20" s="350">
        <v>-97</v>
      </c>
      <c r="L20" s="341">
        <v>-98</v>
      </c>
    </row>
    <row r="21" spans="1:12" ht="25.5" customHeight="1">
      <c r="A21" s="38" t="s">
        <v>12</v>
      </c>
      <c r="B21" s="3"/>
      <c r="C21" s="3"/>
      <c r="D21" s="3"/>
      <c r="E21" s="3"/>
      <c r="F21" s="3"/>
      <c r="G21" s="3"/>
      <c r="H21" s="3"/>
      <c r="I21" s="3"/>
      <c r="J21" s="3"/>
      <c r="K21" s="351">
        <v>679</v>
      </c>
      <c r="L21" s="342">
        <v>682</v>
      </c>
    </row>
    <row r="22" spans="1:12" ht="25.5" customHeight="1">
      <c r="A22" s="38" t="s">
        <v>140</v>
      </c>
      <c r="B22" s="3"/>
      <c r="C22" s="3"/>
      <c r="D22" s="3"/>
      <c r="E22" s="3"/>
      <c r="F22" s="3"/>
      <c r="G22" s="3"/>
      <c r="H22" s="3"/>
      <c r="I22" s="3"/>
      <c r="J22" s="3"/>
      <c r="K22" s="351">
        <v>-100</v>
      </c>
      <c r="L22" s="342">
        <v>-540</v>
      </c>
    </row>
    <row r="23" spans="1:12" ht="25.5" customHeight="1">
      <c r="A23" s="38" t="s">
        <v>312</v>
      </c>
      <c r="B23" s="3"/>
      <c r="C23" s="3"/>
      <c r="D23" s="3"/>
      <c r="E23" s="3"/>
      <c r="F23" s="3"/>
      <c r="G23" s="3"/>
      <c r="H23" s="3"/>
      <c r="I23" s="3"/>
      <c r="J23" s="3"/>
      <c r="K23" s="351"/>
      <c r="L23" s="342"/>
    </row>
    <row r="24" spans="1:12" ht="25.5" customHeight="1">
      <c r="A24" s="3"/>
      <c r="B24" s="3" t="s">
        <v>228</v>
      </c>
      <c r="C24" s="3"/>
      <c r="D24" s="3"/>
      <c r="E24" s="3"/>
      <c r="F24" s="3"/>
      <c r="G24" s="3"/>
      <c r="H24" s="3"/>
      <c r="I24" s="3"/>
      <c r="J24" s="3"/>
      <c r="K24" s="351">
        <v>48</v>
      </c>
      <c r="L24" s="446" t="s">
        <v>150</v>
      </c>
    </row>
    <row r="25" spans="1:12" ht="25.5" customHeight="1">
      <c r="A25" s="34"/>
      <c r="B25" s="34" t="s">
        <v>249</v>
      </c>
      <c r="C25" s="18"/>
      <c r="D25" s="18"/>
      <c r="E25" s="18"/>
      <c r="F25" s="18"/>
      <c r="G25" s="18"/>
      <c r="H25" s="18"/>
      <c r="I25" s="18"/>
      <c r="J25" s="18"/>
      <c r="K25" s="343">
        <v>-113</v>
      </c>
      <c r="L25" s="508" t="s">
        <v>150</v>
      </c>
    </row>
    <row r="26" spans="1:12" ht="25.5" customHeight="1">
      <c r="A26" s="65" t="s">
        <v>199</v>
      </c>
      <c r="B26" s="53"/>
      <c r="C26" s="3"/>
      <c r="D26" s="3"/>
      <c r="E26" s="3"/>
      <c r="F26" s="3"/>
      <c r="G26" s="3"/>
      <c r="H26" s="3"/>
      <c r="I26" s="3"/>
      <c r="J26" s="3"/>
      <c r="K26" s="352">
        <f>SUM(K20:K25)+K16</f>
        <v>1521</v>
      </c>
      <c r="L26" s="333">
        <f>SUM(L20:L25)+L16</f>
        <v>838</v>
      </c>
    </row>
    <row r="27" spans="1:12" ht="25.5" customHeight="1">
      <c r="A27" s="77" t="s">
        <v>4</v>
      </c>
      <c r="B27" s="57"/>
      <c r="C27" s="18"/>
      <c r="D27" s="18"/>
      <c r="E27" s="18"/>
      <c r="F27" s="18"/>
      <c r="G27" s="18"/>
      <c r="H27" s="18"/>
      <c r="I27" s="18"/>
      <c r="J27" s="18"/>
      <c r="K27" s="353">
        <v>-485</v>
      </c>
      <c r="L27" s="335">
        <v>-355</v>
      </c>
    </row>
    <row r="28" spans="1:12" ht="25.5" customHeight="1">
      <c r="A28" s="65" t="s">
        <v>196</v>
      </c>
      <c r="B28" s="53"/>
      <c r="C28" s="3"/>
      <c r="D28" s="3"/>
      <c r="E28" s="3"/>
      <c r="F28" s="3"/>
      <c r="G28" s="3"/>
      <c r="H28" s="3"/>
      <c r="I28" s="3"/>
      <c r="J28" s="3"/>
      <c r="K28" s="350">
        <f>SUM(K26:K27)</f>
        <v>1036</v>
      </c>
      <c r="L28" s="354">
        <v>483</v>
      </c>
    </row>
    <row r="29" spans="1:12" ht="25.5" customHeight="1">
      <c r="A29" s="78" t="s">
        <v>21</v>
      </c>
      <c r="B29" s="18"/>
      <c r="C29" s="18"/>
      <c r="D29" s="18"/>
      <c r="E29" s="18"/>
      <c r="F29" s="18"/>
      <c r="G29" s="18"/>
      <c r="H29" s="18"/>
      <c r="I29" s="18"/>
      <c r="J29" s="18"/>
      <c r="K29" s="353">
        <v>10</v>
      </c>
      <c r="L29" s="355">
        <v>2</v>
      </c>
    </row>
    <row r="30" spans="1:12" ht="25.5" customHeight="1">
      <c r="A30" s="3" t="s">
        <v>197</v>
      </c>
      <c r="B30" s="3"/>
      <c r="C30" s="3"/>
      <c r="D30" s="3"/>
      <c r="E30" s="3"/>
      <c r="F30" s="3"/>
      <c r="G30" s="3"/>
      <c r="H30" s="3"/>
      <c r="I30" s="3"/>
      <c r="J30" s="3"/>
      <c r="K30" s="350">
        <f>SUM(K28:K29)</f>
        <v>1046</v>
      </c>
      <c r="L30" s="354">
        <v>485</v>
      </c>
    </row>
    <row r="31" spans="1:12" ht="25.5" customHeight="1">
      <c r="A31" s="18" t="s">
        <v>3</v>
      </c>
      <c r="B31" s="18"/>
      <c r="C31" s="18"/>
      <c r="D31" s="18"/>
      <c r="E31" s="18"/>
      <c r="F31" s="18"/>
      <c r="G31" s="18"/>
      <c r="H31" s="18"/>
      <c r="I31" s="18"/>
      <c r="J31" s="18"/>
      <c r="K31" s="353">
        <v>-362</v>
      </c>
      <c r="L31" s="355">
        <v>-320</v>
      </c>
    </row>
    <row r="32" spans="1:12" ht="10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50"/>
      <c r="L32" s="354"/>
    </row>
    <row r="33" spans="1:12" ht="25.5" customHeight="1" thickBot="1">
      <c r="A33" s="20" t="s">
        <v>223</v>
      </c>
      <c r="B33" s="20"/>
      <c r="C33" s="20"/>
      <c r="D33" s="20"/>
      <c r="E33" s="20"/>
      <c r="F33" s="20"/>
      <c r="G33" s="20"/>
      <c r="H33" s="20"/>
      <c r="I33" s="20"/>
      <c r="J33" s="20"/>
      <c r="K33" s="356">
        <f>SUM(K30:K31)</f>
        <v>684</v>
      </c>
      <c r="L33" s="357">
        <v>165</v>
      </c>
    </row>
    <row r="34" spans="1:12" ht="25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223"/>
      <c r="L34" s="157"/>
    </row>
    <row r="35" spans="1:12" ht="25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228"/>
      <c r="L35" s="153"/>
    </row>
    <row r="36" spans="1:12" ht="25.5" customHeight="1">
      <c r="A36" s="188" t="s">
        <v>274</v>
      </c>
      <c r="B36" s="18"/>
      <c r="C36" s="18"/>
      <c r="D36" s="18"/>
      <c r="E36" s="18"/>
      <c r="F36" s="18"/>
      <c r="G36" s="18"/>
      <c r="H36" s="18"/>
      <c r="I36" s="18"/>
      <c r="J36" s="18"/>
      <c r="K36" s="224"/>
      <c r="L36" s="138"/>
    </row>
    <row r="37" spans="1:13" ht="25.5" customHeight="1">
      <c r="A37" s="38" t="s">
        <v>60</v>
      </c>
      <c r="B37" s="3"/>
      <c r="C37" s="3"/>
      <c r="D37" s="3"/>
      <c r="E37" s="3"/>
      <c r="F37" s="3"/>
      <c r="G37" s="3"/>
      <c r="H37" s="3"/>
      <c r="I37" s="3"/>
      <c r="J37" s="3"/>
      <c r="K37" s="222"/>
      <c r="L37" s="143"/>
      <c r="M37" s="12"/>
    </row>
    <row r="38" spans="1:14" ht="25.5" customHeight="1">
      <c r="A38" s="38"/>
      <c r="B38" s="38" t="s">
        <v>325</v>
      </c>
      <c r="C38" s="3"/>
      <c r="D38" s="3"/>
      <c r="E38" s="3"/>
      <c r="F38" s="3"/>
      <c r="G38" s="3"/>
      <c r="H38" s="3"/>
      <c r="I38" s="3"/>
      <c r="J38" s="3"/>
      <c r="K38" s="362" t="s">
        <v>324</v>
      </c>
      <c r="L38" s="359">
        <v>25.4</v>
      </c>
      <c r="M38" s="12"/>
      <c r="N38" s="12"/>
    </row>
    <row r="39" spans="1:14" ht="25.5" customHeight="1">
      <c r="A39" s="38" t="s">
        <v>14</v>
      </c>
      <c r="K39" s="358">
        <v>-4.6</v>
      </c>
      <c r="L39" s="360">
        <v>-4.7</v>
      </c>
      <c r="M39" s="3"/>
      <c r="N39" s="12"/>
    </row>
    <row r="40" spans="1:14" ht="25.5" customHeight="1">
      <c r="A40" s="47" t="s">
        <v>61</v>
      </c>
      <c r="B40" s="47"/>
      <c r="C40" s="47"/>
      <c r="D40" s="47"/>
      <c r="E40" s="47"/>
      <c r="F40" s="47"/>
      <c r="G40" s="47"/>
      <c r="H40" s="47"/>
      <c r="I40" s="47"/>
      <c r="J40" s="47"/>
      <c r="K40" s="361"/>
      <c r="L40" s="361"/>
      <c r="M40" s="53"/>
      <c r="N40" s="3"/>
    </row>
    <row r="41" spans="2:14" s="47" customFormat="1" ht="25.5" customHeight="1">
      <c r="B41" s="47" t="s">
        <v>62</v>
      </c>
      <c r="K41" s="362" t="s">
        <v>296</v>
      </c>
      <c r="L41" s="360">
        <v>22.4</v>
      </c>
      <c r="M41" s="53"/>
      <c r="N41" s="53"/>
    </row>
    <row r="42" spans="1:14" s="47" customFormat="1" ht="25.5" customHeight="1">
      <c r="A42" s="47" t="s">
        <v>141</v>
      </c>
      <c r="K42" s="362">
        <v>-3.4</v>
      </c>
      <c r="L42" s="360">
        <v>-19.7</v>
      </c>
      <c r="M42" s="53"/>
      <c r="N42" s="53"/>
    </row>
    <row r="43" spans="1:14" s="47" customFormat="1" ht="25.5" customHeight="1">
      <c r="A43" s="53" t="s">
        <v>233</v>
      </c>
      <c r="K43" s="362">
        <v>1.4</v>
      </c>
      <c r="L43" s="446" t="s">
        <v>150</v>
      </c>
      <c r="M43" s="53"/>
      <c r="N43" s="53"/>
    </row>
    <row r="44" spans="1:14" s="47" customFormat="1" ht="25.5" customHeight="1">
      <c r="A44" s="57" t="s">
        <v>254</v>
      </c>
      <c r="B44" s="57"/>
      <c r="C44" s="57"/>
      <c r="D44" s="57"/>
      <c r="E44" s="57"/>
      <c r="F44" s="57"/>
      <c r="G44" s="57"/>
      <c r="H44" s="57"/>
      <c r="I44" s="57"/>
      <c r="J44" s="57"/>
      <c r="K44" s="493">
        <v>-3</v>
      </c>
      <c r="L44" s="508" t="s">
        <v>150</v>
      </c>
      <c r="M44" s="53"/>
      <c r="N44" s="53"/>
    </row>
    <row r="45" spans="1:14" s="47" customFormat="1" ht="11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363"/>
      <c r="L45" s="364"/>
      <c r="N45" s="53"/>
    </row>
    <row r="46" spans="1:12" s="47" customFormat="1" ht="25.5" customHeight="1">
      <c r="A46" s="57" t="s">
        <v>326</v>
      </c>
      <c r="B46" s="57"/>
      <c r="C46" s="57"/>
      <c r="D46" s="57"/>
      <c r="E46" s="57"/>
      <c r="F46" s="57"/>
      <c r="G46" s="57"/>
      <c r="H46" s="57"/>
      <c r="I46" s="57"/>
      <c r="J46" s="57"/>
      <c r="K46" s="365" t="s">
        <v>297</v>
      </c>
      <c r="L46" s="366">
        <f>SUM(L38:L44)</f>
        <v>23.399999999999995</v>
      </c>
    </row>
    <row r="47" spans="1:12" s="47" customFormat="1" ht="11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226"/>
      <c r="L47" s="140"/>
    </row>
    <row r="48" spans="1:12" s="47" customFormat="1" ht="25.5" customHeight="1" thickBot="1">
      <c r="A48" s="172" t="s">
        <v>5</v>
      </c>
      <c r="B48" s="172"/>
      <c r="C48" s="172"/>
      <c r="D48" s="172"/>
      <c r="E48" s="172"/>
      <c r="F48" s="172"/>
      <c r="G48" s="172"/>
      <c r="H48" s="172"/>
      <c r="I48" s="172"/>
      <c r="J48" s="172"/>
      <c r="K48" s="229" t="s">
        <v>286</v>
      </c>
      <c r="L48" s="175" t="s">
        <v>287</v>
      </c>
    </row>
    <row r="49" spans="1:12" s="47" customFormat="1" ht="15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226"/>
      <c r="L49" s="140"/>
    </row>
    <row r="50" spans="1:12" s="47" customFormat="1" ht="15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226"/>
      <c r="L50" s="140"/>
    </row>
    <row r="51" spans="1:12" s="47" customFormat="1" ht="25.5" customHeight="1" thickBot="1">
      <c r="A51" s="189" t="s">
        <v>272</v>
      </c>
      <c r="B51" s="172"/>
      <c r="C51" s="172"/>
      <c r="D51" s="172"/>
      <c r="E51" s="172"/>
      <c r="F51" s="172"/>
      <c r="G51" s="172"/>
      <c r="H51" s="172"/>
      <c r="I51" s="172"/>
      <c r="J51" s="172"/>
      <c r="K51" s="234" t="s">
        <v>380</v>
      </c>
      <c r="L51" s="175" t="s">
        <v>381</v>
      </c>
    </row>
    <row r="52" spans="1:12" s="47" customFormat="1" ht="15.75" customHeight="1">
      <c r="A52" s="526"/>
      <c r="B52" s="53"/>
      <c r="C52" s="53"/>
      <c r="D52" s="53"/>
      <c r="E52" s="53"/>
      <c r="F52" s="53"/>
      <c r="G52" s="53"/>
      <c r="H52" s="53"/>
      <c r="I52" s="53"/>
      <c r="J52" s="53"/>
      <c r="K52" s="232"/>
      <c r="L52" s="140"/>
    </row>
    <row r="53" spans="1:12" s="47" customFormat="1" ht="15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226"/>
      <c r="L53" s="140"/>
    </row>
    <row r="54" spans="1:13" ht="25.5" customHeight="1">
      <c r="A54" s="47" t="s">
        <v>273</v>
      </c>
      <c r="B54" s="53"/>
      <c r="C54" s="53"/>
      <c r="D54" s="3"/>
      <c r="E54" s="3"/>
      <c r="F54" s="3"/>
      <c r="G54" s="3"/>
      <c r="H54" s="3"/>
      <c r="I54" s="3"/>
      <c r="J54" s="47"/>
      <c r="K54" s="54"/>
      <c r="L54" s="53"/>
      <c r="M54" s="47"/>
    </row>
    <row r="55" spans="2:13" s="3" customFormat="1" ht="25.5" customHeight="1">
      <c r="B55" s="65"/>
      <c r="L55" s="64"/>
      <c r="M55" s="13"/>
    </row>
    <row r="56" spans="12:13" s="3" customFormat="1" ht="25.5" customHeight="1">
      <c r="L56" s="64"/>
      <c r="M56" s="14"/>
    </row>
    <row r="57" spans="11:12" s="3" customFormat="1" ht="25.5" customHeight="1">
      <c r="K57" s="13"/>
      <c r="L57" s="13"/>
    </row>
    <row r="58" spans="11:12" s="3" customFormat="1" ht="25.5" customHeight="1">
      <c r="K58" s="13"/>
      <c r="L58" s="13"/>
    </row>
    <row r="59" spans="11:12" s="3" customFormat="1" ht="25.5" customHeight="1">
      <c r="K59" s="13"/>
      <c r="L59" s="13"/>
    </row>
    <row r="60" spans="2:12" s="3" customFormat="1" ht="25.5" customHeight="1">
      <c r="B60" s="65"/>
      <c r="K60" s="73"/>
      <c r="L60" s="13"/>
    </row>
    <row r="61" spans="11:12" s="3" customFormat="1" ht="19.5" customHeight="1">
      <c r="K61" s="73"/>
      <c r="L61" s="13"/>
    </row>
    <row r="62" spans="1:12" s="3" customFormat="1" ht="19.5" customHeight="1">
      <c r="A62" s="53"/>
      <c r="L62" s="62"/>
    </row>
    <row r="63" spans="1:13" s="3" customFormat="1" ht="19.5" customHeight="1">
      <c r="A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3" ht="19.5" customHeight="1">
      <c r="B64" s="3"/>
      <c r="C64" s="3"/>
    </row>
    <row r="65" spans="2:3" ht="18">
      <c r="B65" s="3"/>
      <c r="C65" s="3"/>
    </row>
    <row r="66" spans="2:3" ht="18">
      <c r="B66" s="3"/>
      <c r="C66" s="3"/>
    </row>
    <row r="67" spans="2:3" ht="18">
      <c r="B67" s="3"/>
      <c r="C67" s="3"/>
    </row>
  </sheetData>
  <printOptions/>
  <pageMargins left="0.52" right="0.55" top="0.77" bottom="0.88" header="0.5118110236220472" footer="0.5118110236220472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97"/>
  <sheetViews>
    <sheetView showGridLines="0" zoomScale="50" zoomScaleNormal="50" zoomScaleSheetLayoutView="66" workbookViewId="0" topLeftCell="A1">
      <selection activeCell="A6" sqref="A6"/>
    </sheetView>
  </sheetViews>
  <sheetFormatPr defaultColWidth="8.88671875" defaultRowHeight="25.5" customHeight="1"/>
  <cols>
    <col min="1" max="1" width="66.99609375" style="10" customWidth="1"/>
    <col min="2" max="2" width="16.6640625" style="10" customWidth="1"/>
    <col min="3" max="3" width="15.77734375" style="10" customWidth="1"/>
    <col min="4" max="4" width="15.88671875" style="10" customWidth="1"/>
    <col min="5" max="5" width="15.5546875" style="10" customWidth="1"/>
    <col min="6" max="6" width="15.77734375" style="10" customWidth="1"/>
    <col min="7" max="7" width="14.88671875" style="305" customWidth="1"/>
    <col min="8" max="9" width="14.3359375" style="10" customWidth="1"/>
    <col min="10" max="11" width="14.3359375" style="4" customWidth="1"/>
    <col min="12" max="12" width="8.88671875" style="4" customWidth="1"/>
    <col min="13" max="13" width="8.3359375" style="4" customWidth="1"/>
    <col min="14" max="16384" width="8.88671875" style="4" customWidth="1"/>
  </cols>
  <sheetData>
    <row r="1" spans="1:9" ht="25.5" customHeight="1">
      <c r="A1" s="125" t="s">
        <v>74</v>
      </c>
      <c r="B1" s="4"/>
      <c r="H1" s="128"/>
      <c r="I1" s="128"/>
    </row>
    <row r="2" spans="1:9" ht="25.5" customHeight="1">
      <c r="A2" s="125"/>
      <c r="B2" s="4"/>
      <c r="H2" s="128"/>
      <c r="I2" s="128"/>
    </row>
    <row r="3" spans="1:9" ht="25.5" customHeight="1">
      <c r="A3" s="125"/>
      <c r="B3" s="4"/>
      <c r="H3" s="128"/>
      <c r="I3" s="128"/>
    </row>
    <row r="4" spans="1:12" ht="25.5" customHeight="1">
      <c r="A4" s="7" t="s">
        <v>124</v>
      </c>
      <c r="B4" s="553" t="s">
        <v>148</v>
      </c>
      <c r="C4" s="554"/>
      <c r="D4" s="553" t="s">
        <v>149</v>
      </c>
      <c r="E4" s="554"/>
      <c r="F4" s="555"/>
      <c r="G4" s="556"/>
      <c r="L4" s="128"/>
    </row>
    <row r="5" spans="1:12" ht="25.5" customHeight="1">
      <c r="A5" s="7"/>
      <c r="B5" s="553" t="s">
        <v>298</v>
      </c>
      <c r="C5" s="554"/>
      <c r="D5" s="553" t="s">
        <v>299</v>
      </c>
      <c r="E5" s="554"/>
      <c r="F5" s="555" t="s">
        <v>171</v>
      </c>
      <c r="G5" s="556"/>
      <c r="L5" s="128"/>
    </row>
    <row r="6" spans="1:12" ht="25.5" customHeight="1" thickBot="1">
      <c r="A6" s="247"/>
      <c r="B6" s="248" t="s">
        <v>189</v>
      </c>
      <c r="C6" s="249" t="s">
        <v>84</v>
      </c>
      <c r="D6" s="248" t="s">
        <v>189</v>
      </c>
      <c r="E6" s="249" t="s">
        <v>84</v>
      </c>
      <c r="F6" s="250" t="s">
        <v>189</v>
      </c>
      <c r="G6" s="306" t="s">
        <v>84</v>
      </c>
      <c r="H6" s="30"/>
      <c r="I6" s="13"/>
      <c r="J6" s="113"/>
      <c r="K6" s="30"/>
      <c r="L6" s="128"/>
    </row>
    <row r="7" spans="1:12" ht="25.5" customHeight="1">
      <c r="A7" s="237" t="s">
        <v>115</v>
      </c>
      <c r="B7" s="367">
        <v>6538</v>
      </c>
      <c r="C7" s="368">
        <v>4128</v>
      </c>
      <c r="D7" s="367">
        <v>5845</v>
      </c>
      <c r="E7" s="368">
        <v>3797</v>
      </c>
      <c r="F7" s="367">
        <f aca="true" t="shared" si="0" ref="F7:G9">SUM(B7,D7)</f>
        <v>12383</v>
      </c>
      <c r="G7" s="369">
        <f t="shared" si="0"/>
        <v>7925</v>
      </c>
      <c r="H7" s="13"/>
      <c r="I7" s="13"/>
      <c r="J7" s="13"/>
      <c r="K7" s="13"/>
      <c r="L7" s="128"/>
    </row>
    <row r="8" spans="1:12" ht="25.5" customHeight="1">
      <c r="A8" s="237" t="s">
        <v>24</v>
      </c>
      <c r="B8" s="367">
        <v>4420</v>
      </c>
      <c r="C8" s="368">
        <v>4066</v>
      </c>
      <c r="D8" s="545">
        <v>418</v>
      </c>
      <c r="E8" s="506">
        <v>159</v>
      </c>
      <c r="F8" s="367">
        <f t="shared" si="0"/>
        <v>4838</v>
      </c>
      <c r="G8" s="369">
        <f t="shared" si="0"/>
        <v>4225</v>
      </c>
      <c r="H8" s="14"/>
      <c r="I8" s="13"/>
      <c r="J8" s="13"/>
      <c r="K8" s="13"/>
      <c r="L8" s="128"/>
    </row>
    <row r="9" spans="1:12" ht="25.5" customHeight="1">
      <c r="A9" s="253" t="s">
        <v>0</v>
      </c>
      <c r="B9" s="370">
        <v>1172</v>
      </c>
      <c r="C9" s="371">
        <v>989</v>
      </c>
      <c r="D9" s="370">
        <v>18845</v>
      </c>
      <c r="E9" s="371">
        <v>18157</v>
      </c>
      <c r="F9" s="370">
        <f t="shared" si="0"/>
        <v>20017</v>
      </c>
      <c r="G9" s="372">
        <f t="shared" si="0"/>
        <v>19146</v>
      </c>
      <c r="H9" s="13"/>
      <c r="I9" s="13"/>
      <c r="J9" s="13"/>
      <c r="K9" s="13"/>
      <c r="L9" s="128"/>
    </row>
    <row r="10" spans="1:12" ht="25.5" customHeight="1" thickBot="1">
      <c r="A10" s="247" t="s">
        <v>23</v>
      </c>
      <c r="B10" s="374">
        <f aca="true" t="shared" si="1" ref="B10:G10">SUM(B7:B9)</f>
        <v>12130</v>
      </c>
      <c r="C10" s="375">
        <f t="shared" si="1"/>
        <v>9183</v>
      </c>
      <c r="D10" s="374">
        <f t="shared" si="1"/>
        <v>25108</v>
      </c>
      <c r="E10" s="375">
        <f t="shared" si="1"/>
        <v>22113</v>
      </c>
      <c r="F10" s="374">
        <f t="shared" si="1"/>
        <v>37238</v>
      </c>
      <c r="G10" s="376">
        <f t="shared" si="1"/>
        <v>31296</v>
      </c>
      <c r="H10" s="13"/>
      <c r="I10" s="13"/>
      <c r="J10" s="186"/>
      <c r="K10" s="13"/>
      <c r="L10" s="128"/>
    </row>
    <row r="11" spans="1:11" ht="25.5" customHeight="1">
      <c r="A11" s="246"/>
      <c r="B11" s="237"/>
      <c r="C11" s="237"/>
      <c r="D11" s="259"/>
      <c r="E11" s="246"/>
      <c r="F11" s="259"/>
      <c r="G11" s="307"/>
      <c r="I11" s="128"/>
      <c r="J11" s="128"/>
      <c r="K11" s="128"/>
    </row>
    <row r="12" spans="1:11" ht="25.5" customHeight="1">
      <c r="A12" s="246" t="s">
        <v>114</v>
      </c>
      <c r="B12" s="560" t="s">
        <v>269</v>
      </c>
      <c r="C12" s="560"/>
      <c r="D12" s="560" t="s">
        <v>142</v>
      </c>
      <c r="E12" s="560"/>
      <c r="F12" s="558" t="s">
        <v>221</v>
      </c>
      <c r="G12" s="559"/>
      <c r="H12" s="218"/>
      <c r="I12" s="3"/>
      <c r="J12" s="557"/>
      <c r="K12" s="557"/>
    </row>
    <row r="13" spans="1:11" ht="25.5" customHeight="1" thickBot="1">
      <c r="A13" s="260"/>
      <c r="B13" s="261" t="s">
        <v>189</v>
      </c>
      <c r="C13" s="262" t="s">
        <v>84</v>
      </c>
      <c r="D13" s="261" t="s">
        <v>189</v>
      </c>
      <c r="E13" s="262" t="s">
        <v>84</v>
      </c>
      <c r="F13" s="304" t="s">
        <v>189</v>
      </c>
      <c r="G13" s="308" t="s">
        <v>84</v>
      </c>
      <c r="H13" s="29"/>
      <c r="I13" s="113"/>
      <c r="J13" s="30"/>
      <c r="K13" s="29"/>
    </row>
    <row r="14" spans="1:11" ht="25.5" customHeight="1">
      <c r="A14" s="303" t="s">
        <v>116</v>
      </c>
      <c r="B14" s="377"/>
      <c r="C14" s="377"/>
      <c r="D14" s="378"/>
      <c r="E14" s="378"/>
      <c r="F14" s="379"/>
      <c r="G14" s="379"/>
      <c r="H14" s="25"/>
      <c r="I14" s="219"/>
      <c r="J14" s="219"/>
      <c r="K14" s="219"/>
    </row>
    <row r="15" spans="1:11" ht="25.5" customHeight="1">
      <c r="A15" s="246" t="s">
        <v>152</v>
      </c>
      <c r="B15" s="378"/>
      <c r="C15" s="377"/>
      <c r="D15" s="378"/>
      <c r="E15" s="378"/>
      <c r="F15" s="380"/>
      <c r="G15" s="381"/>
      <c r="H15" s="25"/>
      <c r="I15" s="96"/>
      <c r="J15" s="25"/>
      <c r="K15" s="25"/>
    </row>
    <row r="16" spans="1:11" ht="25.5" customHeight="1">
      <c r="A16" s="237" t="s">
        <v>119</v>
      </c>
      <c r="B16" s="382">
        <v>630</v>
      </c>
      <c r="C16" s="383">
        <v>657</v>
      </c>
      <c r="D16" s="433" t="s">
        <v>150</v>
      </c>
      <c r="E16" s="341" t="s">
        <v>150</v>
      </c>
      <c r="F16" s="384">
        <v>63</v>
      </c>
      <c r="G16" s="385">
        <v>66</v>
      </c>
      <c r="H16" s="14"/>
      <c r="I16" s="100"/>
      <c r="J16" s="25"/>
      <c r="K16" s="25"/>
    </row>
    <row r="17" spans="1:11" ht="25.5" customHeight="1">
      <c r="A17" s="237" t="s">
        <v>163</v>
      </c>
      <c r="B17" s="386">
        <f>8+11</f>
        <v>19</v>
      </c>
      <c r="C17" s="387">
        <v>22</v>
      </c>
      <c r="D17" s="386">
        <f>8+1+1</f>
        <v>10</v>
      </c>
      <c r="E17" s="387">
        <v>12</v>
      </c>
      <c r="F17" s="388">
        <f>9+2+1</f>
        <v>12</v>
      </c>
      <c r="G17" s="389">
        <v>14</v>
      </c>
      <c r="H17" s="29"/>
      <c r="I17" s="113"/>
      <c r="J17" s="29"/>
      <c r="K17" s="29"/>
    </row>
    <row r="18" spans="1:11" ht="25.5" customHeight="1">
      <c r="A18" s="255" t="s">
        <v>120</v>
      </c>
      <c r="B18" s="390">
        <v>265</v>
      </c>
      <c r="C18" s="391">
        <v>280</v>
      </c>
      <c r="D18" s="433" t="s">
        <v>150</v>
      </c>
      <c r="E18" s="344" t="s">
        <v>150</v>
      </c>
      <c r="F18" s="390">
        <v>27</v>
      </c>
      <c r="G18" s="391">
        <v>28</v>
      </c>
      <c r="H18" s="14"/>
      <c r="I18" s="100"/>
      <c r="J18" s="25"/>
      <c r="K18" s="25"/>
    </row>
    <row r="19" spans="1:11" ht="25.5" customHeight="1">
      <c r="A19" s="495" t="s">
        <v>6</v>
      </c>
      <c r="B19" s="393">
        <f>SUM(B16:B18)</f>
        <v>914</v>
      </c>
      <c r="C19" s="394">
        <f>SUM(C16:C18)</f>
        <v>959</v>
      </c>
      <c r="D19" s="393">
        <f>SUM(D16:D18)</f>
        <v>10</v>
      </c>
      <c r="E19" s="394">
        <v>12</v>
      </c>
      <c r="F19" s="393">
        <f>SUM(F16:F18)</f>
        <v>102</v>
      </c>
      <c r="G19" s="394">
        <v>108</v>
      </c>
      <c r="H19" s="25"/>
      <c r="I19" s="100"/>
      <c r="J19" s="25"/>
      <c r="K19" s="25"/>
    </row>
    <row r="20" spans="1:11" ht="25.5" customHeight="1">
      <c r="A20" s="264" t="s">
        <v>153</v>
      </c>
      <c r="B20" s="382"/>
      <c r="C20" s="383"/>
      <c r="D20" s="382"/>
      <c r="E20" s="383"/>
      <c r="F20" s="384"/>
      <c r="G20" s="385"/>
      <c r="H20" s="25"/>
      <c r="I20" s="100"/>
      <c r="J20" s="25"/>
      <c r="K20" s="25"/>
    </row>
    <row r="21" spans="1:11" ht="25.5" customHeight="1">
      <c r="A21" s="255" t="s">
        <v>67</v>
      </c>
      <c r="B21" s="382">
        <v>153</v>
      </c>
      <c r="C21" s="383">
        <v>168</v>
      </c>
      <c r="D21" s="382">
        <v>137</v>
      </c>
      <c r="E21" s="383">
        <v>127</v>
      </c>
      <c r="F21" s="384">
        <v>152</v>
      </c>
      <c r="G21" s="385">
        <v>144</v>
      </c>
      <c r="H21" s="25"/>
      <c r="I21" s="100"/>
      <c r="J21" s="25"/>
      <c r="K21" s="25"/>
    </row>
    <row r="22" spans="1:11" ht="25.5" customHeight="1">
      <c r="A22" s="255" t="s">
        <v>119</v>
      </c>
      <c r="B22" s="382">
        <v>229</v>
      </c>
      <c r="C22" s="383">
        <v>223</v>
      </c>
      <c r="D22" s="433" t="s">
        <v>150</v>
      </c>
      <c r="E22" s="341" t="s">
        <v>150</v>
      </c>
      <c r="F22" s="384">
        <v>23</v>
      </c>
      <c r="G22" s="385">
        <v>22</v>
      </c>
      <c r="H22" s="25"/>
      <c r="I22" s="100"/>
      <c r="J22" s="25"/>
      <c r="K22" s="25"/>
    </row>
    <row r="23" spans="1:11" ht="25.5" customHeight="1">
      <c r="A23" s="237" t="s">
        <v>87</v>
      </c>
      <c r="B23" s="382">
        <v>474</v>
      </c>
      <c r="C23" s="383">
        <v>287</v>
      </c>
      <c r="D23" s="433" t="s">
        <v>150</v>
      </c>
      <c r="E23" s="344" t="s">
        <v>150</v>
      </c>
      <c r="F23" s="384">
        <v>47</v>
      </c>
      <c r="G23" s="385">
        <v>29</v>
      </c>
      <c r="H23" s="25"/>
      <c r="I23" s="100"/>
      <c r="J23" s="25"/>
      <c r="K23" s="25"/>
    </row>
    <row r="24" spans="1:11" ht="25.5" customHeight="1">
      <c r="A24" s="495" t="s">
        <v>6</v>
      </c>
      <c r="B24" s="393">
        <f>SUM(B21:B23)</f>
        <v>856</v>
      </c>
      <c r="C24" s="394">
        <f>SUM(C21:C23)</f>
        <v>678</v>
      </c>
      <c r="D24" s="393">
        <f>SUM(D21:D23)</f>
        <v>137</v>
      </c>
      <c r="E24" s="394">
        <v>127</v>
      </c>
      <c r="F24" s="395">
        <f>SUM(F21:F23)</f>
        <v>222</v>
      </c>
      <c r="G24" s="396">
        <f>SUM(G21:G23)</f>
        <v>195</v>
      </c>
      <c r="H24" s="25"/>
      <c r="I24" s="100"/>
      <c r="J24" s="25"/>
      <c r="K24" s="25"/>
    </row>
    <row r="25" spans="1:11" ht="25.5" customHeight="1">
      <c r="A25" s="263" t="s">
        <v>73</v>
      </c>
      <c r="B25" s="397"/>
      <c r="C25" s="383"/>
      <c r="D25" s="387"/>
      <c r="E25" s="383"/>
      <c r="F25" s="389"/>
      <c r="G25" s="389"/>
      <c r="H25" s="29"/>
      <c r="I25" s="29"/>
      <c r="J25" s="29"/>
      <c r="K25" s="29"/>
    </row>
    <row r="26" spans="1:11" ht="25.5" customHeight="1">
      <c r="A26" s="237" t="s">
        <v>68</v>
      </c>
      <c r="B26" s="398">
        <f>231+770</f>
        <v>1001</v>
      </c>
      <c r="C26" s="383">
        <v>818</v>
      </c>
      <c r="D26" s="399">
        <v>5</v>
      </c>
      <c r="E26" s="400">
        <v>22</v>
      </c>
      <c r="F26" s="401">
        <f>23+77+5</f>
        <v>105</v>
      </c>
      <c r="G26" s="385">
        <v>104</v>
      </c>
      <c r="H26" s="25"/>
      <c r="I26" s="100"/>
      <c r="J26" s="25"/>
      <c r="K26" s="25"/>
    </row>
    <row r="27" spans="1:11" ht="25.5" customHeight="1">
      <c r="A27" s="237" t="s">
        <v>86</v>
      </c>
      <c r="B27" s="398">
        <v>1180</v>
      </c>
      <c r="C27" s="383">
        <v>828</v>
      </c>
      <c r="D27" s="433" t="s">
        <v>150</v>
      </c>
      <c r="E27" s="341" t="s">
        <v>150</v>
      </c>
      <c r="F27" s="401">
        <v>118</v>
      </c>
      <c r="G27" s="402">
        <v>83</v>
      </c>
      <c r="H27" s="14"/>
      <c r="I27" s="100"/>
      <c r="J27" s="25"/>
      <c r="K27" s="25"/>
    </row>
    <row r="28" spans="1:11" ht="25.5" customHeight="1">
      <c r="A28" s="237" t="s">
        <v>164</v>
      </c>
      <c r="B28" s="403">
        <f>55+134</f>
        <v>189</v>
      </c>
      <c r="C28" s="404">
        <v>120</v>
      </c>
      <c r="D28" s="403">
        <f>17+8</f>
        <v>25</v>
      </c>
      <c r="E28" s="404">
        <v>29</v>
      </c>
      <c r="F28" s="405">
        <f>23+21</f>
        <v>44</v>
      </c>
      <c r="G28" s="406">
        <v>41</v>
      </c>
      <c r="H28" s="14"/>
      <c r="I28" s="100"/>
      <c r="J28" s="25"/>
      <c r="K28" s="25"/>
    </row>
    <row r="29" spans="1:11" ht="25.5" customHeight="1">
      <c r="A29" s="255" t="str">
        <f>A18</f>
        <v>Department of Work and Pensions rebate business</v>
      </c>
      <c r="B29" s="407">
        <v>89</v>
      </c>
      <c r="C29" s="408">
        <v>103</v>
      </c>
      <c r="D29" s="433" t="s">
        <v>150</v>
      </c>
      <c r="E29" s="344" t="s">
        <v>150</v>
      </c>
      <c r="F29" s="390">
        <v>9</v>
      </c>
      <c r="G29" s="402">
        <v>10</v>
      </c>
      <c r="H29" s="14"/>
      <c r="I29" s="100"/>
      <c r="J29" s="25"/>
      <c r="K29" s="136"/>
    </row>
    <row r="30" spans="1:11" ht="25.5" customHeight="1">
      <c r="A30" s="495" t="s">
        <v>6</v>
      </c>
      <c r="B30" s="410">
        <f>SUM(B26:B29)</f>
        <v>2459</v>
      </c>
      <c r="C30" s="411">
        <f>SUM(C26:C29)</f>
        <v>1869</v>
      </c>
      <c r="D30" s="410">
        <f>SUM(D26:D29)</f>
        <v>30</v>
      </c>
      <c r="E30" s="411">
        <v>51</v>
      </c>
      <c r="F30" s="410">
        <f>SUM(F26:F29)</f>
        <v>276</v>
      </c>
      <c r="G30" s="411">
        <f>SUM(G26:G29)</f>
        <v>238</v>
      </c>
      <c r="H30" s="75"/>
      <c r="I30" s="101"/>
      <c r="J30" s="75"/>
      <c r="K30" s="75"/>
    </row>
    <row r="31" spans="1:11" ht="25.5" customHeight="1">
      <c r="A31" s="499" t="s">
        <v>121</v>
      </c>
      <c r="B31" s="500"/>
      <c r="C31" s="501"/>
      <c r="D31" s="502"/>
      <c r="E31" s="503"/>
      <c r="F31" s="504"/>
      <c r="G31" s="505"/>
      <c r="H31" s="14"/>
      <c r="I31" s="113"/>
      <c r="J31" s="82"/>
      <c r="K31" s="14"/>
    </row>
    <row r="32" spans="1:11" ht="25.5" customHeight="1">
      <c r="A32" s="255" t="s">
        <v>68</v>
      </c>
      <c r="B32" s="403">
        <f>3+787</f>
        <v>790</v>
      </c>
      <c r="C32" s="506">
        <f>46+247</f>
        <v>293</v>
      </c>
      <c r="D32" s="433">
        <v>2</v>
      </c>
      <c r="E32" s="341" t="s">
        <v>150</v>
      </c>
      <c r="F32" s="421">
        <v>81</v>
      </c>
      <c r="G32" s="402">
        <v>29</v>
      </c>
      <c r="H32" s="14"/>
      <c r="I32" s="113"/>
      <c r="J32" s="82"/>
      <c r="K32" s="14"/>
    </row>
    <row r="33" spans="1:11" ht="25.5" customHeight="1">
      <c r="A33" s="253" t="s">
        <v>227</v>
      </c>
      <c r="B33" s="407">
        <f>141+1108</f>
        <v>1249</v>
      </c>
      <c r="C33" s="414">
        <v>52</v>
      </c>
      <c r="D33" s="343" t="s">
        <v>150</v>
      </c>
      <c r="E33" s="344" t="s">
        <v>150</v>
      </c>
      <c r="F33" s="416">
        <f>14+111</f>
        <v>125</v>
      </c>
      <c r="G33" s="392">
        <v>5</v>
      </c>
      <c r="H33" s="14"/>
      <c r="I33" s="113"/>
      <c r="J33" s="82"/>
      <c r="K33" s="14"/>
    </row>
    <row r="34" spans="1:11" ht="25.5" customHeight="1">
      <c r="A34" s="253" t="s">
        <v>6</v>
      </c>
      <c r="B34" s="407">
        <f aca="true" t="shared" si="2" ref="B34:G34">SUM(B32:B33)</f>
        <v>2039</v>
      </c>
      <c r="C34" s="414">
        <f t="shared" si="2"/>
        <v>345</v>
      </c>
      <c r="D34" s="343">
        <f t="shared" si="2"/>
        <v>2</v>
      </c>
      <c r="E34" s="525" t="s">
        <v>150</v>
      </c>
      <c r="F34" s="416">
        <f t="shared" si="2"/>
        <v>206</v>
      </c>
      <c r="G34" s="392">
        <f t="shared" si="2"/>
        <v>34</v>
      </c>
      <c r="H34" s="14"/>
      <c r="I34" s="113"/>
      <c r="J34" s="82"/>
      <c r="K34" s="14"/>
    </row>
    <row r="35" spans="1:11" ht="25.5" customHeight="1">
      <c r="A35" s="494" t="s">
        <v>122</v>
      </c>
      <c r="B35" s="407">
        <v>89</v>
      </c>
      <c r="C35" s="408">
        <v>87</v>
      </c>
      <c r="D35" s="343">
        <v>2</v>
      </c>
      <c r="E35" s="525" t="s">
        <v>150</v>
      </c>
      <c r="F35" s="417">
        <v>11</v>
      </c>
      <c r="G35" s="392">
        <v>9</v>
      </c>
      <c r="H35" s="75"/>
      <c r="I35" s="76"/>
      <c r="J35" s="75"/>
      <c r="K35" s="75"/>
    </row>
    <row r="36" spans="1:12" ht="25.5" customHeight="1">
      <c r="A36" s="320" t="s">
        <v>123</v>
      </c>
      <c r="B36" s="415">
        <f aca="true" t="shared" si="3" ref="B36:G36">B35+B34+B30+B24+B19</f>
        <v>6357</v>
      </c>
      <c r="C36" s="409">
        <f t="shared" si="3"/>
        <v>3938</v>
      </c>
      <c r="D36" s="415">
        <f t="shared" si="3"/>
        <v>181</v>
      </c>
      <c r="E36" s="409">
        <f>E30+E24+E19</f>
        <v>190</v>
      </c>
      <c r="F36" s="415">
        <f t="shared" si="3"/>
        <v>817</v>
      </c>
      <c r="G36" s="409">
        <f t="shared" si="3"/>
        <v>584</v>
      </c>
      <c r="H36" s="29"/>
      <c r="I36" s="113"/>
      <c r="J36" s="29"/>
      <c r="K36" s="29"/>
      <c r="L36" s="3"/>
    </row>
    <row r="37" spans="1:11" ht="25.5" customHeight="1">
      <c r="A37" s="264" t="s">
        <v>24</v>
      </c>
      <c r="B37" s="383"/>
      <c r="C37" s="383"/>
      <c r="D37" s="412"/>
      <c r="E37" s="383"/>
      <c r="F37" s="413"/>
      <c r="G37" s="418"/>
      <c r="H37" s="75"/>
      <c r="I37" s="75"/>
      <c r="J37" s="75"/>
      <c r="K37" s="75"/>
    </row>
    <row r="38" spans="1:11" ht="25.5" customHeight="1">
      <c r="A38" s="237" t="s">
        <v>69</v>
      </c>
      <c r="B38" s="382">
        <v>1130</v>
      </c>
      <c r="C38" s="383">
        <v>1375</v>
      </c>
      <c r="D38" s="433" t="s">
        <v>150</v>
      </c>
      <c r="E38" s="341" t="s">
        <v>150</v>
      </c>
      <c r="F38" s="413">
        <v>113</v>
      </c>
      <c r="G38" s="402">
        <v>138</v>
      </c>
      <c r="H38" s="14"/>
      <c r="I38" s="101"/>
      <c r="J38" s="75"/>
      <c r="K38" s="75"/>
    </row>
    <row r="39" spans="1:11" ht="25.5" customHeight="1">
      <c r="A39" s="237" t="s">
        <v>80</v>
      </c>
      <c r="B39" s="382">
        <v>429</v>
      </c>
      <c r="C39" s="383">
        <v>255</v>
      </c>
      <c r="D39" s="433" t="s">
        <v>150</v>
      </c>
      <c r="E39" s="341" t="s">
        <v>150</v>
      </c>
      <c r="F39" s="413">
        <v>43</v>
      </c>
      <c r="G39" s="402">
        <v>25</v>
      </c>
      <c r="H39" s="14"/>
      <c r="I39" s="101"/>
      <c r="J39" s="75"/>
      <c r="K39" s="75"/>
    </row>
    <row r="40" spans="1:11" ht="25.5" customHeight="1">
      <c r="A40" s="237" t="s">
        <v>70</v>
      </c>
      <c r="B40" s="382">
        <v>1981</v>
      </c>
      <c r="C40" s="383">
        <v>1937</v>
      </c>
      <c r="D40" s="433" t="s">
        <v>150</v>
      </c>
      <c r="E40" s="341" t="s">
        <v>150</v>
      </c>
      <c r="F40" s="413">
        <v>198</v>
      </c>
      <c r="G40" s="402">
        <v>194</v>
      </c>
      <c r="H40" s="14"/>
      <c r="I40" s="101"/>
      <c r="J40" s="75"/>
      <c r="K40" s="75"/>
    </row>
    <row r="41" spans="1:11" ht="25.5" customHeight="1">
      <c r="A41" s="255" t="s">
        <v>68</v>
      </c>
      <c r="B41" s="382">
        <v>16</v>
      </c>
      <c r="C41" s="341" t="s">
        <v>150</v>
      </c>
      <c r="D41" s="419">
        <v>12</v>
      </c>
      <c r="E41" s="420">
        <v>13</v>
      </c>
      <c r="F41" s="421">
        <v>14</v>
      </c>
      <c r="G41" s="418">
        <v>13</v>
      </c>
      <c r="H41" s="14"/>
      <c r="I41" s="101"/>
      <c r="J41" s="75"/>
      <c r="K41" s="75"/>
    </row>
    <row r="42" spans="1:11" ht="25.5" customHeight="1">
      <c r="A42" s="255" t="s">
        <v>71</v>
      </c>
      <c r="B42" s="382">
        <v>180</v>
      </c>
      <c r="C42" s="383">
        <v>183</v>
      </c>
      <c r="D42" s="433" t="s">
        <v>150</v>
      </c>
      <c r="E42" s="341" t="s">
        <v>150</v>
      </c>
      <c r="F42" s="413">
        <v>18</v>
      </c>
      <c r="G42" s="402">
        <v>18</v>
      </c>
      <c r="H42" s="14"/>
      <c r="I42" s="101"/>
      <c r="J42" s="75"/>
      <c r="K42" s="75"/>
    </row>
    <row r="43" spans="1:11" s="3" customFormat="1" ht="25.5" customHeight="1">
      <c r="A43" s="255" t="s">
        <v>83</v>
      </c>
      <c r="B43" s="382">
        <v>672</v>
      </c>
      <c r="C43" s="383">
        <v>303</v>
      </c>
      <c r="D43" s="433" t="s">
        <v>150</v>
      </c>
      <c r="E43" s="341" t="s">
        <v>150</v>
      </c>
      <c r="F43" s="413">
        <v>67</v>
      </c>
      <c r="G43" s="402">
        <v>30</v>
      </c>
      <c r="H43" s="75"/>
      <c r="I43" s="101"/>
      <c r="J43" s="75"/>
      <c r="K43" s="75"/>
    </row>
    <row r="44" spans="1:11" ht="25.5" customHeight="1">
      <c r="A44" s="495" t="s">
        <v>6</v>
      </c>
      <c r="B44" s="422">
        <f>SUM(B38:B43)</f>
        <v>4408</v>
      </c>
      <c r="C44" s="423">
        <v>4053</v>
      </c>
      <c r="D44" s="422">
        <f>SUM(D41)</f>
        <v>12</v>
      </c>
      <c r="E44" s="423">
        <v>13</v>
      </c>
      <c r="F44" s="422">
        <f>SUM(F38:F43)</f>
        <v>453</v>
      </c>
      <c r="G44" s="423">
        <v>418</v>
      </c>
      <c r="H44" s="29"/>
      <c r="I44" s="113"/>
      <c r="J44" s="29"/>
      <c r="K44" s="29"/>
    </row>
    <row r="45" spans="1:11" ht="25.5" customHeight="1">
      <c r="A45" s="265" t="s">
        <v>0</v>
      </c>
      <c r="B45" s="424"/>
      <c r="C45" s="424"/>
      <c r="D45" s="399"/>
      <c r="E45" s="404"/>
      <c r="F45" s="401"/>
      <c r="G45" s="381"/>
      <c r="H45" s="25"/>
      <c r="I45" s="100"/>
      <c r="J45" s="25"/>
      <c r="K45" s="25"/>
    </row>
    <row r="46" spans="1:11" ht="25.5" customHeight="1">
      <c r="A46" s="315" t="s">
        <v>178</v>
      </c>
      <c r="B46" s="398">
        <v>9</v>
      </c>
      <c r="C46" s="424">
        <v>7</v>
      </c>
      <c r="D46" s="399">
        <v>16</v>
      </c>
      <c r="E46" s="404">
        <v>11</v>
      </c>
      <c r="F46" s="401">
        <v>17</v>
      </c>
      <c r="G46" s="381">
        <v>12</v>
      </c>
      <c r="H46" s="25"/>
      <c r="I46" s="100"/>
      <c r="J46" s="25"/>
      <c r="K46" s="25"/>
    </row>
    <row r="47" spans="1:11" ht="25.5" customHeight="1">
      <c r="A47" s="315" t="s">
        <v>155</v>
      </c>
      <c r="B47" s="398">
        <v>255</v>
      </c>
      <c r="C47" s="424">
        <v>189</v>
      </c>
      <c r="D47" s="399">
        <v>78</v>
      </c>
      <c r="E47" s="404">
        <v>83</v>
      </c>
      <c r="F47" s="401">
        <f>104-1</f>
        <v>103</v>
      </c>
      <c r="G47" s="381">
        <v>102</v>
      </c>
      <c r="H47" s="25"/>
      <c r="I47" s="100"/>
      <c r="J47" s="25"/>
      <c r="K47" s="25"/>
    </row>
    <row r="48" spans="1:11" ht="25.5" customHeight="1">
      <c r="A48" s="315" t="s">
        <v>179</v>
      </c>
      <c r="B48" s="398">
        <v>5</v>
      </c>
      <c r="C48" s="424">
        <v>4</v>
      </c>
      <c r="D48" s="399">
        <v>33</v>
      </c>
      <c r="E48" s="404">
        <v>16</v>
      </c>
      <c r="F48" s="401">
        <v>33</v>
      </c>
      <c r="G48" s="381">
        <v>16</v>
      </c>
      <c r="H48" s="25"/>
      <c r="I48" s="100"/>
      <c r="J48" s="25"/>
      <c r="K48" s="25"/>
    </row>
    <row r="49" spans="1:11" ht="25.5" customHeight="1">
      <c r="A49" s="315" t="s">
        <v>156</v>
      </c>
      <c r="B49" s="398">
        <v>38</v>
      </c>
      <c r="C49" s="424">
        <v>27</v>
      </c>
      <c r="D49" s="399">
        <v>28</v>
      </c>
      <c r="E49" s="404">
        <v>31</v>
      </c>
      <c r="F49" s="401">
        <v>32</v>
      </c>
      <c r="G49" s="381">
        <v>34</v>
      </c>
      <c r="H49" s="25"/>
      <c r="I49" s="100"/>
      <c r="J49" s="25"/>
      <c r="K49" s="25"/>
    </row>
    <row r="50" spans="1:11" ht="25.5" customHeight="1">
      <c r="A50" s="315" t="s">
        <v>157</v>
      </c>
      <c r="B50" s="398">
        <v>17</v>
      </c>
      <c r="C50" s="424">
        <v>9</v>
      </c>
      <c r="D50" s="399">
        <v>7</v>
      </c>
      <c r="E50" s="404">
        <v>35</v>
      </c>
      <c r="F50" s="401">
        <v>9</v>
      </c>
      <c r="G50" s="381">
        <v>36</v>
      </c>
      <c r="H50" s="25"/>
      <c r="I50" s="100"/>
      <c r="J50" s="25"/>
      <c r="K50" s="25"/>
    </row>
    <row r="51" spans="1:11" ht="25.5" customHeight="1">
      <c r="A51" s="315" t="s">
        <v>158</v>
      </c>
      <c r="B51" s="398">
        <v>36</v>
      </c>
      <c r="C51" s="506">
        <v>19</v>
      </c>
      <c r="D51" s="399">
        <v>60</v>
      </c>
      <c r="E51" s="404">
        <v>30</v>
      </c>
      <c r="F51" s="401">
        <v>64</v>
      </c>
      <c r="G51" s="381">
        <v>32</v>
      </c>
      <c r="H51" s="25"/>
      <c r="I51" s="100"/>
      <c r="J51" s="25"/>
      <c r="K51" s="25"/>
    </row>
    <row r="52" spans="1:11" ht="25.5" customHeight="1">
      <c r="A52" s="315" t="s">
        <v>159</v>
      </c>
      <c r="B52" s="398">
        <v>7</v>
      </c>
      <c r="C52" s="424">
        <v>11</v>
      </c>
      <c r="D52" s="399">
        <v>61</v>
      </c>
      <c r="E52" s="404">
        <v>59</v>
      </c>
      <c r="F52" s="401">
        <v>62</v>
      </c>
      <c r="G52" s="381">
        <v>60</v>
      </c>
      <c r="H52" s="25"/>
      <c r="I52" s="100"/>
      <c r="J52" s="25"/>
      <c r="K52" s="25"/>
    </row>
    <row r="53" spans="1:11" ht="25.5" customHeight="1">
      <c r="A53" s="315" t="s">
        <v>160</v>
      </c>
      <c r="B53" s="398">
        <v>199</v>
      </c>
      <c r="C53" s="424">
        <v>181</v>
      </c>
      <c r="D53" s="399">
        <v>47</v>
      </c>
      <c r="E53" s="404">
        <v>57</v>
      </c>
      <c r="F53" s="401">
        <v>67</v>
      </c>
      <c r="G53" s="381">
        <v>75</v>
      </c>
      <c r="H53" s="25"/>
      <c r="I53" s="100"/>
      <c r="J53" s="25"/>
      <c r="K53" s="25"/>
    </row>
    <row r="54" spans="1:11" ht="25.5" customHeight="1">
      <c r="A54" s="315" t="s">
        <v>161</v>
      </c>
      <c r="B54" s="398">
        <v>88</v>
      </c>
      <c r="C54" s="424">
        <v>28</v>
      </c>
      <c r="D54" s="399">
        <v>143</v>
      </c>
      <c r="E54" s="404">
        <v>132</v>
      </c>
      <c r="F54" s="401">
        <f>152-1</f>
        <v>151</v>
      </c>
      <c r="G54" s="381">
        <v>135</v>
      </c>
      <c r="H54" s="25"/>
      <c r="I54" s="100"/>
      <c r="J54" s="25"/>
      <c r="K54" s="25"/>
    </row>
    <row r="55" spans="1:11" ht="25.5" customHeight="1">
      <c r="A55" s="4" t="s">
        <v>162</v>
      </c>
      <c r="B55" s="398">
        <v>8</v>
      </c>
      <c r="C55" s="424">
        <v>7</v>
      </c>
      <c r="D55" s="399">
        <v>37</v>
      </c>
      <c r="E55" s="404">
        <v>53</v>
      </c>
      <c r="F55" s="401">
        <v>38</v>
      </c>
      <c r="G55" s="381">
        <v>53</v>
      </c>
      <c r="H55" s="25"/>
      <c r="I55" s="100"/>
      <c r="J55" s="25"/>
      <c r="K55" s="25"/>
    </row>
    <row r="56" spans="1:11" ht="25.5" customHeight="1">
      <c r="A56" s="496" t="s">
        <v>6</v>
      </c>
      <c r="B56" s="393">
        <f>SUM(B46:B55)</f>
        <v>662</v>
      </c>
      <c r="C56" s="394">
        <v>482</v>
      </c>
      <c r="D56" s="393">
        <f>SUM(D46:D55)</f>
        <v>510</v>
      </c>
      <c r="E56" s="394">
        <v>507</v>
      </c>
      <c r="F56" s="393">
        <f>SUM(F46:F55)</f>
        <v>576</v>
      </c>
      <c r="G56" s="394">
        <v>555</v>
      </c>
      <c r="H56" s="75"/>
      <c r="I56" s="101"/>
      <c r="J56" s="75"/>
      <c r="K56" s="75"/>
    </row>
    <row r="57" spans="1:11" ht="25.5" customHeight="1" thickBot="1">
      <c r="A57" s="266" t="s">
        <v>23</v>
      </c>
      <c r="B57" s="425">
        <f>B36+B44+B56</f>
        <v>11427</v>
      </c>
      <c r="C57" s="426">
        <f>C36+C44+C56</f>
        <v>8473</v>
      </c>
      <c r="D57" s="425">
        <f>D36+D44+D56</f>
        <v>703</v>
      </c>
      <c r="E57" s="426">
        <v>710</v>
      </c>
      <c r="F57" s="425">
        <f>F36+F44+F56</f>
        <v>1846</v>
      </c>
      <c r="G57" s="426">
        <f>G36+G44+G56</f>
        <v>1557</v>
      </c>
      <c r="H57" s="126"/>
      <c r="I57" s="220"/>
      <c r="J57" s="126"/>
      <c r="K57" s="126"/>
    </row>
    <row r="58" spans="1:9" ht="25.5" customHeight="1">
      <c r="A58" s="169" t="s">
        <v>275</v>
      </c>
      <c r="B58" s="251"/>
      <c r="C58" s="237"/>
      <c r="D58" s="251"/>
      <c r="E58" s="237"/>
      <c r="F58" s="237"/>
      <c r="G58" s="309"/>
      <c r="H58" s="4"/>
      <c r="I58" s="4"/>
    </row>
    <row r="59" spans="1:9" ht="25.5" customHeight="1">
      <c r="A59" s="237"/>
      <c r="B59" s="251"/>
      <c r="C59" s="237"/>
      <c r="D59" s="251"/>
      <c r="E59" s="237"/>
      <c r="F59" s="237"/>
      <c r="G59" s="309"/>
      <c r="H59" s="4"/>
      <c r="I59" s="4"/>
    </row>
    <row r="60" spans="1:15" s="133" customFormat="1" ht="25.5" customHeight="1">
      <c r="A60" s="267" t="s">
        <v>78</v>
      </c>
      <c r="B60" s="251"/>
      <c r="C60" s="169"/>
      <c r="D60" s="252"/>
      <c r="E60" s="268"/>
      <c r="F60" s="269" t="s">
        <v>154</v>
      </c>
      <c r="G60" s="310"/>
      <c r="H60" s="132"/>
      <c r="I60" s="132"/>
      <c r="K60" s="134"/>
      <c r="M60" s="131"/>
      <c r="O60" s="7"/>
    </row>
    <row r="61" spans="1:17" s="44" customFormat="1" ht="25.5" customHeight="1">
      <c r="A61" s="271"/>
      <c r="B61" s="252"/>
      <c r="C61" s="268" t="s">
        <v>77</v>
      </c>
      <c r="D61" s="252" t="s">
        <v>143</v>
      </c>
      <c r="E61" s="270"/>
      <c r="F61" s="270" t="s">
        <v>145</v>
      </c>
      <c r="G61" s="311" t="s">
        <v>77</v>
      </c>
      <c r="H61" s="129"/>
      <c r="L61" s="127"/>
      <c r="O61" s="135"/>
      <c r="Q61" s="45"/>
    </row>
    <row r="62" spans="1:19" s="44" customFormat="1" ht="25.5" customHeight="1">
      <c r="A62" s="269"/>
      <c r="B62" s="252"/>
      <c r="C62" s="272" t="s">
        <v>190</v>
      </c>
      <c r="D62" s="256" t="s">
        <v>144</v>
      </c>
      <c r="E62" s="269" t="s">
        <v>75</v>
      </c>
      <c r="F62" s="269" t="s">
        <v>146</v>
      </c>
      <c r="G62" s="312" t="s">
        <v>191</v>
      </c>
      <c r="N62" s="79"/>
      <c r="O62" s="127"/>
      <c r="P62" s="12"/>
      <c r="Q62" s="127"/>
      <c r="R62" s="12"/>
      <c r="S62" s="69"/>
    </row>
    <row r="63" spans="1:19" s="44" customFormat="1" ht="25.5" customHeight="1" thickBot="1">
      <c r="A63" s="273"/>
      <c r="B63" s="258"/>
      <c r="C63" s="273" t="s">
        <v>81</v>
      </c>
      <c r="D63" s="258" t="s">
        <v>81</v>
      </c>
      <c r="E63" s="273" t="s">
        <v>81</v>
      </c>
      <c r="F63" s="269" t="s">
        <v>81</v>
      </c>
      <c r="G63" s="313" t="s">
        <v>81</v>
      </c>
      <c r="N63" s="79"/>
      <c r="O63" s="127"/>
      <c r="P63" s="12"/>
      <c r="Q63" s="127"/>
      <c r="R63" s="12"/>
      <c r="S63" s="69"/>
    </row>
    <row r="64" spans="1:19" ht="25.5" customHeight="1">
      <c r="A64" s="169" t="s">
        <v>115</v>
      </c>
      <c r="B64" s="251"/>
      <c r="C64" s="373">
        <v>24192</v>
      </c>
      <c r="D64" s="373">
        <v>5845</v>
      </c>
      <c r="E64" s="427">
        <v>-3841</v>
      </c>
      <c r="F64" s="427">
        <f>145+2364</f>
        <v>2509</v>
      </c>
      <c r="G64" s="428">
        <f>SUM(C64:F64)</f>
        <v>28705</v>
      </c>
      <c r="H64" s="3"/>
      <c r="I64" s="91"/>
      <c r="J64" s="3"/>
      <c r="K64" s="90"/>
      <c r="O64" s="17"/>
      <c r="P64" s="3"/>
      <c r="Q64" s="17"/>
      <c r="R64" s="3"/>
      <c r="S64" s="17"/>
    </row>
    <row r="65" spans="1:19" ht="25.5" customHeight="1">
      <c r="A65" s="169" t="s">
        <v>24</v>
      </c>
      <c r="B65" s="251"/>
      <c r="C65" s="373">
        <v>148</v>
      </c>
      <c r="D65" s="373">
        <v>418</v>
      </c>
      <c r="E65" s="373">
        <v>-31</v>
      </c>
      <c r="F65" s="373">
        <v>15</v>
      </c>
      <c r="G65" s="428">
        <f>SUM(C65:F65)</f>
        <v>550</v>
      </c>
      <c r="H65" s="3"/>
      <c r="I65" s="91"/>
      <c r="J65" s="3"/>
      <c r="K65" s="90"/>
      <c r="O65" s="17"/>
      <c r="P65" s="3"/>
      <c r="Q65" s="17"/>
      <c r="R65" s="3"/>
      <c r="S65" s="17"/>
    </row>
    <row r="66" spans="1:19" ht="25.5" customHeight="1">
      <c r="A66" s="274" t="s">
        <v>0</v>
      </c>
      <c r="B66" s="254"/>
      <c r="C66" s="371">
        <v>6596</v>
      </c>
      <c r="D66" s="371">
        <v>18845</v>
      </c>
      <c r="E66" s="371">
        <v>-17647</v>
      </c>
      <c r="F66" s="371">
        <f>-63+101</f>
        <v>38</v>
      </c>
      <c r="G66" s="429">
        <f>SUM(C66:F66)</f>
        <v>7832</v>
      </c>
      <c r="H66" s="3"/>
      <c r="I66" s="91"/>
      <c r="J66" s="3"/>
      <c r="K66" s="90"/>
      <c r="O66" s="17"/>
      <c r="P66" s="3"/>
      <c r="Q66" s="17"/>
      <c r="R66" s="3"/>
      <c r="S66" s="17"/>
    </row>
    <row r="67" spans="1:19" s="33" customFormat="1" ht="25.5" customHeight="1" thickBot="1">
      <c r="A67" s="266" t="s">
        <v>23</v>
      </c>
      <c r="B67" s="257"/>
      <c r="C67" s="375">
        <f>SUM(C64:C66)</f>
        <v>30936</v>
      </c>
      <c r="D67" s="375">
        <f>SUM(D64:D66)</f>
        <v>25108</v>
      </c>
      <c r="E67" s="375">
        <f>SUM(E64:E66)</f>
        <v>-21519</v>
      </c>
      <c r="F67" s="375">
        <f>SUM(F64:F66)</f>
        <v>2562</v>
      </c>
      <c r="G67" s="430">
        <f>SUM(G64:G66)</f>
        <v>37087</v>
      </c>
      <c r="H67" s="17"/>
      <c r="I67" s="17"/>
      <c r="J67" s="17"/>
      <c r="K67" s="17"/>
      <c r="O67" s="17"/>
      <c r="P67" s="68"/>
      <c r="Q67" s="17"/>
      <c r="R67" s="68"/>
      <c r="S67" s="17"/>
    </row>
    <row r="68" spans="7:11" ht="25.5" customHeight="1">
      <c r="G68" s="314"/>
      <c r="H68" s="13"/>
      <c r="I68" s="3"/>
      <c r="J68" s="3"/>
      <c r="K68" s="3"/>
    </row>
    <row r="69" ht="25.5" customHeight="1">
      <c r="I69" s="4"/>
    </row>
    <row r="70" ht="25.5" customHeight="1">
      <c r="I70" s="4"/>
    </row>
    <row r="71" spans="1:9" ht="25.5" customHeight="1">
      <c r="A71" s="4"/>
      <c r="B71" s="4"/>
      <c r="C71" s="4"/>
      <c r="D71" s="4"/>
      <c r="E71" s="4"/>
      <c r="F71" s="4"/>
      <c r="G71" s="47"/>
      <c r="H71" s="4"/>
      <c r="I71" s="4"/>
    </row>
    <row r="72" spans="1:9" ht="25.5" customHeight="1">
      <c r="A72" s="4"/>
      <c r="B72" s="4"/>
      <c r="C72" s="4"/>
      <c r="D72" s="4"/>
      <c r="E72" s="4"/>
      <c r="F72" s="4"/>
      <c r="G72" s="47"/>
      <c r="H72" s="4"/>
      <c r="I72" s="4"/>
    </row>
    <row r="73" spans="1:9" ht="25.5" customHeight="1">
      <c r="A73" s="4"/>
      <c r="B73" s="4"/>
      <c r="C73" s="4"/>
      <c r="D73" s="4"/>
      <c r="E73" s="4"/>
      <c r="F73" s="4"/>
      <c r="G73" s="47"/>
      <c r="H73" s="4"/>
      <c r="I73" s="4"/>
    </row>
    <row r="74" spans="1:9" ht="25.5" customHeight="1">
      <c r="A74" s="4"/>
      <c r="B74" s="4"/>
      <c r="C74" s="4"/>
      <c r="D74" s="4"/>
      <c r="E74" s="4"/>
      <c r="F74" s="4"/>
      <c r="G74" s="47"/>
      <c r="H74" s="4"/>
      <c r="I74" s="4"/>
    </row>
    <row r="75" spans="1:9" ht="25.5" customHeight="1">
      <c r="A75" s="4"/>
      <c r="B75" s="4"/>
      <c r="C75" s="4"/>
      <c r="D75" s="4"/>
      <c r="E75" s="4"/>
      <c r="F75" s="4"/>
      <c r="G75" s="47"/>
      <c r="H75" s="4"/>
      <c r="I75" s="4"/>
    </row>
    <row r="76" spans="1:9" ht="25.5" customHeight="1">
      <c r="A76" s="4"/>
      <c r="B76" s="4"/>
      <c r="C76" s="4"/>
      <c r="D76" s="4"/>
      <c r="E76" s="4"/>
      <c r="F76" s="4"/>
      <c r="G76" s="47"/>
      <c r="H76" s="4"/>
      <c r="I76" s="4"/>
    </row>
    <row r="77" spans="1:9" ht="25.5" customHeight="1">
      <c r="A77" s="4"/>
      <c r="B77" s="4"/>
      <c r="C77" s="4"/>
      <c r="D77" s="4"/>
      <c r="E77" s="4"/>
      <c r="F77" s="4"/>
      <c r="G77" s="47"/>
      <c r="H77" s="4"/>
      <c r="I77" s="4"/>
    </row>
    <row r="78" spans="1:9" ht="25.5" customHeight="1">
      <c r="A78" s="4"/>
      <c r="B78" s="4"/>
      <c r="C78" s="4"/>
      <c r="D78" s="4"/>
      <c r="E78" s="4"/>
      <c r="F78" s="4"/>
      <c r="G78" s="47"/>
      <c r="H78" s="4"/>
      <c r="I78" s="4"/>
    </row>
    <row r="79" spans="1:9" ht="25.5" customHeight="1">
      <c r="A79" s="4"/>
      <c r="B79" s="4"/>
      <c r="C79" s="4"/>
      <c r="D79" s="4"/>
      <c r="E79" s="4"/>
      <c r="F79" s="4"/>
      <c r="G79" s="47"/>
      <c r="H79" s="4"/>
      <c r="I79" s="4"/>
    </row>
    <row r="80" spans="1:9" ht="25.5" customHeight="1">
      <c r="A80" s="4"/>
      <c r="B80" s="4"/>
      <c r="C80" s="4"/>
      <c r="D80" s="4"/>
      <c r="E80" s="4"/>
      <c r="F80" s="4"/>
      <c r="G80" s="47"/>
      <c r="H80" s="4"/>
      <c r="I80" s="4"/>
    </row>
    <row r="81" spans="1:9" ht="25.5" customHeight="1">
      <c r="A81" s="4"/>
      <c r="B81" s="4"/>
      <c r="C81" s="4"/>
      <c r="D81" s="4"/>
      <c r="E81" s="4"/>
      <c r="F81" s="4"/>
      <c r="G81" s="47"/>
      <c r="H81" s="4"/>
      <c r="I81" s="4"/>
    </row>
    <row r="82" spans="1:9" ht="25.5" customHeight="1">
      <c r="A82" s="4"/>
      <c r="B82" s="4"/>
      <c r="C82" s="4"/>
      <c r="D82" s="4"/>
      <c r="E82" s="4"/>
      <c r="F82" s="4"/>
      <c r="G82" s="47"/>
      <c r="H82" s="4"/>
      <c r="I82" s="4"/>
    </row>
    <row r="83" spans="1:9" ht="25.5" customHeight="1">
      <c r="A83" s="4"/>
      <c r="B83" s="4"/>
      <c r="C83" s="4"/>
      <c r="D83" s="4"/>
      <c r="E83" s="4"/>
      <c r="F83" s="4"/>
      <c r="G83" s="47"/>
      <c r="H83" s="4"/>
      <c r="I83" s="4"/>
    </row>
    <row r="84" spans="1:9" ht="25.5" customHeight="1">
      <c r="A84" s="4"/>
      <c r="B84" s="4"/>
      <c r="C84" s="4"/>
      <c r="D84" s="4"/>
      <c r="E84" s="4"/>
      <c r="F84" s="4"/>
      <c r="G84" s="47"/>
      <c r="H84" s="4"/>
      <c r="I84" s="4"/>
    </row>
    <row r="85" spans="1:9" ht="25.5" customHeight="1">
      <c r="A85" s="4"/>
      <c r="B85" s="4"/>
      <c r="C85" s="4"/>
      <c r="D85" s="4"/>
      <c r="E85" s="4"/>
      <c r="F85" s="4"/>
      <c r="G85" s="47"/>
      <c r="H85" s="4"/>
      <c r="I85" s="4"/>
    </row>
    <row r="86" spans="1:9" ht="25.5" customHeight="1">
      <c r="A86" s="4"/>
      <c r="B86" s="4"/>
      <c r="C86" s="4"/>
      <c r="D86" s="4"/>
      <c r="E86" s="4"/>
      <c r="F86" s="4"/>
      <c r="G86" s="47"/>
      <c r="H86" s="4"/>
      <c r="I86" s="4"/>
    </row>
    <row r="87" spans="1:9" ht="25.5" customHeight="1">
      <c r="A87" s="4"/>
      <c r="B87" s="4"/>
      <c r="C87" s="4"/>
      <c r="D87" s="4"/>
      <c r="E87" s="4"/>
      <c r="F87" s="4"/>
      <c r="G87" s="47"/>
      <c r="H87" s="4"/>
      <c r="I87" s="4"/>
    </row>
    <row r="88" spans="1:9" ht="25.5" customHeight="1">
      <c r="A88" s="4"/>
      <c r="B88" s="4"/>
      <c r="C88" s="4"/>
      <c r="D88" s="4"/>
      <c r="E88" s="4"/>
      <c r="F88" s="4"/>
      <c r="G88" s="47"/>
      <c r="H88" s="4"/>
      <c r="I88" s="4"/>
    </row>
    <row r="89" spans="1:9" ht="25.5" customHeight="1">
      <c r="A89" s="4"/>
      <c r="B89" s="4"/>
      <c r="C89" s="4"/>
      <c r="D89" s="4"/>
      <c r="E89" s="4"/>
      <c r="F89" s="4"/>
      <c r="G89" s="47"/>
      <c r="H89" s="4"/>
      <c r="I89" s="4"/>
    </row>
    <row r="90" spans="1:9" ht="25.5" customHeight="1">
      <c r="A90" s="4"/>
      <c r="B90" s="4"/>
      <c r="C90" s="4"/>
      <c r="D90" s="4"/>
      <c r="E90" s="4"/>
      <c r="F90" s="4"/>
      <c r="G90" s="47"/>
      <c r="H90" s="4"/>
      <c r="I90" s="4"/>
    </row>
    <row r="91" spans="1:9" ht="25.5" customHeight="1">
      <c r="A91" s="4"/>
      <c r="B91" s="4"/>
      <c r="C91" s="4"/>
      <c r="D91" s="4"/>
      <c r="E91" s="4"/>
      <c r="F91" s="4"/>
      <c r="G91" s="47"/>
      <c r="H91" s="4"/>
      <c r="I91" s="4"/>
    </row>
    <row r="92" spans="1:9" ht="25.5" customHeight="1">
      <c r="A92" s="4"/>
      <c r="B92" s="4"/>
      <c r="C92" s="4"/>
      <c r="D92" s="4"/>
      <c r="E92" s="4"/>
      <c r="F92" s="4"/>
      <c r="G92" s="47"/>
      <c r="H92" s="4"/>
      <c r="I92" s="4"/>
    </row>
    <row r="93" ht="25.5" customHeight="1">
      <c r="A93" s="4"/>
    </row>
    <row r="94" ht="25.5" customHeight="1">
      <c r="A94" s="4"/>
    </row>
    <row r="95" ht="25.5" customHeight="1">
      <c r="A95" s="4"/>
    </row>
    <row r="96" ht="25.5" customHeight="1">
      <c r="A96" s="4"/>
    </row>
    <row r="97" ht="25.5" customHeight="1">
      <c r="A97" s="4"/>
    </row>
  </sheetData>
  <mergeCells count="10">
    <mergeCell ref="B4:C4"/>
    <mergeCell ref="D4:E4"/>
    <mergeCell ref="F4:G4"/>
    <mergeCell ref="J12:K12"/>
    <mergeCell ref="F12:G12"/>
    <mergeCell ref="D12:E12"/>
    <mergeCell ref="B12:C12"/>
    <mergeCell ref="F5:G5"/>
    <mergeCell ref="D5:E5"/>
    <mergeCell ref="B5:C5"/>
  </mergeCells>
  <printOptions/>
  <pageMargins left="0.61" right="0.66" top="0.63" bottom="0.32" header="0.34" footer="0.23"/>
  <pageSetup horizontalDpi="600" verticalDpi="600" orientation="portrait" paperSize="9" scale="45" r:id="rId1"/>
  <rowBreaks count="1" manualBreakCount="1">
    <brk id="6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480"/>
  <sheetViews>
    <sheetView showGridLines="0" zoomScale="50" zoomScaleNormal="50" zoomScaleSheetLayoutView="75" workbookViewId="0" topLeftCell="A1">
      <selection activeCell="A3" sqref="A3"/>
    </sheetView>
  </sheetViews>
  <sheetFormatPr defaultColWidth="8.88671875" defaultRowHeight="25.5" customHeight="1"/>
  <cols>
    <col min="1" max="2" width="3.77734375" style="10" customWidth="1"/>
    <col min="3" max="3" width="17.4453125" style="10" customWidth="1"/>
    <col min="4" max="4" width="13.3359375" style="10" customWidth="1"/>
    <col min="5" max="8" width="7.77734375" style="10" customWidth="1"/>
    <col min="9" max="9" width="7.88671875" style="10" customWidth="1"/>
    <col min="10" max="10" width="10.5546875" style="10" customWidth="1"/>
    <col min="11" max="11" width="16.88671875" style="10" customWidth="1"/>
    <col min="12" max="13" width="11.77734375" style="10" customWidth="1"/>
    <col min="14" max="16384" width="8.88671875" style="4" customWidth="1"/>
  </cols>
  <sheetData>
    <row r="1" spans="1:12" s="2" customFormat="1" ht="25.5" customHeight="1">
      <c r="A1" s="548" t="s">
        <v>82</v>
      </c>
      <c r="B1" s="1"/>
      <c r="C1" s="1"/>
      <c r="D1" s="1"/>
      <c r="E1" s="1"/>
      <c r="F1" s="1"/>
      <c r="G1" s="1"/>
      <c r="H1" s="1"/>
      <c r="I1" s="1"/>
      <c r="J1" s="1"/>
      <c r="K1" s="3"/>
      <c r="L1" s="1"/>
    </row>
    <row r="2" spans="1:13" ht="25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5.5" customHeight="1">
      <c r="A3" s="279" t="s">
        <v>306</v>
      </c>
      <c r="B3" s="4"/>
      <c r="C3" s="4"/>
      <c r="D3" s="4"/>
      <c r="E3" s="4"/>
      <c r="F3" s="4"/>
      <c r="G3" s="4"/>
      <c r="H3" s="4"/>
      <c r="I3" s="4"/>
      <c r="J3" s="4"/>
      <c r="K3" s="4"/>
      <c r="L3" s="48"/>
      <c r="M3" s="44"/>
    </row>
    <row r="4" spans="1:13" ht="25.5" customHeight="1">
      <c r="A4" s="279"/>
      <c r="B4" s="4"/>
      <c r="C4" s="4"/>
      <c r="D4" s="4"/>
      <c r="E4" s="4"/>
      <c r="F4" s="4"/>
      <c r="G4" s="4"/>
      <c r="H4" s="4"/>
      <c r="I4" s="4"/>
      <c r="J4" s="4"/>
      <c r="K4" s="4"/>
      <c r="L4" s="48"/>
      <c r="M4" s="44"/>
    </row>
    <row r="5" spans="2:13" ht="25.5" customHeight="1">
      <c r="B5" s="4"/>
      <c r="C5" s="4"/>
      <c r="D5" s="4"/>
      <c r="E5" s="4"/>
      <c r="F5" s="4"/>
      <c r="G5" s="4"/>
      <c r="H5" s="4"/>
      <c r="I5" s="4"/>
      <c r="J5" s="4"/>
      <c r="K5" s="48"/>
      <c r="L5" s="48"/>
      <c r="M5" s="44" t="s">
        <v>214</v>
      </c>
    </row>
    <row r="6" spans="1:13" ht="25.5" customHeight="1" thickBot="1">
      <c r="A6" s="80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66"/>
      <c r="L6" s="66" t="s">
        <v>189</v>
      </c>
      <c r="M6" s="67" t="s">
        <v>84</v>
      </c>
    </row>
    <row r="7" spans="1:13" ht="25.5" customHeight="1">
      <c r="A7" s="68" t="s">
        <v>115</v>
      </c>
      <c r="B7" s="3"/>
      <c r="C7" s="3"/>
      <c r="D7" s="3"/>
      <c r="E7" s="3"/>
      <c r="F7" s="3"/>
      <c r="G7" s="3"/>
      <c r="H7" s="3"/>
      <c r="I7" s="3"/>
      <c r="J7" s="3"/>
      <c r="K7" s="69"/>
      <c r="L7" s="12"/>
      <c r="M7" s="12"/>
    </row>
    <row r="8" spans="1:13" ht="25.5" customHeight="1">
      <c r="A8" s="3" t="s">
        <v>53</v>
      </c>
      <c r="B8" s="3"/>
      <c r="C8" s="3"/>
      <c r="D8" s="3"/>
      <c r="E8" s="3"/>
      <c r="F8" s="3"/>
      <c r="G8" s="3"/>
      <c r="H8" s="3"/>
      <c r="I8" s="3"/>
      <c r="J8" s="3"/>
      <c r="K8" s="155"/>
      <c r="L8" s="141"/>
      <c r="M8" s="12"/>
    </row>
    <row r="9" spans="1:13" ht="25.5" customHeight="1">
      <c r="A9" s="4"/>
      <c r="B9" s="4" t="s">
        <v>7</v>
      </c>
      <c r="C9" s="4"/>
      <c r="D9" s="4"/>
      <c r="E9" s="4"/>
      <c r="F9" s="4"/>
      <c r="G9" s="4"/>
      <c r="H9" s="4"/>
      <c r="I9" s="4"/>
      <c r="J9" s="4"/>
      <c r="K9" s="280"/>
      <c r="L9" s="431">
        <v>220</v>
      </c>
      <c r="M9" s="432">
        <v>166</v>
      </c>
    </row>
    <row r="10" spans="1:13" ht="25.5" customHeight="1">
      <c r="A10" s="18"/>
      <c r="B10" s="18" t="s">
        <v>8</v>
      </c>
      <c r="C10" s="18"/>
      <c r="D10" s="18"/>
      <c r="E10" s="18"/>
      <c r="F10" s="18"/>
      <c r="G10" s="18"/>
      <c r="H10" s="18"/>
      <c r="I10" s="18"/>
      <c r="J10" s="18"/>
      <c r="K10" s="154"/>
      <c r="L10" s="436">
        <v>230</v>
      </c>
      <c r="M10" s="335">
        <v>193</v>
      </c>
    </row>
    <row r="11" spans="1:13" ht="25.5" customHeight="1">
      <c r="A11" s="38" t="s">
        <v>2</v>
      </c>
      <c r="C11" s="3"/>
      <c r="D11" s="3"/>
      <c r="E11" s="3"/>
      <c r="F11" s="3"/>
      <c r="G11" s="3"/>
      <c r="H11" s="3"/>
      <c r="I11" s="4"/>
      <c r="J11" s="4"/>
      <c r="K11" s="155"/>
      <c r="L11" s="352">
        <f>SUM(L9:L10)</f>
        <v>450</v>
      </c>
      <c r="M11" s="333">
        <v>359</v>
      </c>
    </row>
    <row r="12" spans="1:13" ht="25.5" customHeight="1">
      <c r="A12" s="53" t="s">
        <v>17</v>
      </c>
      <c r="B12" s="3"/>
      <c r="C12" s="3"/>
      <c r="D12" s="3"/>
      <c r="E12" s="3"/>
      <c r="F12" s="3"/>
      <c r="G12" s="3"/>
      <c r="H12" s="3"/>
      <c r="I12" s="4"/>
      <c r="J12" s="4"/>
      <c r="K12" s="155"/>
      <c r="L12" s="352">
        <v>136</v>
      </c>
      <c r="M12" s="333">
        <v>83</v>
      </c>
    </row>
    <row r="13" spans="1:13" ht="25.5" customHeight="1">
      <c r="A13" s="53" t="s">
        <v>237</v>
      </c>
      <c r="B13" s="3"/>
      <c r="C13" s="3"/>
      <c r="D13" s="3"/>
      <c r="E13" s="3"/>
      <c r="F13" s="3"/>
      <c r="G13" s="3"/>
      <c r="H13" s="3"/>
      <c r="I13" s="3"/>
      <c r="J13" s="3"/>
      <c r="K13" s="144"/>
      <c r="L13" s="433">
        <v>43</v>
      </c>
      <c r="M13" s="333">
        <v>55</v>
      </c>
    </row>
    <row r="14" spans="1:13" ht="25.5" customHeight="1">
      <c r="A14" s="24" t="s">
        <v>300</v>
      </c>
      <c r="B14" s="24"/>
      <c r="C14" s="24"/>
      <c r="D14" s="24"/>
      <c r="E14" s="24"/>
      <c r="F14" s="24"/>
      <c r="G14" s="24"/>
      <c r="H14" s="24"/>
      <c r="I14" s="24"/>
      <c r="J14" s="24"/>
      <c r="K14" s="281"/>
      <c r="L14" s="434">
        <f>SUM(L11:L13)</f>
        <v>629</v>
      </c>
      <c r="M14" s="435">
        <f>SUM(M11:M13)</f>
        <v>497</v>
      </c>
    </row>
    <row r="15" spans="1:13" ht="25.5" customHeight="1">
      <c r="A15" s="68" t="s">
        <v>24</v>
      </c>
      <c r="B15" s="3"/>
      <c r="C15" s="3"/>
      <c r="D15" s="3"/>
      <c r="E15" s="3"/>
      <c r="F15" s="3"/>
      <c r="G15" s="3"/>
      <c r="H15" s="3"/>
      <c r="I15" s="3"/>
      <c r="J15" s="3"/>
      <c r="K15" s="155"/>
      <c r="L15" s="352"/>
      <c r="M15" s="333"/>
    </row>
    <row r="16" spans="1:13" ht="25.5" customHeight="1">
      <c r="A16" s="3" t="s">
        <v>7</v>
      </c>
      <c r="B16" s="3"/>
      <c r="C16" s="3"/>
      <c r="D16" s="3"/>
      <c r="E16" s="3"/>
      <c r="F16" s="3"/>
      <c r="G16" s="3"/>
      <c r="H16" s="3"/>
      <c r="I16" s="4"/>
      <c r="J16" s="4"/>
      <c r="K16" s="155"/>
      <c r="L16" s="352">
        <v>156</v>
      </c>
      <c r="M16" s="333">
        <v>148</v>
      </c>
    </row>
    <row r="17" spans="1:13" ht="25.5" customHeight="1">
      <c r="A17" s="18" t="s">
        <v>256</v>
      </c>
      <c r="B17" s="18"/>
      <c r="C17" s="18"/>
      <c r="D17" s="18"/>
      <c r="E17" s="18"/>
      <c r="F17" s="18"/>
      <c r="G17" s="18"/>
      <c r="H17" s="18"/>
      <c r="I17" s="18"/>
      <c r="J17" s="18"/>
      <c r="K17" s="154"/>
      <c r="L17" s="436">
        <v>161</v>
      </c>
      <c r="M17" s="335">
        <v>49</v>
      </c>
    </row>
    <row r="18" spans="1:13" ht="25.5" customHeight="1">
      <c r="A18" s="38" t="s">
        <v>301</v>
      </c>
      <c r="B18" s="72"/>
      <c r="C18" s="72"/>
      <c r="D18" s="72"/>
      <c r="E18" s="72"/>
      <c r="F18" s="72"/>
      <c r="G18" s="72"/>
      <c r="H18" s="3"/>
      <c r="I18" s="4"/>
      <c r="J18" s="4"/>
      <c r="K18" s="144"/>
      <c r="L18" s="433">
        <f>SUM(L16:L17)</f>
        <v>317</v>
      </c>
      <c r="M18" s="333">
        <f>SUM(M16:M17)</f>
        <v>197</v>
      </c>
    </row>
    <row r="19" spans="1:13" ht="25.5" customHeight="1">
      <c r="A19" s="71" t="s">
        <v>19</v>
      </c>
      <c r="I19" s="71"/>
      <c r="J19" s="71"/>
      <c r="K19" s="154"/>
      <c r="L19" s="436">
        <v>-14</v>
      </c>
      <c r="M19" s="335">
        <v>-3</v>
      </c>
    </row>
    <row r="20" spans="1:13" ht="25.5" customHeight="1">
      <c r="A20" s="24" t="s">
        <v>300</v>
      </c>
      <c r="B20" s="24"/>
      <c r="C20" s="24"/>
      <c r="D20" s="24"/>
      <c r="E20" s="24"/>
      <c r="F20" s="24"/>
      <c r="G20" s="24"/>
      <c r="H20" s="24"/>
      <c r="I20" s="24"/>
      <c r="J20" s="24"/>
      <c r="K20" s="281"/>
      <c r="L20" s="434">
        <f>SUM(L18:L19)</f>
        <v>303</v>
      </c>
      <c r="M20" s="435">
        <f>SUM(M18:M19)</f>
        <v>194</v>
      </c>
    </row>
    <row r="21" spans="1:13" ht="25.5" customHeight="1">
      <c r="A21" s="68" t="s">
        <v>0</v>
      </c>
      <c r="B21" s="13"/>
      <c r="C21" s="3"/>
      <c r="D21" s="3"/>
      <c r="E21" s="3"/>
      <c r="F21" s="3"/>
      <c r="G21" s="3"/>
      <c r="H21" s="3"/>
      <c r="I21" s="3"/>
      <c r="J21" s="3"/>
      <c r="K21" s="155"/>
      <c r="L21" s="352"/>
      <c r="M21" s="333"/>
    </row>
    <row r="22" spans="1:13" ht="25.5" customHeight="1">
      <c r="A22" s="4" t="s">
        <v>7</v>
      </c>
      <c r="C22" s="4"/>
      <c r="D22" s="4"/>
      <c r="E22" s="4"/>
      <c r="F22" s="4"/>
      <c r="G22" s="4"/>
      <c r="H22" s="4"/>
      <c r="I22" s="4"/>
      <c r="J22" s="4"/>
      <c r="K22" s="280"/>
      <c r="L22" s="431">
        <v>312</v>
      </c>
      <c r="M22" s="432">
        <v>291</v>
      </c>
    </row>
    <row r="23" spans="1:13" ht="25.5" customHeight="1">
      <c r="A23" s="18" t="s">
        <v>8</v>
      </c>
      <c r="B23" s="71"/>
      <c r="C23" s="18"/>
      <c r="D23" s="18"/>
      <c r="E23" s="18"/>
      <c r="F23" s="18"/>
      <c r="G23" s="18"/>
      <c r="H23" s="18"/>
      <c r="I23" s="18"/>
      <c r="J23" s="18"/>
      <c r="K23" s="154"/>
      <c r="L23" s="436">
        <v>69</v>
      </c>
      <c r="M23" s="335">
        <v>74</v>
      </c>
    </row>
    <row r="24" spans="1:13" ht="25.5" customHeight="1">
      <c r="A24" s="38" t="s">
        <v>2</v>
      </c>
      <c r="B24" s="4"/>
      <c r="C24" s="4"/>
      <c r="D24" s="4"/>
      <c r="E24" s="4"/>
      <c r="F24" s="4"/>
      <c r="G24" s="4"/>
      <c r="H24" s="4"/>
      <c r="K24" s="280"/>
      <c r="L24" s="431">
        <f>SUM(L22:L23)</f>
        <v>381</v>
      </c>
      <c r="M24" s="432">
        <f>SUM(M22:M23)</f>
        <v>365</v>
      </c>
    </row>
    <row r="25" spans="1:13" ht="25.5" customHeight="1">
      <c r="A25" s="38" t="s">
        <v>212</v>
      </c>
      <c r="B25" s="4"/>
      <c r="C25" s="4"/>
      <c r="D25" s="4"/>
      <c r="E25" s="4"/>
      <c r="F25" s="4"/>
      <c r="G25" s="4"/>
      <c r="H25" s="4"/>
      <c r="K25" s="280"/>
      <c r="L25" s="431">
        <v>19</v>
      </c>
      <c r="M25" s="432">
        <v>13</v>
      </c>
    </row>
    <row r="26" spans="1:13" ht="25.5" customHeight="1">
      <c r="A26" s="4" t="s">
        <v>35</v>
      </c>
      <c r="B26" s="4"/>
      <c r="C26" s="4"/>
      <c r="D26" s="4"/>
      <c r="E26" s="4"/>
      <c r="F26" s="4"/>
      <c r="G26" s="4"/>
      <c r="H26" s="4"/>
      <c r="I26" s="18"/>
      <c r="J26" s="18"/>
      <c r="K26" s="154"/>
      <c r="L26" s="436">
        <v>-15</v>
      </c>
      <c r="M26" s="432">
        <v>-27</v>
      </c>
    </row>
    <row r="27" spans="1:13" ht="25.5" customHeight="1">
      <c r="A27" s="24" t="s">
        <v>6</v>
      </c>
      <c r="B27" s="24"/>
      <c r="C27" s="24"/>
      <c r="D27" s="24"/>
      <c r="E27" s="24"/>
      <c r="F27" s="24"/>
      <c r="G27" s="24"/>
      <c r="H27" s="24"/>
      <c r="I27" s="24"/>
      <c r="J27" s="24"/>
      <c r="K27" s="281"/>
      <c r="L27" s="434">
        <f>SUM(L24:L26)</f>
        <v>385</v>
      </c>
      <c r="M27" s="435">
        <f>SUM(M24:M26)</f>
        <v>351</v>
      </c>
    </row>
    <row r="28" spans="1:13" ht="25.5" customHeight="1">
      <c r="A28" s="68" t="s">
        <v>27</v>
      </c>
      <c r="B28" s="3"/>
      <c r="C28" s="3"/>
      <c r="D28" s="3"/>
      <c r="E28" s="3"/>
      <c r="F28" s="3"/>
      <c r="G28" s="3"/>
      <c r="H28" s="3"/>
      <c r="I28" s="72"/>
      <c r="J28" s="72"/>
      <c r="K28" s="282"/>
      <c r="L28" s="437"/>
      <c r="M28" s="438"/>
    </row>
    <row r="29" spans="1:13" s="3" customFormat="1" ht="25.5" customHeight="1">
      <c r="A29" s="3" t="s">
        <v>15</v>
      </c>
      <c r="K29" s="155"/>
      <c r="L29" s="352">
        <v>44</v>
      </c>
      <c r="M29" s="333">
        <v>29</v>
      </c>
    </row>
    <row r="30" spans="1:13" ht="25.5" customHeight="1">
      <c r="A30" s="4" t="s">
        <v>222</v>
      </c>
      <c r="B30" s="4"/>
      <c r="C30" s="4"/>
      <c r="D30" s="4"/>
      <c r="E30" s="4"/>
      <c r="F30" s="4"/>
      <c r="G30" s="4"/>
      <c r="H30" s="4"/>
      <c r="I30" s="3"/>
      <c r="J30" s="3"/>
      <c r="K30" s="155"/>
      <c r="L30" s="352">
        <v>-154</v>
      </c>
      <c r="M30" s="333">
        <v>-143</v>
      </c>
    </row>
    <row r="31" spans="1:13" ht="25.5" customHeight="1">
      <c r="A31" s="4" t="s">
        <v>54</v>
      </c>
      <c r="B31" s="4"/>
      <c r="C31" s="4"/>
      <c r="D31" s="4"/>
      <c r="E31" s="4"/>
      <c r="F31" s="4"/>
      <c r="G31" s="4"/>
      <c r="H31" s="4"/>
      <c r="I31" s="3"/>
      <c r="J31" s="3"/>
      <c r="K31" s="155"/>
      <c r="L31" s="352"/>
      <c r="M31" s="333"/>
    </row>
    <row r="32" spans="1:13" ht="25.5" customHeight="1">
      <c r="A32" s="4"/>
      <c r="B32" s="4" t="s">
        <v>37</v>
      </c>
      <c r="C32" s="4"/>
      <c r="D32" s="4"/>
      <c r="E32" s="4"/>
      <c r="F32" s="4"/>
      <c r="G32" s="4"/>
      <c r="H32" s="4"/>
      <c r="I32" s="3"/>
      <c r="J32" s="3"/>
      <c r="K32" s="155"/>
      <c r="L32" s="352">
        <v>-54</v>
      </c>
      <c r="M32" s="333">
        <v>-43</v>
      </c>
    </row>
    <row r="33" spans="1:13" ht="25.5" customHeight="1">
      <c r="A33" s="4"/>
      <c r="B33" s="4" t="s">
        <v>38</v>
      </c>
      <c r="C33" s="4"/>
      <c r="D33" s="4"/>
      <c r="E33" s="4"/>
      <c r="F33" s="4"/>
      <c r="G33" s="4"/>
      <c r="H33" s="4"/>
      <c r="I33" s="18"/>
      <c r="J33" s="18"/>
      <c r="K33" s="154"/>
      <c r="L33" s="436">
        <v>-29</v>
      </c>
      <c r="M33" s="335">
        <v>-24</v>
      </c>
    </row>
    <row r="34" spans="1:13" ht="25.5" customHeight="1">
      <c r="A34" s="24" t="s">
        <v>6</v>
      </c>
      <c r="B34" s="24"/>
      <c r="C34" s="24"/>
      <c r="D34" s="24"/>
      <c r="E34" s="24"/>
      <c r="F34" s="24"/>
      <c r="G34" s="24"/>
      <c r="H34" s="24"/>
      <c r="I34" s="24"/>
      <c r="J34" s="24"/>
      <c r="K34" s="281"/>
      <c r="L34" s="434">
        <f>SUM(L29:L33)</f>
        <v>-193</v>
      </c>
      <c r="M34" s="435">
        <v>-181</v>
      </c>
    </row>
    <row r="35" spans="1:13" ht="12.75" customHeight="1">
      <c r="A35" s="507"/>
      <c r="B35" s="3"/>
      <c r="C35" s="3"/>
      <c r="D35" s="3"/>
      <c r="E35" s="3"/>
      <c r="F35" s="3"/>
      <c r="G35" s="3"/>
      <c r="H35" s="3"/>
      <c r="I35" s="4"/>
      <c r="J35" s="4"/>
      <c r="K35" s="144"/>
      <c r="L35" s="433"/>
      <c r="M35" s="341"/>
    </row>
    <row r="36" spans="1:13" ht="25.5" customHeight="1" thickBot="1">
      <c r="A36" s="20" t="s">
        <v>307</v>
      </c>
      <c r="B36" s="19"/>
      <c r="C36" s="19"/>
      <c r="D36" s="19"/>
      <c r="E36" s="19"/>
      <c r="F36" s="19"/>
      <c r="G36" s="19"/>
      <c r="H36" s="19"/>
      <c r="I36" s="19"/>
      <c r="J36" s="19"/>
      <c r="K36" s="283"/>
      <c r="L36" s="439">
        <f>L34+L27+L20+L14</f>
        <v>1124</v>
      </c>
      <c r="M36" s="440">
        <f>M14+M20+M27+M34</f>
        <v>861</v>
      </c>
    </row>
    <row r="37" spans="1:13" ht="25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155"/>
      <c r="L37" s="352"/>
      <c r="M37" s="333"/>
    </row>
    <row r="38" spans="1:13" ht="25.5" customHeight="1">
      <c r="A38" s="3" t="s">
        <v>263</v>
      </c>
      <c r="B38" s="68"/>
      <c r="C38" s="68"/>
      <c r="D38" s="68"/>
      <c r="E38" s="68"/>
      <c r="F38" s="68"/>
      <c r="G38" s="68"/>
      <c r="H38" s="68"/>
      <c r="I38" s="33"/>
      <c r="J38" s="33"/>
      <c r="K38" s="144"/>
      <c r="L38" s="433"/>
      <c r="M38" s="341"/>
    </row>
    <row r="39" spans="2:13" ht="25.5" customHeight="1">
      <c r="B39" s="3" t="s">
        <v>7</v>
      </c>
      <c r="C39" s="3"/>
      <c r="D39" s="3"/>
      <c r="E39" s="3"/>
      <c r="F39" s="3"/>
      <c r="G39" s="3"/>
      <c r="H39" s="3"/>
      <c r="I39" s="3"/>
      <c r="J39" s="3"/>
      <c r="K39" s="155"/>
      <c r="L39" s="352">
        <f>L22+L16+L9</f>
        <v>688</v>
      </c>
      <c r="M39" s="333">
        <f>M22+M16+M9</f>
        <v>605</v>
      </c>
    </row>
    <row r="40" spans="1:13" ht="25.5" customHeight="1">
      <c r="A40" s="71"/>
      <c r="B40" s="57" t="s">
        <v>30</v>
      </c>
      <c r="C40" s="71"/>
      <c r="D40" s="71"/>
      <c r="E40" s="71"/>
      <c r="F40" s="71"/>
      <c r="G40" s="71"/>
      <c r="H40" s="71"/>
      <c r="I40" s="70"/>
      <c r="J40" s="70"/>
      <c r="K40" s="154"/>
      <c r="L40" s="436">
        <f>L23+L17+L10</f>
        <v>460</v>
      </c>
      <c r="M40" s="335">
        <f>M23+M17+M10</f>
        <v>316</v>
      </c>
    </row>
    <row r="41" spans="1:13" ht="25.5" customHeight="1">
      <c r="A41" s="38" t="s">
        <v>31</v>
      </c>
      <c r="I41" s="76"/>
      <c r="J41" s="76"/>
      <c r="K41" s="155"/>
      <c r="L41" s="352">
        <f>SUM(L39:L40)</f>
        <v>1148</v>
      </c>
      <c r="M41" s="333">
        <f>SUM(M39:M40)</f>
        <v>921</v>
      </c>
    </row>
    <row r="42" spans="1:13" ht="25.5" customHeight="1">
      <c r="A42" s="38" t="s">
        <v>188</v>
      </c>
      <c r="K42" s="280"/>
      <c r="L42" s="431">
        <f>L26</f>
        <v>-15</v>
      </c>
      <c r="M42" s="432">
        <f>M26</f>
        <v>-27</v>
      </c>
    </row>
    <row r="43" spans="1:13" ht="25.5" customHeight="1">
      <c r="A43" s="71" t="s">
        <v>28</v>
      </c>
      <c r="B43" s="71"/>
      <c r="C43" s="71"/>
      <c r="D43" s="71"/>
      <c r="E43" s="71"/>
      <c r="F43" s="71"/>
      <c r="G43" s="71"/>
      <c r="H43" s="71"/>
      <c r="I43" s="71"/>
      <c r="J43" s="71"/>
      <c r="K43" s="154"/>
      <c r="L43" s="436">
        <f>L34+L19+L13+L12+L25</f>
        <v>-9</v>
      </c>
      <c r="M43" s="335">
        <f>M34+M19+M13+M12+M25</f>
        <v>-33</v>
      </c>
    </row>
    <row r="44" spans="1:13" ht="11.25" customHeight="1">
      <c r="A44" s="38"/>
      <c r="B44" s="13"/>
      <c r="C44" s="13"/>
      <c r="D44" s="13"/>
      <c r="E44" s="13"/>
      <c r="F44" s="13"/>
      <c r="G44" s="13"/>
      <c r="H44" s="13"/>
      <c r="I44" s="13"/>
      <c r="J44" s="13"/>
      <c r="K44" s="144"/>
      <c r="L44" s="433"/>
      <c r="M44" s="333"/>
    </row>
    <row r="45" spans="1:13" ht="25.5" customHeight="1" thickBot="1">
      <c r="A45" s="26" t="s">
        <v>6</v>
      </c>
      <c r="B45" s="26"/>
      <c r="C45" s="26"/>
      <c r="D45" s="26"/>
      <c r="E45" s="26"/>
      <c r="F45" s="26"/>
      <c r="G45" s="26"/>
      <c r="H45" s="26"/>
      <c r="I45" s="322"/>
      <c r="J45" s="322"/>
      <c r="K45" s="319"/>
      <c r="L45" s="441">
        <f>SUM(L41:L43)</f>
        <v>1124</v>
      </c>
      <c r="M45" s="442">
        <f>SUM(M41:M43)</f>
        <v>861</v>
      </c>
    </row>
    <row r="46" spans="5:11" ht="16.5" customHeight="1">
      <c r="E46" s="13"/>
      <c r="K46" s="31"/>
    </row>
    <row r="47" spans="1:11" ht="25.5" customHeight="1">
      <c r="A47" s="10" t="s">
        <v>315</v>
      </c>
      <c r="E47" s="13"/>
      <c r="K47" s="31"/>
    </row>
    <row r="48" spans="1:13" ht="25.5" customHeight="1">
      <c r="A48" s="13" t="s">
        <v>303</v>
      </c>
      <c r="E48" s="13"/>
      <c r="K48" s="31"/>
      <c r="L48" s="352">
        <v>-37</v>
      </c>
      <c r="M48" s="333">
        <v>-89</v>
      </c>
    </row>
    <row r="49" spans="1:13" ht="25.5" customHeight="1">
      <c r="A49" s="71" t="s">
        <v>333</v>
      </c>
      <c r="E49" s="13"/>
      <c r="K49" s="31"/>
      <c r="L49" s="352">
        <v>17</v>
      </c>
      <c r="M49" s="333">
        <v>22</v>
      </c>
    </row>
    <row r="50" spans="1:13" ht="25.5" customHeight="1" thickBot="1">
      <c r="A50" s="476" t="s">
        <v>334</v>
      </c>
      <c r="B50" s="541"/>
      <c r="C50" s="541"/>
      <c r="D50" s="541"/>
      <c r="E50" s="541"/>
      <c r="F50" s="541"/>
      <c r="G50" s="541"/>
      <c r="H50" s="541"/>
      <c r="I50" s="541"/>
      <c r="J50" s="541"/>
      <c r="K50" s="542"/>
      <c r="L50" s="543">
        <f>SUM(L48:L49)</f>
        <v>-20</v>
      </c>
      <c r="M50" s="544">
        <f>SUM(M48:M49)</f>
        <v>-67</v>
      </c>
    </row>
    <row r="51" ht="25.5" customHeight="1">
      <c r="K51" s="31"/>
    </row>
    <row r="52" ht="25.5" customHeight="1">
      <c r="K52" s="31"/>
    </row>
    <row r="53" ht="25.5" customHeight="1">
      <c r="K53" s="31"/>
    </row>
    <row r="54" ht="25.5" customHeight="1">
      <c r="K54" s="31"/>
    </row>
    <row r="55" ht="25.5" customHeight="1">
      <c r="K55" s="31"/>
    </row>
    <row r="56" ht="25.5" customHeight="1">
      <c r="K56" s="31"/>
    </row>
    <row r="57" ht="25.5" customHeight="1">
      <c r="K57" s="31"/>
    </row>
    <row r="58" ht="25.5" customHeight="1">
      <c r="K58" s="31"/>
    </row>
    <row r="59" ht="25.5" customHeight="1">
      <c r="K59" s="31"/>
    </row>
    <row r="60" ht="25.5" customHeight="1">
      <c r="K60" s="31"/>
    </row>
    <row r="61" ht="25.5" customHeight="1">
      <c r="K61" s="31"/>
    </row>
    <row r="62" ht="25.5" customHeight="1">
      <c r="K62" s="31"/>
    </row>
    <row r="63" ht="25.5" customHeight="1">
      <c r="K63" s="31"/>
    </row>
    <row r="64" ht="25.5" customHeight="1">
      <c r="K64" s="31"/>
    </row>
    <row r="65" ht="25.5" customHeight="1">
      <c r="K65" s="31"/>
    </row>
    <row r="66" ht="25.5" customHeight="1">
      <c r="K66" s="31"/>
    </row>
    <row r="67" ht="25.5" customHeight="1">
      <c r="K67" s="31"/>
    </row>
    <row r="68" ht="25.5" customHeight="1">
      <c r="K68" s="31"/>
    </row>
    <row r="69" ht="25.5" customHeight="1">
      <c r="K69" s="31"/>
    </row>
    <row r="70" ht="25.5" customHeight="1">
      <c r="K70" s="31"/>
    </row>
    <row r="71" ht="25.5" customHeight="1">
      <c r="K71" s="31"/>
    </row>
    <row r="72" ht="25.5" customHeight="1">
      <c r="K72" s="31"/>
    </row>
    <row r="73" ht="25.5" customHeight="1">
      <c r="K73" s="31"/>
    </row>
    <row r="74" ht="25.5" customHeight="1">
      <c r="K74" s="31"/>
    </row>
    <row r="75" ht="25.5" customHeight="1">
      <c r="K75" s="31"/>
    </row>
    <row r="76" ht="25.5" customHeight="1">
      <c r="K76" s="31"/>
    </row>
    <row r="77" ht="25.5" customHeight="1">
      <c r="K77" s="31"/>
    </row>
    <row r="78" ht="25.5" customHeight="1">
      <c r="K78" s="31"/>
    </row>
    <row r="79" ht="25.5" customHeight="1">
      <c r="K79" s="31"/>
    </row>
    <row r="80" ht="25.5" customHeight="1">
      <c r="K80" s="31"/>
    </row>
    <row r="81" ht="25.5" customHeight="1">
      <c r="K81" s="31"/>
    </row>
    <row r="82" ht="25.5" customHeight="1">
      <c r="K82" s="31"/>
    </row>
    <row r="83" ht="25.5" customHeight="1">
      <c r="K83" s="31"/>
    </row>
    <row r="84" ht="25.5" customHeight="1">
      <c r="K84" s="31"/>
    </row>
    <row r="85" ht="25.5" customHeight="1">
      <c r="K85" s="31"/>
    </row>
    <row r="86" ht="25.5" customHeight="1">
      <c r="K86" s="31"/>
    </row>
    <row r="87" ht="25.5" customHeight="1">
      <c r="K87" s="31"/>
    </row>
    <row r="88" ht="25.5" customHeight="1">
      <c r="K88" s="31"/>
    </row>
    <row r="89" ht="25.5" customHeight="1">
      <c r="K89" s="31"/>
    </row>
    <row r="90" ht="25.5" customHeight="1">
      <c r="K90" s="31"/>
    </row>
    <row r="91" ht="25.5" customHeight="1">
      <c r="K91" s="31"/>
    </row>
    <row r="92" ht="25.5" customHeight="1">
      <c r="K92" s="31"/>
    </row>
    <row r="93" ht="25.5" customHeight="1">
      <c r="K93" s="31"/>
    </row>
    <row r="94" ht="25.5" customHeight="1">
      <c r="K94" s="31"/>
    </row>
    <row r="95" ht="25.5" customHeight="1">
      <c r="K95" s="31"/>
    </row>
    <row r="96" ht="25.5" customHeight="1">
      <c r="K96" s="31"/>
    </row>
    <row r="97" ht="25.5" customHeight="1">
      <c r="K97" s="31"/>
    </row>
    <row r="98" ht="25.5" customHeight="1">
      <c r="K98" s="31"/>
    </row>
    <row r="99" ht="25.5" customHeight="1">
      <c r="K99" s="31"/>
    </row>
    <row r="100" ht="25.5" customHeight="1">
      <c r="K100" s="31"/>
    </row>
    <row r="101" ht="25.5" customHeight="1">
      <c r="K101" s="31"/>
    </row>
    <row r="102" ht="25.5" customHeight="1">
      <c r="K102" s="31"/>
    </row>
    <row r="103" ht="25.5" customHeight="1">
      <c r="K103" s="31"/>
    </row>
    <row r="104" ht="25.5" customHeight="1">
      <c r="K104" s="31"/>
    </row>
    <row r="105" ht="25.5" customHeight="1">
      <c r="K105" s="31"/>
    </row>
    <row r="106" ht="25.5" customHeight="1">
      <c r="K106" s="31"/>
    </row>
    <row r="107" ht="25.5" customHeight="1">
      <c r="K107" s="31"/>
    </row>
    <row r="108" ht="25.5" customHeight="1">
      <c r="K108" s="31"/>
    </row>
    <row r="109" ht="25.5" customHeight="1">
      <c r="K109" s="31"/>
    </row>
    <row r="110" ht="25.5" customHeight="1">
      <c r="K110" s="31"/>
    </row>
    <row r="111" ht="25.5" customHeight="1">
      <c r="K111" s="31"/>
    </row>
    <row r="112" ht="25.5" customHeight="1">
      <c r="K112" s="31"/>
    </row>
    <row r="113" ht="25.5" customHeight="1">
      <c r="K113" s="31"/>
    </row>
    <row r="114" ht="25.5" customHeight="1">
      <c r="K114" s="31"/>
    </row>
    <row r="115" ht="25.5" customHeight="1">
      <c r="K115" s="31"/>
    </row>
    <row r="116" ht="25.5" customHeight="1">
      <c r="K116" s="31"/>
    </row>
    <row r="117" ht="25.5" customHeight="1">
      <c r="K117" s="31"/>
    </row>
    <row r="118" ht="25.5" customHeight="1">
      <c r="K118" s="31"/>
    </row>
    <row r="119" ht="25.5" customHeight="1">
      <c r="K119" s="31"/>
    </row>
    <row r="120" ht="25.5" customHeight="1">
      <c r="K120" s="31"/>
    </row>
    <row r="121" ht="25.5" customHeight="1">
      <c r="K121" s="31"/>
    </row>
    <row r="122" ht="25.5" customHeight="1">
      <c r="K122" s="31"/>
    </row>
    <row r="123" ht="25.5" customHeight="1">
      <c r="K123" s="31"/>
    </row>
    <row r="124" ht="25.5" customHeight="1">
      <c r="K124" s="31"/>
    </row>
    <row r="125" ht="25.5" customHeight="1">
      <c r="K125" s="31"/>
    </row>
    <row r="126" ht="25.5" customHeight="1">
      <c r="K126" s="31"/>
    </row>
    <row r="127" ht="25.5" customHeight="1">
      <c r="K127" s="31"/>
    </row>
    <row r="128" ht="25.5" customHeight="1">
      <c r="K128" s="31"/>
    </row>
    <row r="129" ht="25.5" customHeight="1">
      <c r="K129" s="31"/>
    </row>
    <row r="130" ht="25.5" customHeight="1">
      <c r="K130" s="31"/>
    </row>
    <row r="131" ht="25.5" customHeight="1">
      <c r="K131" s="31"/>
    </row>
    <row r="132" ht="25.5" customHeight="1">
      <c r="K132" s="31"/>
    </row>
    <row r="133" ht="25.5" customHeight="1">
      <c r="K133" s="31"/>
    </row>
    <row r="134" ht="25.5" customHeight="1">
      <c r="K134" s="31"/>
    </row>
    <row r="135" ht="25.5" customHeight="1">
      <c r="K135" s="31"/>
    </row>
    <row r="136" ht="25.5" customHeight="1">
      <c r="K136" s="31"/>
    </row>
    <row r="137" ht="25.5" customHeight="1">
      <c r="K137" s="31"/>
    </row>
    <row r="138" ht="25.5" customHeight="1">
      <c r="K138" s="31"/>
    </row>
    <row r="139" ht="25.5" customHeight="1">
      <c r="K139" s="31"/>
    </row>
    <row r="140" ht="25.5" customHeight="1">
      <c r="K140" s="31"/>
    </row>
    <row r="141" ht="25.5" customHeight="1">
      <c r="K141" s="31"/>
    </row>
    <row r="142" ht="25.5" customHeight="1">
      <c r="K142" s="31"/>
    </row>
    <row r="143" ht="25.5" customHeight="1">
      <c r="K143" s="31"/>
    </row>
    <row r="144" ht="25.5" customHeight="1">
      <c r="K144" s="31"/>
    </row>
    <row r="145" ht="25.5" customHeight="1">
      <c r="K145" s="31"/>
    </row>
    <row r="146" ht="25.5" customHeight="1">
      <c r="K146" s="31"/>
    </row>
    <row r="147" ht="25.5" customHeight="1">
      <c r="K147" s="31"/>
    </row>
    <row r="148" ht="25.5" customHeight="1">
      <c r="K148" s="31"/>
    </row>
    <row r="149" ht="25.5" customHeight="1">
      <c r="K149" s="31"/>
    </row>
    <row r="150" ht="25.5" customHeight="1">
      <c r="K150" s="31"/>
    </row>
    <row r="151" ht="25.5" customHeight="1">
      <c r="K151" s="31"/>
    </row>
    <row r="152" ht="25.5" customHeight="1">
      <c r="K152" s="31"/>
    </row>
    <row r="153" ht="25.5" customHeight="1">
      <c r="K153" s="31"/>
    </row>
    <row r="154" ht="25.5" customHeight="1">
      <c r="K154" s="31"/>
    </row>
    <row r="155" ht="25.5" customHeight="1">
      <c r="K155" s="31"/>
    </row>
    <row r="156" ht="25.5" customHeight="1">
      <c r="K156" s="31"/>
    </row>
    <row r="157" ht="25.5" customHeight="1">
      <c r="K157" s="31"/>
    </row>
    <row r="158" ht="25.5" customHeight="1">
      <c r="K158" s="31"/>
    </row>
    <row r="159" ht="25.5" customHeight="1">
      <c r="K159" s="31"/>
    </row>
    <row r="160" ht="25.5" customHeight="1">
      <c r="K160" s="31"/>
    </row>
    <row r="161" ht="25.5" customHeight="1">
      <c r="K161" s="31"/>
    </row>
    <row r="162" ht="25.5" customHeight="1">
      <c r="K162" s="31"/>
    </row>
    <row r="163" ht="25.5" customHeight="1">
      <c r="K163" s="31"/>
    </row>
    <row r="164" ht="25.5" customHeight="1">
      <c r="K164" s="31"/>
    </row>
    <row r="165" ht="25.5" customHeight="1">
      <c r="K165" s="31"/>
    </row>
    <row r="166" ht="25.5" customHeight="1">
      <c r="K166" s="31"/>
    </row>
    <row r="167" ht="25.5" customHeight="1">
      <c r="K167" s="31"/>
    </row>
    <row r="168" ht="25.5" customHeight="1">
      <c r="K168" s="31"/>
    </row>
    <row r="169" ht="25.5" customHeight="1">
      <c r="K169" s="31"/>
    </row>
    <row r="170" ht="25.5" customHeight="1">
      <c r="K170" s="31"/>
    </row>
    <row r="171" ht="25.5" customHeight="1">
      <c r="K171" s="31"/>
    </row>
    <row r="172" ht="25.5" customHeight="1">
      <c r="K172" s="31"/>
    </row>
    <row r="173" ht="25.5" customHeight="1">
      <c r="K173" s="31"/>
    </row>
    <row r="174" ht="25.5" customHeight="1">
      <c r="K174" s="31"/>
    </row>
    <row r="175" ht="25.5" customHeight="1">
      <c r="K175" s="31"/>
    </row>
    <row r="176" ht="25.5" customHeight="1">
      <c r="K176" s="31"/>
    </row>
    <row r="177" ht="25.5" customHeight="1">
      <c r="K177" s="31"/>
    </row>
    <row r="178" ht="25.5" customHeight="1">
      <c r="K178" s="31"/>
    </row>
    <row r="179" ht="25.5" customHeight="1">
      <c r="K179" s="31"/>
    </row>
    <row r="180" ht="25.5" customHeight="1">
      <c r="K180" s="31"/>
    </row>
    <row r="181" ht="25.5" customHeight="1">
      <c r="K181" s="31"/>
    </row>
    <row r="182" ht="25.5" customHeight="1">
      <c r="K182" s="31"/>
    </row>
    <row r="183" ht="25.5" customHeight="1">
      <c r="K183" s="31"/>
    </row>
    <row r="184" ht="25.5" customHeight="1">
      <c r="K184" s="31"/>
    </row>
    <row r="185" ht="25.5" customHeight="1">
      <c r="K185" s="31"/>
    </row>
    <row r="186" ht="25.5" customHeight="1">
      <c r="K186" s="31"/>
    </row>
    <row r="187" ht="25.5" customHeight="1">
      <c r="K187" s="31"/>
    </row>
    <row r="188" ht="25.5" customHeight="1">
      <c r="K188" s="31"/>
    </row>
    <row r="189" ht="25.5" customHeight="1">
      <c r="K189" s="31"/>
    </row>
    <row r="190" ht="25.5" customHeight="1">
      <c r="K190" s="31"/>
    </row>
    <row r="191" ht="25.5" customHeight="1">
      <c r="K191" s="31"/>
    </row>
    <row r="192" ht="25.5" customHeight="1">
      <c r="K192" s="31"/>
    </row>
    <row r="193" ht="25.5" customHeight="1">
      <c r="K193" s="31"/>
    </row>
    <row r="194" ht="25.5" customHeight="1">
      <c r="K194" s="31"/>
    </row>
    <row r="195" ht="25.5" customHeight="1">
      <c r="K195" s="31"/>
    </row>
    <row r="196" ht="25.5" customHeight="1">
      <c r="K196" s="31"/>
    </row>
    <row r="197" ht="25.5" customHeight="1">
      <c r="K197" s="31"/>
    </row>
    <row r="198" ht="25.5" customHeight="1">
      <c r="K198" s="31"/>
    </row>
    <row r="199" ht="25.5" customHeight="1">
      <c r="K199" s="31"/>
    </row>
    <row r="200" ht="25.5" customHeight="1">
      <c r="K200" s="31"/>
    </row>
    <row r="201" ht="25.5" customHeight="1">
      <c r="K201" s="31"/>
    </row>
    <row r="202" ht="25.5" customHeight="1">
      <c r="K202" s="31"/>
    </row>
    <row r="203" ht="25.5" customHeight="1">
      <c r="K203" s="31"/>
    </row>
    <row r="204" ht="25.5" customHeight="1">
      <c r="K204" s="31"/>
    </row>
    <row r="205" ht="25.5" customHeight="1">
      <c r="K205" s="31"/>
    </row>
    <row r="206" ht="25.5" customHeight="1">
      <c r="K206" s="31"/>
    </row>
    <row r="207" ht="25.5" customHeight="1">
      <c r="K207" s="31"/>
    </row>
    <row r="208" ht="25.5" customHeight="1">
      <c r="K208" s="31"/>
    </row>
    <row r="209" ht="25.5" customHeight="1">
      <c r="K209" s="31"/>
    </row>
    <row r="210" ht="25.5" customHeight="1">
      <c r="K210" s="31"/>
    </row>
    <row r="211" ht="25.5" customHeight="1">
      <c r="K211" s="31"/>
    </row>
    <row r="212" ht="25.5" customHeight="1">
      <c r="K212" s="31"/>
    </row>
    <row r="213" ht="25.5" customHeight="1">
      <c r="K213" s="31"/>
    </row>
    <row r="214" ht="25.5" customHeight="1">
      <c r="K214" s="31"/>
    </row>
    <row r="215" ht="25.5" customHeight="1">
      <c r="K215" s="31"/>
    </row>
    <row r="216" ht="25.5" customHeight="1">
      <c r="K216" s="31"/>
    </row>
    <row r="217" ht="25.5" customHeight="1">
      <c r="K217" s="31"/>
    </row>
    <row r="218" ht="25.5" customHeight="1">
      <c r="K218" s="31"/>
    </row>
    <row r="219" ht="25.5" customHeight="1">
      <c r="K219" s="31"/>
    </row>
    <row r="220" ht="25.5" customHeight="1">
      <c r="K220" s="31"/>
    </row>
    <row r="221" ht="25.5" customHeight="1">
      <c r="K221" s="31"/>
    </row>
    <row r="222" ht="25.5" customHeight="1">
      <c r="K222" s="31"/>
    </row>
    <row r="223" ht="25.5" customHeight="1">
      <c r="K223" s="31"/>
    </row>
    <row r="224" ht="25.5" customHeight="1">
      <c r="K224" s="31"/>
    </row>
    <row r="225" ht="25.5" customHeight="1">
      <c r="K225" s="31"/>
    </row>
    <row r="226" ht="25.5" customHeight="1">
      <c r="K226" s="31"/>
    </row>
    <row r="227" ht="25.5" customHeight="1">
      <c r="K227" s="31"/>
    </row>
    <row r="228" ht="25.5" customHeight="1">
      <c r="K228" s="31"/>
    </row>
    <row r="229" ht="25.5" customHeight="1">
      <c r="K229" s="31"/>
    </row>
    <row r="230" ht="25.5" customHeight="1">
      <c r="K230" s="31"/>
    </row>
    <row r="231" ht="25.5" customHeight="1">
      <c r="K231" s="31"/>
    </row>
    <row r="232" ht="25.5" customHeight="1">
      <c r="K232" s="31"/>
    </row>
    <row r="233" ht="25.5" customHeight="1">
      <c r="K233" s="31"/>
    </row>
    <row r="234" ht="25.5" customHeight="1">
      <c r="K234" s="31"/>
    </row>
    <row r="235" ht="25.5" customHeight="1">
      <c r="K235" s="31"/>
    </row>
    <row r="236" ht="25.5" customHeight="1">
      <c r="K236" s="31"/>
    </row>
    <row r="237" ht="25.5" customHeight="1">
      <c r="K237" s="31"/>
    </row>
    <row r="238" ht="25.5" customHeight="1">
      <c r="K238" s="31"/>
    </row>
    <row r="239" ht="25.5" customHeight="1">
      <c r="K239" s="31"/>
    </row>
    <row r="240" ht="25.5" customHeight="1">
      <c r="K240" s="31"/>
    </row>
    <row r="241" ht="25.5" customHeight="1">
      <c r="K241" s="31"/>
    </row>
    <row r="242" ht="25.5" customHeight="1">
      <c r="K242" s="31"/>
    </row>
    <row r="243" ht="25.5" customHeight="1">
      <c r="K243" s="31"/>
    </row>
    <row r="244" ht="25.5" customHeight="1">
      <c r="K244" s="31"/>
    </row>
    <row r="245" ht="25.5" customHeight="1">
      <c r="K245" s="31"/>
    </row>
    <row r="246" ht="25.5" customHeight="1">
      <c r="K246" s="31"/>
    </row>
    <row r="247" ht="25.5" customHeight="1">
      <c r="K247" s="31"/>
    </row>
    <row r="248" ht="25.5" customHeight="1">
      <c r="K248" s="31"/>
    </row>
    <row r="249" ht="25.5" customHeight="1">
      <c r="K249" s="31"/>
    </row>
    <row r="250" ht="25.5" customHeight="1">
      <c r="K250" s="31"/>
    </row>
    <row r="251" ht="25.5" customHeight="1">
      <c r="K251" s="31"/>
    </row>
    <row r="252" ht="25.5" customHeight="1">
      <c r="K252" s="31"/>
    </row>
    <row r="253" ht="25.5" customHeight="1">
      <c r="K253" s="31"/>
    </row>
    <row r="254" ht="25.5" customHeight="1">
      <c r="K254" s="31"/>
    </row>
    <row r="255" ht="25.5" customHeight="1">
      <c r="K255" s="31"/>
    </row>
    <row r="256" ht="25.5" customHeight="1">
      <c r="K256" s="31"/>
    </row>
    <row r="257" ht="25.5" customHeight="1">
      <c r="K257" s="31"/>
    </row>
    <row r="258" ht="25.5" customHeight="1">
      <c r="K258" s="31"/>
    </row>
    <row r="259" ht="25.5" customHeight="1">
      <c r="K259" s="31"/>
    </row>
    <row r="260" ht="25.5" customHeight="1">
      <c r="K260" s="31"/>
    </row>
    <row r="261" ht="25.5" customHeight="1">
      <c r="K261" s="31"/>
    </row>
    <row r="262" ht="25.5" customHeight="1">
      <c r="K262" s="31"/>
    </row>
    <row r="263" ht="25.5" customHeight="1">
      <c r="K263" s="31"/>
    </row>
    <row r="264" ht="25.5" customHeight="1">
      <c r="K264" s="31"/>
    </row>
    <row r="265" ht="25.5" customHeight="1">
      <c r="K265" s="31"/>
    </row>
    <row r="266" ht="25.5" customHeight="1">
      <c r="K266" s="31"/>
    </row>
    <row r="267" ht="25.5" customHeight="1">
      <c r="K267" s="31"/>
    </row>
    <row r="268" ht="25.5" customHeight="1">
      <c r="K268" s="31"/>
    </row>
    <row r="269" ht="25.5" customHeight="1">
      <c r="K269" s="31"/>
    </row>
    <row r="270" ht="25.5" customHeight="1">
      <c r="K270" s="31"/>
    </row>
    <row r="271" ht="25.5" customHeight="1">
      <c r="K271" s="31"/>
    </row>
    <row r="272" ht="25.5" customHeight="1">
      <c r="K272" s="31"/>
    </row>
    <row r="273" ht="25.5" customHeight="1">
      <c r="K273" s="31"/>
    </row>
    <row r="274" ht="25.5" customHeight="1">
      <c r="K274" s="31"/>
    </row>
    <row r="275" ht="25.5" customHeight="1">
      <c r="K275" s="31"/>
    </row>
    <row r="276" ht="25.5" customHeight="1">
      <c r="K276" s="31"/>
    </row>
    <row r="277" ht="25.5" customHeight="1">
      <c r="K277" s="31"/>
    </row>
    <row r="278" ht="25.5" customHeight="1">
      <c r="K278" s="31"/>
    </row>
    <row r="279" ht="25.5" customHeight="1">
      <c r="K279" s="31"/>
    </row>
    <row r="280" ht="25.5" customHeight="1">
      <c r="K280" s="31"/>
    </row>
    <row r="281" ht="25.5" customHeight="1">
      <c r="K281" s="31"/>
    </row>
    <row r="282" ht="25.5" customHeight="1">
      <c r="K282" s="31"/>
    </row>
    <row r="283" ht="25.5" customHeight="1">
      <c r="K283" s="31"/>
    </row>
    <row r="284" ht="25.5" customHeight="1">
      <c r="K284" s="31"/>
    </row>
    <row r="285" ht="25.5" customHeight="1">
      <c r="K285" s="31"/>
    </row>
    <row r="286" ht="25.5" customHeight="1">
      <c r="K286" s="31"/>
    </row>
    <row r="287" ht="25.5" customHeight="1">
      <c r="K287" s="31"/>
    </row>
    <row r="288" ht="25.5" customHeight="1">
      <c r="K288" s="31"/>
    </row>
    <row r="289" ht="25.5" customHeight="1">
      <c r="K289" s="31"/>
    </row>
    <row r="290" ht="25.5" customHeight="1">
      <c r="K290" s="31"/>
    </row>
    <row r="291" ht="25.5" customHeight="1">
      <c r="K291" s="31"/>
    </row>
    <row r="292" ht="25.5" customHeight="1">
      <c r="K292" s="31"/>
    </row>
    <row r="293" ht="25.5" customHeight="1">
      <c r="K293" s="31"/>
    </row>
    <row r="294" ht="25.5" customHeight="1">
      <c r="K294" s="31"/>
    </row>
    <row r="295" ht="25.5" customHeight="1">
      <c r="K295" s="31"/>
    </row>
    <row r="296" ht="25.5" customHeight="1">
      <c r="K296" s="31"/>
    </row>
    <row r="297" ht="25.5" customHeight="1">
      <c r="K297" s="31"/>
    </row>
    <row r="298" ht="25.5" customHeight="1">
      <c r="K298" s="31"/>
    </row>
    <row r="299" ht="25.5" customHeight="1">
      <c r="K299" s="31"/>
    </row>
    <row r="300" ht="25.5" customHeight="1">
      <c r="K300" s="31"/>
    </row>
    <row r="301" ht="25.5" customHeight="1">
      <c r="K301" s="31"/>
    </row>
    <row r="302" ht="25.5" customHeight="1">
      <c r="K302" s="31"/>
    </row>
    <row r="303" ht="25.5" customHeight="1">
      <c r="K303" s="31"/>
    </row>
    <row r="304" ht="25.5" customHeight="1">
      <c r="K304" s="31"/>
    </row>
    <row r="305" ht="25.5" customHeight="1">
      <c r="K305" s="31"/>
    </row>
    <row r="306" ht="25.5" customHeight="1">
      <c r="K306" s="31"/>
    </row>
    <row r="307" ht="25.5" customHeight="1">
      <c r="K307" s="31"/>
    </row>
    <row r="308" ht="25.5" customHeight="1">
      <c r="K308" s="31"/>
    </row>
    <row r="309" ht="25.5" customHeight="1">
      <c r="K309" s="31"/>
    </row>
    <row r="310" ht="25.5" customHeight="1">
      <c r="K310" s="31"/>
    </row>
    <row r="311" ht="25.5" customHeight="1">
      <c r="K311" s="31"/>
    </row>
    <row r="312" ht="25.5" customHeight="1">
      <c r="K312" s="31"/>
    </row>
    <row r="313" ht="25.5" customHeight="1">
      <c r="K313" s="31"/>
    </row>
    <row r="314" ht="25.5" customHeight="1">
      <c r="K314" s="31"/>
    </row>
    <row r="315" ht="25.5" customHeight="1">
      <c r="K315" s="31"/>
    </row>
    <row r="316" ht="25.5" customHeight="1">
      <c r="K316" s="31"/>
    </row>
    <row r="317" ht="25.5" customHeight="1">
      <c r="K317" s="31"/>
    </row>
    <row r="318" ht="25.5" customHeight="1">
      <c r="K318" s="31"/>
    </row>
    <row r="319" ht="25.5" customHeight="1">
      <c r="K319" s="31"/>
    </row>
    <row r="320" ht="25.5" customHeight="1">
      <c r="K320" s="31"/>
    </row>
    <row r="321" ht="25.5" customHeight="1">
      <c r="K321" s="31"/>
    </row>
    <row r="322" ht="25.5" customHeight="1">
      <c r="K322" s="31"/>
    </row>
    <row r="323" ht="25.5" customHeight="1">
      <c r="K323" s="31"/>
    </row>
    <row r="324" ht="25.5" customHeight="1">
      <c r="K324" s="31"/>
    </row>
    <row r="325" ht="25.5" customHeight="1">
      <c r="K325" s="31"/>
    </row>
    <row r="326" ht="25.5" customHeight="1">
      <c r="K326" s="31"/>
    </row>
    <row r="327" ht="25.5" customHeight="1">
      <c r="K327" s="31"/>
    </row>
    <row r="328" ht="25.5" customHeight="1">
      <c r="K328" s="31"/>
    </row>
    <row r="329" ht="25.5" customHeight="1">
      <c r="K329" s="31"/>
    </row>
    <row r="330" ht="25.5" customHeight="1">
      <c r="K330" s="31"/>
    </row>
    <row r="331" ht="25.5" customHeight="1">
      <c r="K331" s="31"/>
    </row>
    <row r="332" ht="25.5" customHeight="1">
      <c r="K332" s="31"/>
    </row>
    <row r="333" ht="25.5" customHeight="1">
      <c r="K333" s="31"/>
    </row>
    <row r="334" ht="25.5" customHeight="1">
      <c r="K334" s="31"/>
    </row>
    <row r="335" ht="25.5" customHeight="1">
      <c r="K335" s="31"/>
    </row>
    <row r="336" ht="25.5" customHeight="1">
      <c r="K336" s="31"/>
    </row>
    <row r="337" ht="25.5" customHeight="1">
      <c r="K337" s="31"/>
    </row>
    <row r="338" ht="25.5" customHeight="1">
      <c r="K338" s="31"/>
    </row>
    <row r="339" ht="25.5" customHeight="1">
      <c r="K339" s="31"/>
    </row>
    <row r="340" ht="25.5" customHeight="1">
      <c r="K340" s="31"/>
    </row>
    <row r="341" ht="25.5" customHeight="1">
      <c r="K341" s="31"/>
    </row>
    <row r="342" ht="25.5" customHeight="1">
      <c r="K342" s="31"/>
    </row>
    <row r="343" ht="25.5" customHeight="1">
      <c r="K343" s="31"/>
    </row>
    <row r="344" ht="25.5" customHeight="1">
      <c r="K344" s="31"/>
    </row>
    <row r="345" ht="25.5" customHeight="1">
      <c r="K345" s="31"/>
    </row>
    <row r="346" ht="25.5" customHeight="1">
      <c r="K346" s="31"/>
    </row>
    <row r="347" ht="25.5" customHeight="1">
      <c r="K347" s="31"/>
    </row>
    <row r="348" ht="25.5" customHeight="1">
      <c r="K348" s="31"/>
    </row>
    <row r="349" ht="25.5" customHeight="1">
      <c r="K349" s="31"/>
    </row>
    <row r="350" ht="25.5" customHeight="1">
      <c r="K350" s="31"/>
    </row>
    <row r="351" ht="25.5" customHeight="1">
      <c r="K351" s="31"/>
    </row>
    <row r="352" ht="25.5" customHeight="1">
      <c r="K352" s="31"/>
    </row>
    <row r="353" ht="25.5" customHeight="1">
      <c r="K353" s="31"/>
    </row>
    <row r="354" ht="25.5" customHeight="1">
      <c r="K354" s="31"/>
    </row>
    <row r="355" ht="25.5" customHeight="1">
      <c r="K355" s="31"/>
    </row>
    <row r="356" ht="25.5" customHeight="1">
      <c r="K356" s="31"/>
    </row>
    <row r="357" ht="25.5" customHeight="1">
      <c r="K357" s="31"/>
    </row>
    <row r="358" ht="25.5" customHeight="1">
      <c r="K358" s="31"/>
    </row>
    <row r="359" ht="25.5" customHeight="1">
      <c r="K359" s="31"/>
    </row>
    <row r="360" ht="25.5" customHeight="1">
      <c r="K360" s="31"/>
    </row>
    <row r="361" ht="25.5" customHeight="1">
      <c r="K361" s="31"/>
    </row>
    <row r="362" ht="25.5" customHeight="1">
      <c r="K362" s="31"/>
    </row>
    <row r="363" ht="25.5" customHeight="1">
      <c r="K363" s="31"/>
    </row>
    <row r="364" ht="25.5" customHeight="1">
      <c r="K364" s="31"/>
    </row>
    <row r="365" ht="25.5" customHeight="1">
      <c r="K365" s="31"/>
    </row>
    <row r="366" ht="25.5" customHeight="1">
      <c r="K366" s="31"/>
    </row>
    <row r="367" ht="25.5" customHeight="1">
      <c r="K367" s="31"/>
    </row>
    <row r="368" ht="25.5" customHeight="1">
      <c r="K368" s="31"/>
    </row>
    <row r="369" ht="25.5" customHeight="1">
      <c r="K369" s="31"/>
    </row>
    <row r="370" ht="25.5" customHeight="1">
      <c r="K370" s="31"/>
    </row>
    <row r="371" ht="25.5" customHeight="1">
      <c r="K371" s="31"/>
    </row>
    <row r="372" ht="25.5" customHeight="1">
      <c r="K372" s="31"/>
    </row>
    <row r="373" ht="25.5" customHeight="1">
      <c r="K373" s="31"/>
    </row>
    <row r="374" ht="25.5" customHeight="1">
      <c r="K374" s="31"/>
    </row>
    <row r="375" ht="25.5" customHeight="1">
      <c r="K375" s="31"/>
    </row>
    <row r="376" ht="25.5" customHeight="1">
      <c r="K376" s="31"/>
    </row>
    <row r="377" ht="25.5" customHeight="1">
      <c r="K377" s="31"/>
    </row>
    <row r="378" ht="25.5" customHeight="1">
      <c r="K378" s="31"/>
    </row>
    <row r="379" ht="25.5" customHeight="1">
      <c r="K379" s="31"/>
    </row>
    <row r="380" ht="25.5" customHeight="1">
      <c r="K380" s="31"/>
    </row>
    <row r="381" ht="25.5" customHeight="1">
      <c r="K381" s="31"/>
    </row>
    <row r="382" ht="25.5" customHeight="1">
      <c r="K382" s="31"/>
    </row>
    <row r="383" ht="25.5" customHeight="1">
      <c r="K383" s="31"/>
    </row>
    <row r="384" ht="25.5" customHeight="1">
      <c r="K384" s="31"/>
    </row>
    <row r="385" ht="25.5" customHeight="1">
      <c r="K385" s="31"/>
    </row>
    <row r="386" ht="25.5" customHeight="1">
      <c r="K386" s="31"/>
    </row>
    <row r="387" ht="25.5" customHeight="1">
      <c r="K387" s="31"/>
    </row>
    <row r="388" ht="25.5" customHeight="1">
      <c r="K388" s="31"/>
    </row>
    <row r="389" ht="25.5" customHeight="1">
      <c r="K389" s="31"/>
    </row>
    <row r="390" ht="25.5" customHeight="1">
      <c r="K390" s="31"/>
    </row>
    <row r="391" ht="25.5" customHeight="1">
      <c r="K391" s="31"/>
    </row>
    <row r="392" ht="25.5" customHeight="1">
      <c r="K392" s="31"/>
    </row>
    <row r="393" ht="25.5" customHeight="1">
      <c r="K393" s="31"/>
    </row>
    <row r="394" ht="25.5" customHeight="1">
      <c r="K394" s="31"/>
    </row>
    <row r="395" ht="25.5" customHeight="1">
      <c r="K395" s="31"/>
    </row>
    <row r="396" ht="25.5" customHeight="1">
      <c r="K396" s="31"/>
    </row>
    <row r="397" ht="25.5" customHeight="1">
      <c r="K397" s="31"/>
    </row>
    <row r="398" ht="25.5" customHeight="1">
      <c r="K398" s="31"/>
    </row>
    <row r="399" ht="25.5" customHeight="1">
      <c r="K399" s="31"/>
    </row>
    <row r="400" ht="25.5" customHeight="1">
      <c r="K400" s="31"/>
    </row>
    <row r="401" ht="25.5" customHeight="1">
      <c r="K401" s="31"/>
    </row>
    <row r="402" ht="25.5" customHeight="1">
      <c r="K402" s="31"/>
    </row>
    <row r="403" ht="25.5" customHeight="1">
      <c r="K403" s="31"/>
    </row>
    <row r="404" ht="25.5" customHeight="1">
      <c r="K404" s="31"/>
    </row>
    <row r="405" ht="25.5" customHeight="1">
      <c r="K405" s="31"/>
    </row>
    <row r="406" ht="25.5" customHeight="1">
      <c r="K406" s="31"/>
    </row>
    <row r="407" ht="25.5" customHeight="1">
      <c r="K407" s="31"/>
    </row>
    <row r="408" ht="25.5" customHeight="1">
      <c r="K408" s="31"/>
    </row>
    <row r="409" ht="25.5" customHeight="1">
      <c r="K409" s="31"/>
    </row>
    <row r="410" ht="25.5" customHeight="1">
      <c r="K410" s="31"/>
    </row>
    <row r="411" ht="25.5" customHeight="1">
      <c r="K411" s="31"/>
    </row>
    <row r="412" ht="25.5" customHeight="1">
      <c r="K412" s="31"/>
    </row>
    <row r="413" ht="25.5" customHeight="1">
      <c r="K413" s="31"/>
    </row>
    <row r="414" ht="25.5" customHeight="1">
      <c r="K414" s="31"/>
    </row>
    <row r="415" ht="25.5" customHeight="1">
      <c r="K415" s="31"/>
    </row>
    <row r="416" ht="25.5" customHeight="1">
      <c r="K416" s="31"/>
    </row>
    <row r="417" ht="25.5" customHeight="1">
      <c r="K417" s="31"/>
    </row>
    <row r="418" ht="25.5" customHeight="1">
      <c r="K418" s="31"/>
    </row>
    <row r="419" ht="25.5" customHeight="1">
      <c r="K419" s="31"/>
    </row>
    <row r="420" ht="25.5" customHeight="1">
      <c r="K420" s="31"/>
    </row>
    <row r="421" ht="25.5" customHeight="1">
      <c r="K421" s="31"/>
    </row>
    <row r="422" ht="25.5" customHeight="1">
      <c r="K422" s="31"/>
    </row>
    <row r="423" ht="25.5" customHeight="1">
      <c r="K423" s="31"/>
    </row>
    <row r="424" ht="25.5" customHeight="1">
      <c r="K424" s="31"/>
    </row>
    <row r="425" ht="25.5" customHeight="1">
      <c r="K425" s="31"/>
    </row>
    <row r="426" ht="25.5" customHeight="1">
      <c r="K426" s="31"/>
    </row>
    <row r="427" ht="25.5" customHeight="1">
      <c r="K427" s="31"/>
    </row>
    <row r="428" ht="25.5" customHeight="1">
      <c r="K428" s="31"/>
    </row>
    <row r="429" ht="25.5" customHeight="1">
      <c r="K429" s="31"/>
    </row>
    <row r="430" ht="25.5" customHeight="1">
      <c r="K430" s="31"/>
    </row>
    <row r="431" ht="25.5" customHeight="1">
      <c r="K431" s="31"/>
    </row>
    <row r="432" ht="25.5" customHeight="1">
      <c r="K432" s="31"/>
    </row>
    <row r="433" ht="25.5" customHeight="1">
      <c r="K433" s="31"/>
    </row>
    <row r="434" ht="25.5" customHeight="1">
      <c r="K434" s="31"/>
    </row>
    <row r="435" ht="25.5" customHeight="1">
      <c r="K435" s="31"/>
    </row>
    <row r="436" ht="25.5" customHeight="1">
      <c r="K436" s="31"/>
    </row>
    <row r="437" ht="25.5" customHeight="1">
      <c r="K437" s="31"/>
    </row>
    <row r="438" ht="25.5" customHeight="1">
      <c r="K438" s="31"/>
    </row>
    <row r="439" ht="25.5" customHeight="1">
      <c r="K439" s="31"/>
    </row>
    <row r="440" ht="25.5" customHeight="1">
      <c r="K440" s="31"/>
    </row>
    <row r="441" ht="25.5" customHeight="1">
      <c r="K441" s="31"/>
    </row>
    <row r="442" ht="25.5" customHeight="1">
      <c r="K442" s="31"/>
    </row>
    <row r="443" ht="25.5" customHeight="1">
      <c r="K443" s="31"/>
    </row>
    <row r="444" ht="25.5" customHeight="1">
      <c r="K444" s="31"/>
    </row>
    <row r="445" ht="25.5" customHeight="1">
      <c r="K445" s="31"/>
    </row>
    <row r="446" ht="25.5" customHeight="1">
      <c r="K446" s="31"/>
    </row>
    <row r="447" ht="25.5" customHeight="1">
      <c r="K447" s="31"/>
    </row>
    <row r="448" ht="25.5" customHeight="1">
      <c r="K448" s="31"/>
    </row>
    <row r="449" ht="25.5" customHeight="1">
      <c r="K449" s="31"/>
    </row>
    <row r="450" ht="25.5" customHeight="1">
      <c r="K450" s="31"/>
    </row>
    <row r="451" ht="25.5" customHeight="1">
      <c r="K451" s="31"/>
    </row>
    <row r="452" ht="25.5" customHeight="1">
      <c r="K452" s="31"/>
    </row>
    <row r="453" ht="25.5" customHeight="1">
      <c r="K453" s="31"/>
    </row>
    <row r="454" ht="25.5" customHeight="1">
      <c r="K454" s="31"/>
    </row>
    <row r="455" ht="25.5" customHeight="1">
      <c r="K455" s="31"/>
    </row>
    <row r="456" ht="25.5" customHeight="1">
      <c r="K456" s="31"/>
    </row>
    <row r="457" ht="25.5" customHeight="1">
      <c r="K457" s="31"/>
    </row>
    <row r="458" ht="25.5" customHeight="1">
      <c r="K458" s="31"/>
    </row>
    <row r="459" ht="25.5" customHeight="1">
      <c r="K459" s="31"/>
    </row>
    <row r="460" ht="25.5" customHeight="1">
      <c r="K460" s="31"/>
    </row>
    <row r="461" ht="25.5" customHeight="1">
      <c r="K461" s="31"/>
    </row>
    <row r="462" ht="25.5" customHeight="1">
      <c r="K462" s="31"/>
    </row>
    <row r="463" ht="25.5" customHeight="1">
      <c r="K463" s="31"/>
    </row>
    <row r="464" ht="25.5" customHeight="1">
      <c r="K464" s="31"/>
    </row>
    <row r="465" ht="25.5" customHeight="1">
      <c r="K465" s="31"/>
    </row>
    <row r="466" ht="25.5" customHeight="1">
      <c r="K466" s="31"/>
    </row>
    <row r="467" ht="25.5" customHeight="1">
      <c r="K467" s="31"/>
    </row>
    <row r="468" ht="25.5" customHeight="1">
      <c r="K468" s="31"/>
    </row>
    <row r="469" ht="25.5" customHeight="1">
      <c r="K469" s="31"/>
    </row>
    <row r="470" ht="25.5" customHeight="1">
      <c r="K470" s="31"/>
    </row>
    <row r="471" ht="25.5" customHeight="1">
      <c r="K471" s="31"/>
    </row>
    <row r="472" ht="25.5" customHeight="1">
      <c r="K472" s="31"/>
    </row>
    <row r="473" ht="25.5" customHeight="1">
      <c r="K473" s="31"/>
    </row>
    <row r="474" ht="25.5" customHeight="1">
      <c r="K474" s="31"/>
    </row>
    <row r="475" ht="25.5" customHeight="1">
      <c r="K475" s="31"/>
    </row>
    <row r="476" ht="25.5" customHeight="1">
      <c r="K476" s="31"/>
    </row>
    <row r="477" ht="25.5" customHeight="1">
      <c r="K477" s="31"/>
    </row>
    <row r="478" ht="25.5" customHeight="1">
      <c r="K478" s="31"/>
    </row>
    <row r="479" ht="25.5" customHeight="1">
      <c r="K479" s="31"/>
    </row>
    <row r="480" ht="25.5" customHeight="1">
      <c r="K480" s="31"/>
    </row>
  </sheetData>
  <printOptions/>
  <pageMargins left="0.63" right="0.66" top="0.66" bottom="0.71" header="0.47" footer="0.44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P104"/>
  <sheetViews>
    <sheetView showGridLines="0" zoomScale="50" zoomScaleNormal="50" zoomScaleSheetLayoutView="75" workbookViewId="0" topLeftCell="A1">
      <selection activeCell="M1" sqref="M1"/>
    </sheetView>
  </sheetViews>
  <sheetFormatPr defaultColWidth="9.77734375" defaultRowHeight="25.5" customHeight="1"/>
  <cols>
    <col min="1" max="1" width="3.6640625" style="4" customWidth="1"/>
    <col min="2" max="2" width="5.3359375" style="4" customWidth="1"/>
    <col min="3" max="3" width="3.77734375" style="4" customWidth="1"/>
    <col min="4" max="4" width="7.88671875" style="4" customWidth="1"/>
    <col min="5" max="9" width="9.77734375" style="4" customWidth="1"/>
    <col min="10" max="10" width="11.77734375" style="4" customWidth="1"/>
    <col min="11" max="11" width="21.5546875" style="4" customWidth="1"/>
    <col min="12" max="12" width="12.77734375" style="33" customWidth="1"/>
    <col min="13" max="13" width="14.21484375" style="4" customWidth="1"/>
    <col min="14" max="16384" width="9.77734375" style="4" customWidth="1"/>
  </cols>
  <sheetData>
    <row r="1" spans="1:12" s="2" customFormat="1" ht="25.5" customHeight="1">
      <c r="A1" s="42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5"/>
    </row>
    <row r="2" spans="12:13" ht="14.25" customHeight="1">
      <c r="L2" s="48"/>
      <c r="M2" s="44"/>
    </row>
    <row r="3" spans="12:13" ht="25.5" customHeight="1">
      <c r="L3" s="48"/>
      <c r="M3" s="472" t="s">
        <v>214</v>
      </c>
    </row>
    <row r="4" spans="1:13" ht="25.5" customHeight="1" thickBot="1">
      <c r="A4" s="88" t="s">
        <v>9</v>
      </c>
      <c r="B4" s="6"/>
      <c r="C4" s="6"/>
      <c r="D4" s="6"/>
      <c r="E4" s="6"/>
      <c r="F4" s="6"/>
      <c r="G4" s="6"/>
      <c r="H4" s="6"/>
      <c r="I4" s="6"/>
      <c r="J4" s="6"/>
      <c r="K4" s="6"/>
      <c r="L4" s="66" t="s">
        <v>189</v>
      </c>
      <c r="M4" s="67" t="s">
        <v>84</v>
      </c>
    </row>
    <row r="5" spans="1:13" ht="25.5" customHeight="1">
      <c r="A5" s="65" t="s">
        <v>192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352">
        <v>149050</v>
      </c>
      <c r="M5" s="333">
        <v>136346</v>
      </c>
    </row>
    <row r="6" spans="1:13" ht="25.5" customHeight="1">
      <c r="A6" s="65" t="s">
        <v>88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352"/>
      <c r="M6" s="333"/>
    </row>
    <row r="7" spans="1:13" ht="25.5" customHeight="1">
      <c r="A7" s="324"/>
      <c r="B7" s="83" t="s">
        <v>193</v>
      </c>
      <c r="C7" s="83"/>
      <c r="D7" s="83"/>
      <c r="E7" s="83"/>
      <c r="F7" s="83"/>
      <c r="G7" s="83"/>
      <c r="H7" s="83"/>
      <c r="I7" s="83"/>
      <c r="J7" s="83"/>
      <c r="K7" s="83"/>
      <c r="L7" s="352">
        <v>128083</v>
      </c>
      <c r="M7" s="333">
        <v>120449</v>
      </c>
    </row>
    <row r="8" spans="1:13" ht="25.5" customHeight="1">
      <c r="A8" s="324"/>
      <c r="B8" s="83" t="s">
        <v>95</v>
      </c>
      <c r="C8" s="83"/>
      <c r="D8" s="83"/>
      <c r="E8" s="83"/>
      <c r="F8" s="83"/>
      <c r="G8" s="83"/>
      <c r="H8" s="83"/>
      <c r="I8" s="83"/>
      <c r="J8" s="83"/>
      <c r="K8" s="83"/>
      <c r="L8" s="352">
        <v>16686</v>
      </c>
      <c r="M8" s="333">
        <v>12657</v>
      </c>
    </row>
    <row r="9" spans="1:13" ht="25.5" customHeight="1">
      <c r="A9" s="325"/>
      <c r="B9" s="99" t="s">
        <v>194</v>
      </c>
      <c r="C9" s="99"/>
      <c r="D9" s="99"/>
      <c r="E9" s="99"/>
      <c r="F9" s="99"/>
      <c r="G9" s="99"/>
      <c r="H9" s="99"/>
      <c r="I9" s="99"/>
      <c r="J9" s="99"/>
      <c r="K9" s="99"/>
      <c r="L9" s="436">
        <v>-4315</v>
      </c>
      <c r="M9" s="335">
        <v>-3765</v>
      </c>
    </row>
    <row r="10" spans="1:13" ht="25.5" customHeight="1">
      <c r="A10" s="325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436">
        <f>SUM(L7:L9)</f>
        <v>140454</v>
      </c>
      <c r="M10" s="335">
        <v>129341</v>
      </c>
    </row>
    <row r="11" spans="1:13" ht="12.75" customHeight="1">
      <c r="A11" s="324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352"/>
      <c r="M11" s="333"/>
    </row>
    <row r="12" spans="1:13" ht="25.5" customHeight="1" thickBot="1">
      <c r="A12" s="326" t="s">
        <v>176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439">
        <f>L5-L10</f>
        <v>8596</v>
      </c>
      <c r="M12" s="440">
        <v>7005</v>
      </c>
    </row>
    <row r="13" spans="1:13" ht="25.5" customHeight="1">
      <c r="A13" s="324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352"/>
      <c r="M13" s="333"/>
    </row>
    <row r="14" spans="1:13" ht="25.5" customHeight="1">
      <c r="A14" s="65" t="s">
        <v>98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352">
        <v>119</v>
      </c>
      <c r="M14" s="333">
        <v>100</v>
      </c>
    </row>
    <row r="15" spans="1:13" ht="25.5" customHeight="1">
      <c r="A15" s="65" t="s">
        <v>99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352">
        <v>1558</v>
      </c>
      <c r="M15" s="333">
        <v>553</v>
      </c>
    </row>
    <row r="16" spans="1:13" ht="25.5" customHeight="1">
      <c r="A16" s="65" t="s">
        <v>207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352">
        <v>2604</v>
      </c>
      <c r="M16" s="333">
        <v>2587</v>
      </c>
    </row>
    <row r="17" spans="1:13" ht="25.5" customHeight="1">
      <c r="A17" s="327" t="s">
        <v>195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334">
        <v>4315</v>
      </c>
      <c r="M17" s="338">
        <v>3765</v>
      </c>
    </row>
    <row r="18" spans="1:13" ht="12.75" customHeight="1">
      <c r="A18" s="65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352"/>
      <c r="M18" s="333"/>
    </row>
    <row r="19" spans="1:13" ht="25.5" customHeight="1" thickBot="1">
      <c r="A19" s="326" t="s">
        <v>177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439">
        <f>SUM(L14:L18)</f>
        <v>8596</v>
      </c>
      <c r="M19" s="440">
        <v>7005</v>
      </c>
    </row>
    <row r="20" spans="1:13" ht="25.5" customHeight="1">
      <c r="A20" s="32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352"/>
      <c r="M20" s="333"/>
    </row>
    <row r="21" spans="1:13" ht="25.5" customHeight="1">
      <c r="A21" s="324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352"/>
      <c r="M21" s="333" t="s">
        <v>214</v>
      </c>
    </row>
    <row r="22" spans="1:13" ht="25.5" customHeight="1" thickBot="1">
      <c r="A22" s="88" t="s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6" t="s">
        <v>189</v>
      </c>
      <c r="M22" s="440" t="s">
        <v>84</v>
      </c>
    </row>
    <row r="23" spans="1:13" ht="25.5" customHeight="1">
      <c r="A23" s="65" t="s">
        <v>224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352">
        <v>1046</v>
      </c>
      <c r="M23" s="333">
        <v>485</v>
      </c>
    </row>
    <row r="24" spans="1:13" ht="25.5" customHeight="1">
      <c r="A24" s="65" t="s">
        <v>313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352">
        <v>-229</v>
      </c>
      <c r="M24" s="333">
        <v>-348</v>
      </c>
    </row>
    <row r="25" spans="1:13" ht="25.5" customHeight="1">
      <c r="A25" s="65" t="s">
        <v>276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352">
        <v>1021</v>
      </c>
      <c r="M25" s="341" t="s">
        <v>150</v>
      </c>
    </row>
    <row r="26" spans="1:13" ht="25.5" customHeight="1">
      <c r="A26" s="65" t="s">
        <v>277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352">
        <v>119</v>
      </c>
      <c r="M26" s="333">
        <v>30</v>
      </c>
    </row>
    <row r="27" spans="1:13" ht="25.5" customHeight="1">
      <c r="A27" s="65" t="s">
        <v>3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352">
        <v>-362</v>
      </c>
      <c r="M27" s="333">
        <v>-320</v>
      </c>
    </row>
    <row r="28" spans="1:13" ht="25.5" customHeight="1">
      <c r="A28" s="65" t="s">
        <v>208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52">
        <v>-4</v>
      </c>
      <c r="M28" s="333">
        <v>-3</v>
      </c>
    </row>
    <row r="29" spans="1:13" ht="25.5" customHeight="1">
      <c r="A29" s="65" t="s">
        <v>209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433" t="s">
        <v>150</v>
      </c>
      <c r="M29" s="333">
        <v>1</v>
      </c>
    </row>
    <row r="30" spans="1:13" ht="25.5" customHeight="1">
      <c r="A30" s="482" t="s">
        <v>251</v>
      </c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34">
        <f>SUM(L23:L29)</f>
        <v>1591</v>
      </c>
      <c r="M30" s="435">
        <f>SUM(M23:M29)</f>
        <v>-155</v>
      </c>
    </row>
    <row r="31" spans="1:13" ht="25.5" customHeight="1">
      <c r="A31" s="65" t="s">
        <v>264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352"/>
      <c r="M31" s="3"/>
    </row>
    <row r="32" spans="1:13" ht="25.5" customHeight="1">
      <c r="A32" s="65"/>
      <c r="B32" s="83" t="s">
        <v>167</v>
      </c>
      <c r="C32" s="83"/>
      <c r="D32" s="83"/>
      <c r="E32" s="83"/>
      <c r="F32" s="83"/>
      <c r="G32" s="83"/>
      <c r="H32" s="83"/>
      <c r="I32" s="83"/>
      <c r="J32" s="83"/>
      <c r="K32" s="83"/>
      <c r="L32" s="352">
        <v>7043</v>
      </c>
      <c r="M32" s="333">
        <v>7196</v>
      </c>
    </row>
    <row r="33" spans="1:13" ht="25.5" customHeight="1">
      <c r="A33" s="18"/>
      <c r="B33" s="99" t="s">
        <v>210</v>
      </c>
      <c r="C33" s="18"/>
      <c r="D33" s="18"/>
      <c r="E33" s="18"/>
      <c r="F33" s="18"/>
      <c r="G33" s="18"/>
      <c r="H33" s="18"/>
      <c r="I33" s="18"/>
      <c r="J33" s="18"/>
      <c r="K33" s="18"/>
      <c r="L33" s="436">
        <v>-38</v>
      </c>
      <c r="M33" s="335">
        <v>-36</v>
      </c>
    </row>
    <row r="34" spans="1:13" ht="25.5" customHeight="1">
      <c r="A34" s="24" t="s">
        <v>211</v>
      </c>
      <c r="B34" s="483"/>
      <c r="C34" s="24"/>
      <c r="D34" s="24"/>
      <c r="E34" s="24"/>
      <c r="F34" s="24"/>
      <c r="G34" s="24"/>
      <c r="H34" s="24"/>
      <c r="I34" s="24"/>
      <c r="J34" s="24"/>
      <c r="K34" s="24"/>
      <c r="L34" s="457">
        <f>SUM(L32:L33)</f>
        <v>7005</v>
      </c>
      <c r="M34" s="458">
        <f>SUM(M32:M33)</f>
        <v>7160</v>
      </c>
    </row>
    <row r="35" spans="2:13" ht="12.75" customHeight="1">
      <c r="B35" s="83"/>
      <c r="L35" s="4"/>
      <c r="M35" s="342"/>
    </row>
    <row r="36" spans="1:13" ht="25.5" customHeight="1" thickBot="1">
      <c r="A36" s="326" t="s">
        <v>147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439">
        <f>L30+L34</f>
        <v>8596</v>
      </c>
      <c r="M36" s="440">
        <f>M34+M30</f>
        <v>7005</v>
      </c>
    </row>
    <row r="37" spans="1:13" ht="12.75" customHeight="1">
      <c r="A37" s="324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352"/>
      <c r="M37" s="333"/>
    </row>
    <row r="38" spans="1:13" ht="25.5" customHeight="1">
      <c r="A38" s="158" t="s">
        <v>32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436"/>
      <c r="M38" s="335"/>
    </row>
    <row r="39" spans="1:13" ht="25.5" customHeight="1">
      <c r="A39" s="65" t="s">
        <v>128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352"/>
      <c r="M39" s="342"/>
    </row>
    <row r="40" spans="1:13" ht="25.5" customHeight="1">
      <c r="A40" s="324"/>
      <c r="B40" s="83" t="s">
        <v>2</v>
      </c>
      <c r="C40" s="83"/>
      <c r="D40" s="83"/>
      <c r="E40" s="83"/>
      <c r="F40" s="83"/>
      <c r="G40" s="83"/>
      <c r="H40" s="83"/>
      <c r="I40" s="83"/>
      <c r="J40" s="83"/>
      <c r="K40" s="83"/>
      <c r="L40" s="352">
        <v>4051</v>
      </c>
      <c r="M40" s="333">
        <v>3424</v>
      </c>
    </row>
    <row r="41" spans="1:13" ht="25.5" customHeight="1">
      <c r="A41" s="324"/>
      <c r="B41" s="83" t="s">
        <v>17</v>
      </c>
      <c r="C41" s="83"/>
      <c r="D41" s="83"/>
      <c r="E41" s="83"/>
      <c r="F41" s="83"/>
      <c r="G41" s="83"/>
      <c r="H41" s="83"/>
      <c r="I41" s="83"/>
      <c r="J41" s="83"/>
      <c r="K41" s="83"/>
      <c r="L41" s="352">
        <v>312</v>
      </c>
      <c r="M41" s="333">
        <v>336</v>
      </c>
    </row>
    <row r="42" spans="1:13" ht="25.5" customHeight="1">
      <c r="A42" s="77"/>
      <c r="B42" s="99" t="s">
        <v>18</v>
      </c>
      <c r="C42" s="99"/>
      <c r="D42" s="99"/>
      <c r="E42" s="99"/>
      <c r="F42" s="99"/>
      <c r="G42" s="99"/>
      <c r="H42" s="99"/>
      <c r="I42" s="99"/>
      <c r="J42" s="99"/>
      <c r="K42" s="99"/>
      <c r="L42" s="436">
        <v>269</v>
      </c>
      <c r="M42" s="335">
        <v>348</v>
      </c>
    </row>
    <row r="43" spans="1:13" ht="25.5" customHeight="1">
      <c r="A43" s="65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352">
        <f>SUM(L40:L42)</f>
        <v>4632</v>
      </c>
      <c r="M43" s="333">
        <v>4108</v>
      </c>
    </row>
    <row r="44" spans="1:13" ht="25.5" customHeight="1">
      <c r="A44" s="65" t="s">
        <v>129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352">
        <v>2596</v>
      </c>
      <c r="M44" s="333">
        <v>2490</v>
      </c>
    </row>
    <row r="45" spans="1:13" ht="25.5" customHeight="1">
      <c r="A45" s="65" t="s">
        <v>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352">
        <v>1738</v>
      </c>
      <c r="M45" s="333">
        <v>1419</v>
      </c>
    </row>
    <row r="46" spans="1:13" ht="25.5" customHeight="1">
      <c r="A46" s="77" t="s">
        <v>55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436">
        <v>-370</v>
      </c>
      <c r="M46" s="335">
        <v>-1012</v>
      </c>
    </row>
    <row r="47" spans="1:13" ht="12.75" customHeight="1">
      <c r="A47" s="65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352"/>
      <c r="M47" s="333"/>
    </row>
    <row r="48" spans="1:13" ht="25.5" customHeight="1" thickBot="1">
      <c r="A48" s="323"/>
      <c r="B48" s="6"/>
      <c r="C48" s="6"/>
      <c r="D48" s="6"/>
      <c r="E48" s="6"/>
      <c r="F48" s="6"/>
      <c r="G48" s="6"/>
      <c r="H48" s="6"/>
      <c r="I48" s="6"/>
      <c r="J48" s="6"/>
      <c r="K48" s="6"/>
      <c r="L48" s="439">
        <f>SUM(L43:L46)</f>
        <v>8596</v>
      </c>
      <c r="M48" s="440">
        <f>SUM(M43:M46)</f>
        <v>7005</v>
      </c>
    </row>
    <row r="49" spans="1:13" ht="25.5" customHeight="1">
      <c r="A49" s="65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227"/>
      <c r="M49" s="230"/>
    </row>
    <row r="50" spans="1:13" ht="25.5" customHeight="1">
      <c r="A50" s="6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227"/>
      <c r="M50" s="230"/>
    </row>
    <row r="51" spans="1:13" ht="25.5" customHeight="1">
      <c r="A51" s="65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227"/>
      <c r="M51" s="230"/>
    </row>
    <row r="53" spans="1:13" ht="25.5" customHeight="1">
      <c r="A53" s="324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69"/>
      <c r="M53" s="12"/>
    </row>
    <row r="54" spans="1:13" ht="25.5" customHeight="1">
      <c r="A54" s="32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69"/>
      <c r="M54" s="12"/>
    </row>
    <row r="55" spans="1:13" ht="25.5" customHeight="1">
      <c r="A55" s="324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69"/>
      <c r="M55" s="12"/>
    </row>
    <row r="56" spans="1:13" ht="25.5" customHeight="1">
      <c r="A56" s="324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69"/>
      <c r="M56" s="12"/>
    </row>
    <row r="57" spans="12:13" ht="25.5" customHeight="1">
      <c r="L57" s="44"/>
      <c r="M57" s="44"/>
    </row>
    <row r="58" spans="1:16" ht="25.5" customHeight="1">
      <c r="A58" s="33"/>
      <c r="L58" s="4"/>
      <c r="N58" s="44"/>
      <c r="O58" s="44"/>
      <c r="P58" s="44"/>
    </row>
    <row r="59" spans="1:16" ht="25.5" customHeight="1">
      <c r="A59" s="89"/>
      <c r="L59" s="4"/>
      <c r="N59" s="44"/>
      <c r="O59" s="44"/>
      <c r="P59" s="44"/>
    </row>
    <row r="60" spans="1:16" ht="25.5" customHeight="1">
      <c r="A60" s="11"/>
      <c r="B60" s="11"/>
      <c r="D60" s="11"/>
      <c r="F60" s="11"/>
      <c r="G60" s="11"/>
      <c r="H60" s="11"/>
      <c r="I60" s="11"/>
      <c r="L60" s="4"/>
      <c r="M60" s="86"/>
      <c r="N60" s="45"/>
      <c r="O60" s="44"/>
      <c r="P60" s="44"/>
    </row>
    <row r="61" spans="5:14" ht="25.5" customHeight="1">
      <c r="E61" s="11"/>
      <c r="L61" s="4"/>
      <c r="N61" s="33"/>
    </row>
    <row r="62" spans="12:14" ht="25.5" customHeight="1">
      <c r="L62" s="4"/>
      <c r="N62" s="33"/>
    </row>
    <row r="63" spans="2:14" ht="25.5" customHeight="1">
      <c r="B63" s="128"/>
      <c r="L63" s="4"/>
      <c r="N63" s="33"/>
    </row>
    <row r="70" ht="25.5" customHeight="1">
      <c r="L70" s="4"/>
    </row>
    <row r="71" spans="1:12" ht="25.5" customHeight="1">
      <c r="A71" s="33"/>
      <c r="L71" s="4"/>
    </row>
    <row r="72" ht="25.5" customHeight="1">
      <c r="L72" s="4"/>
    </row>
    <row r="73" spans="1:12" ht="25.5" customHeight="1">
      <c r="A73" s="33"/>
      <c r="L73" s="4"/>
    </row>
    <row r="74" spans="1:12" ht="25.5" customHeight="1">
      <c r="A74" s="33"/>
      <c r="L74" s="4"/>
    </row>
    <row r="75" ht="25.5" customHeight="1">
      <c r="L75" s="4"/>
    </row>
    <row r="76" ht="25.5" customHeight="1">
      <c r="L76" s="4"/>
    </row>
    <row r="77" ht="25.5" customHeight="1">
      <c r="L77" s="4"/>
    </row>
    <row r="78" ht="25.5" customHeight="1">
      <c r="L78" s="4"/>
    </row>
    <row r="79" ht="25.5" customHeight="1">
      <c r="L79" s="4"/>
    </row>
    <row r="80" ht="25.5" customHeight="1">
      <c r="L80" s="4"/>
    </row>
    <row r="81" ht="25.5" customHeight="1">
      <c r="L81" s="4"/>
    </row>
    <row r="82" ht="25.5" customHeight="1">
      <c r="L82" s="4"/>
    </row>
    <row r="83" ht="25.5" customHeight="1">
      <c r="L83" s="4"/>
    </row>
    <row r="84" ht="25.5" customHeight="1">
      <c r="L84" s="4"/>
    </row>
    <row r="85" ht="25.5" customHeight="1">
      <c r="L85" s="4"/>
    </row>
    <row r="86" ht="25.5" customHeight="1">
      <c r="L86" s="4"/>
    </row>
    <row r="87" ht="25.5" customHeight="1">
      <c r="L87" s="4"/>
    </row>
    <row r="88" ht="25.5" customHeight="1">
      <c r="L88" s="4"/>
    </row>
    <row r="89" ht="25.5" customHeight="1">
      <c r="L89" s="4"/>
    </row>
    <row r="90" ht="25.5" customHeight="1">
      <c r="L90" s="4"/>
    </row>
    <row r="91" ht="25.5" customHeight="1">
      <c r="L91" s="4"/>
    </row>
    <row r="92" ht="25.5" customHeight="1">
      <c r="L92" s="4"/>
    </row>
    <row r="93" ht="25.5" customHeight="1">
      <c r="L93" s="4"/>
    </row>
    <row r="94" ht="25.5" customHeight="1">
      <c r="L94" s="4"/>
    </row>
    <row r="95" ht="25.5" customHeight="1">
      <c r="L95" s="4"/>
    </row>
    <row r="96" ht="25.5" customHeight="1">
      <c r="L96" s="4"/>
    </row>
    <row r="97" ht="25.5" customHeight="1">
      <c r="L97" s="4"/>
    </row>
    <row r="98" ht="25.5" customHeight="1">
      <c r="L98" s="4"/>
    </row>
    <row r="99" ht="25.5" customHeight="1">
      <c r="L99" s="4"/>
    </row>
    <row r="100" ht="25.5" customHeight="1">
      <c r="L100" s="4"/>
    </row>
    <row r="101" ht="25.5" customHeight="1">
      <c r="L101" s="4"/>
    </row>
    <row r="102" ht="25.5" customHeight="1">
      <c r="L102" s="4"/>
    </row>
    <row r="103" ht="25.5" customHeight="1">
      <c r="L103" s="4"/>
    </row>
    <row r="104" ht="25.5" customHeight="1">
      <c r="L104" s="4"/>
    </row>
  </sheetData>
  <printOptions/>
  <pageMargins left="0.59" right="0.55" top="0.71" bottom="0.79" header="0.49" footer="0.5118110236220472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50"/>
  <sheetViews>
    <sheetView showGridLines="0" zoomScale="50" zoomScaleNormal="50" zoomScaleSheetLayoutView="75" workbookViewId="0" topLeftCell="A1">
      <selection activeCell="A51" sqref="A51"/>
    </sheetView>
  </sheetViews>
  <sheetFormatPr defaultColWidth="8.88671875" defaultRowHeight="25.5" customHeight="1"/>
  <cols>
    <col min="1" max="1" width="3.77734375" style="4" customWidth="1"/>
    <col min="2" max="2" width="9.21484375" style="4" customWidth="1"/>
    <col min="3" max="3" width="8.88671875" style="4" customWidth="1"/>
    <col min="4" max="4" width="8.99609375" style="4" customWidth="1"/>
    <col min="5" max="5" width="9.5546875" style="4" customWidth="1"/>
    <col min="6" max="9" width="9.3359375" style="4" customWidth="1"/>
    <col min="10" max="10" width="18.21484375" style="4" customWidth="1"/>
    <col min="11" max="11" width="16.3359375" style="4" customWidth="1"/>
    <col min="12" max="12" width="18.77734375" style="4" customWidth="1"/>
    <col min="13" max="13" width="4.77734375" style="4" customWidth="1"/>
    <col min="14" max="16384" width="8.88671875" style="4" customWidth="1"/>
  </cols>
  <sheetData>
    <row r="1" ht="25.5" customHeight="1">
      <c r="A1" s="548" t="s">
        <v>29</v>
      </c>
    </row>
    <row r="3" ht="25.5" customHeight="1">
      <c r="A3" s="7" t="s">
        <v>72</v>
      </c>
    </row>
    <row r="5" ht="25.5" customHeight="1">
      <c r="A5" s="4" t="s">
        <v>338</v>
      </c>
    </row>
    <row r="6" ht="25.5" customHeight="1">
      <c r="A6" s="4" t="s">
        <v>339</v>
      </c>
    </row>
    <row r="8" ht="25.5" customHeight="1">
      <c r="A8" s="4" t="s">
        <v>340</v>
      </c>
    </row>
    <row r="9" ht="25.5" customHeight="1">
      <c r="A9" s="4" t="s">
        <v>346</v>
      </c>
    </row>
    <row r="10" ht="25.5" customHeight="1">
      <c r="A10" s="4" t="s">
        <v>348</v>
      </c>
    </row>
    <row r="11" ht="25.5" customHeight="1">
      <c r="A11" s="4" t="s">
        <v>347</v>
      </c>
    </row>
    <row r="13" ht="25.5" customHeight="1">
      <c r="A13" s="4" t="s">
        <v>341</v>
      </c>
    </row>
    <row r="14" ht="25.5" customHeight="1">
      <c r="A14" s="4" t="s">
        <v>343</v>
      </c>
    </row>
    <row r="15" ht="25.5" customHeight="1">
      <c r="A15" s="4" t="s">
        <v>342</v>
      </c>
    </row>
    <row r="17" ht="25.5" customHeight="1">
      <c r="A17" s="4" t="s">
        <v>63</v>
      </c>
    </row>
    <row r="18" spans="11:12" ht="25.5" customHeight="1">
      <c r="K18" s="239">
        <v>2004</v>
      </c>
      <c r="L18" s="240">
        <v>2003</v>
      </c>
    </row>
    <row r="19" spans="1:12" ht="25.5" customHeight="1">
      <c r="A19" s="33" t="s">
        <v>116</v>
      </c>
      <c r="K19" s="44"/>
      <c r="L19" s="44"/>
    </row>
    <row r="20" spans="1:12" ht="25.5" customHeight="1">
      <c r="A20" s="4" t="s">
        <v>64</v>
      </c>
      <c r="K20" s="44"/>
      <c r="L20" s="44"/>
    </row>
    <row r="21" spans="2:12" ht="25.5" customHeight="1">
      <c r="B21" s="4" t="s">
        <v>39</v>
      </c>
      <c r="K21" s="241">
        <v>0.071</v>
      </c>
      <c r="L21" s="242">
        <v>0.073</v>
      </c>
    </row>
    <row r="22" spans="2:12" ht="25.5" customHeight="1">
      <c r="B22" s="4" t="s">
        <v>40</v>
      </c>
      <c r="K22" s="241" t="s">
        <v>258</v>
      </c>
      <c r="L22" s="243" t="s">
        <v>170</v>
      </c>
    </row>
    <row r="23" spans="2:12" ht="25.5" customHeight="1">
      <c r="B23" s="4" t="s">
        <v>41</v>
      </c>
      <c r="K23" s="241">
        <v>0.063</v>
      </c>
      <c r="L23" s="242">
        <v>0.066</v>
      </c>
    </row>
    <row r="24" spans="2:12" ht="25.5" customHeight="1">
      <c r="B24" s="4" t="s">
        <v>42</v>
      </c>
      <c r="K24" s="241">
        <v>0.046</v>
      </c>
      <c r="L24" s="242">
        <v>0.048</v>
      </c>
    </row>
    <row r="25" spans="2:12" ht="25.5" customHeight="1">
      <c r="B25" s="4" t="s">
        <v>43</v>
      </c>
      <c r="K25" s="241">
        <v>0.055</v>
      </c>
      <c r="L25" s="242">
        <v>0.058</v>
      </c>
    </row>
    <row r="26" spans="2:12" ht="25.5" customHeight="1">
      <c r="B26" s="4" t="s">
        <v>44</v>
      </c>
      <c r="K26" s="241"/>
      <c r="L26" s="242"/>
    </row>
    <row r="27" spans="2:12" ht="25.5" customHeight="1">
      <c r="B27" s="4" t="s">
        <v>79</v>
      </c>
      <c r="K27" s="241">
        <v>0.065</v>
      </c>
      <c r="L27" s="242">
        <v>0.068</v>
      </c>
    </row>
    <row r="28" spans="2:12" ht="25.5" customHeight="1">
      <c r="B28" s="4" t="s">
        <v>45</v>
      </c>
      <c r="K28" s="241">
        <v>0.029</v>
      </c>
      <c r="L28" s="242">
        <v>0.031</v>
      </c>
    </row>
    <row r="29" spans="1:12" ht="25.5" customHeight="1">
      <c r="A29" s="4" t="s">
        <v>65</v>
      </c>
      <c r="K29" s="241"/>
      <c r="L29" s="242"/>
    </row>
    <row r="30" spans="2:12" ht="25.5" customHeight="1">
      <c r="B30" s="4" t="s">
        <v>46</v>
      </c>
      <c r="K30" s="241">
        <v>0.065</v>
      </c>
      <c r="L30" s="242">
        <v>0.068</v>
      </c>
    </row>
    <row r="31" spans="2:12" ht="25.5" customHeight="1">
      <c r="B31" s="4" t="s">
        <v>47</v>
      </c>
      <c r="K31" s="241">
        <v>0.057</v>
      </c>
      <c r="L31" s="242">
        <v>0.059</v>
      </c>
    </row>
    <row r="32" spans="1:12" ht="25.5" customHeight="1">
      <c r="A32" s="4" t="s">
        <v>89</v>
      </c>
      <c r="K32" s="241">
        <v>0.026</v>
      </c>
      <c r="L32" s="242">
        <v>0.026</v>
      </c>
    </row>
    <row r="33" spans="1:12" ht="25.5" customHeight="1">
      <c r="A33" s="4" t="s">
        <v>48</v>
      </c>
      <c r="K33" s="241">
        <v>0.072</v>
      </c>
      <c r="L33" s="242">
        <v>0.074</v>
      </c>
    </row>
    <row r="34" spans="11:12" ht="25.5" customHeight="1">
      <c r="K34" s="241"/>
      <c r="L34" s="242"/>
    </row>
    <row r="35" spans="1:15" ht="25.5" customHeight="1">
      <c r="A35" s="33" t="s">
        <v>66</v>
      </c>
      <c r="I35" s="159"/>
      <c r="J35" s="159"/>
      <c r="K35" s="241"/>
      <c r="L35" s="243"/>
      <c r="N35" s="159"/>
      <c r="O35" s="159"/>
    </row>
    <row r="36" spans="1:15" ht="25.5" customHeight="1">
      <c r="A36" s="4" t="s">
        <v>137</v>
      </c>
      <c r="I36" s="159"/>
      <c r="J36" s="159"/>
      <c r="K36" s="318">
        <v>0.0175</v>
      </c>
      <c r="L36" s="244">
        <v>0.0175</v>
      </c>
      <c r="N36" s="159"/>
      <c r="O36" s="159"/>
    </row>
    <row r="37" spans="1:15" ht="25.5" customHeight="1">
      <c r="A37" s="4" t="s">
        <v>304</v>
      </c>
      <c r="I37" s="159"/>
      <c r="J37" s="159"/>
      <c r="K37" s="241">
        <v>0.043</v>
      </c>
      <c r="L37" s="242">
        <v>0.043</v>
      </c>
      <c r="N37" s="159"/>
      <c r="O37" s="159"/>
    </row>
    <row r="38" spans="1:15" ht="25.5" customHeight="1">
      <c r="A38" s="4" t="s">
        <v>90</v>
      </c>
      <c r="I38" s="159"/>
      <c r="J38" s="159"/>
      <c r="K38" s="241">
        <v>0.031</v>
      </c>
      <c r="L38" s="242">
        <v>0.031</v>
      </c>
      <c r="N38" s="159"/>
      <c r="O38" s="159"/>
    </row>
    <row r="39" spans="1:15" ht="25.5" customHeight="1">
      <c r="A39" s="4" t="s">
        <v>48</v>
      </c>
      <c r="I39" s="159"/>
      <c r="J39" s="159"/>
      <c r="K39" s="241">
        <v>0.074</v>
      </c>
      <c r="L39" s="242">
        <v>0.074</v>
      </c>
      <c r="N39" s="159"/>
      <c r="O39" s="159"/>
    </row>
    <row r="40" spans="9:15" ht="25.5" customHeight="1">
      <c r="I40" s="159"/>
      <c r="J40" s="159"/>
      <c r="K40" s="241"/>
      <c r="L40" s="242"/>
      <c r="N40" s="159"/>
      <c r="O40" s="159"/>
    </row>
    <row r="41" spans="1:15" ht="25.5" customHeight="1">
      <c r="A41" s="33" t="s">
        <v>49</v>
      </c>
      <c r="I41" s="159"/>
      <c r="J41" s="159"/>
      <c r="K41" s="241"/>
      <c r="L41" s="242"/>
      <c r="N41" s="159"/>
      <c r="O41" s="159"/>
    </row>
    <row r="42" spans="1:15" ht="25.5" customHeight="1">
      <c r="A42" s="4" t="s">
        <v>328</v>
      </c>
      <c r="I42" s="159"/>
      <c r="J42" s="159"/>
      <c r="K42" s="241">
        <v>0.066</v>
      </c>
      <c r="L42" s="242">
        <v>0.074</v>
      </c>
      <c r="N42" s="159"/>
      <c r="O42" s="159"/>
    </row>
    <row r="43" spans="1:15" ht="25.5" customHeight="1">
      <c r="A43" s="4" t="s">
        <v>50</v>
      </c>
      <c r="I43" s="159"/>
      <c r="J43" s="159"/>
      <c r="K43" s="241">
        <v>0.03</v>
      </c>
      <c r="L43" s="242">
        <v>0.034</v>
      </c>
      <c r="N43" s="159"/>
      <c r="O43" s="159"/>
    </row>
    <row r="44" spans="1:15" ht="25.5" customHeight="1">
      <c r="A44" s="4" t="s">
        <v>51</v>
      </c>
      <c r="I44" s="159"/>
      <c r="J44" s="159"/>
      <c r="K44" s="241">
        <v>0.096</v>
      </c>
      <c r="L44" s="242">
        <v>0.104</v>
      </c>
      <c r="N44" s="159"/>
      <c r="O44" s="159"/>
    </row>
    <row r="45" spans="9:15" ht="25.5" customHeight="1">
      <c r="I45" s="159"/>
      <c r="J45" s="159"/>
      <c r="K45" s="245"/>
      <c r="L45" s="242"/>
      <c r="M45" s="43"/>
      <c r="N45" s="159"/>
      <c r="O45" s="159"/>
    </row>
    <row r="46" spans="1:12" ht="25.5" customHeight="1">
      <c r="A46" s="4" t="s">
        <v>344</v>
      </c>
      <c r="K46" s="44"/>
      <c r="L46" s="44"/>
    </row>
    <row r="47" spans="1:12" ht="25.5" customHeight="1">
      <c r="A47" s="4" t="s">
        <v>345</v>
      </c>
      <c r="K47" s="44"/>
      <c r="L47" s="44"/>
    </row>
    <row r="49" ht="25.5" customHeight="1">
      <c r="A49" s="4" t="s">
        <v>373</v>
      </c>
    </row>
    <row r="50" spans="1:11" ht="25.5" customHeight="1">
      <c r="A50" s="4" t="s">
        <v>374</v>
      </c>
      <c r="K50" s="43"/>
    </row>
  </sheetData>
  <printOptions/>
  <pageMargins left="0.47" right="0.35" top="0.54" bottom="0.61" header="0.44" footer="0.48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S41"/>
  <sheetViews>
    <sheetView showGridLines="0" zoomScale="75" zoomScaleNormal="75" zoomScaleSheetLayoutView="66" workbookViewId="0" topLeftCell="A1">
      <selection activeCell="B17" sqref="B17"/>
    </sheetView>
  </sheetViews>
  <sheetFormatPr defaultColWidth="8.88671875" defaultRowHeight="25.5" customHeight="1"/>
  <cols>
    <col min="1" max="1" width="4.77734375" style="0" customWidth="1"/>
    <col min="8" max="10" width="12.77734375" style="0" customWidth="1"/>
    <col min="11" max="11" width="30.77734375" style="0" customWidth="1"/>
    <col min="12" max="12" width="21.3359375" style="0" customWidth="1"/>
    <col min="13" max="13" width="42.77734375" style="0" customWidth="1"/>
  </cols>
  <sheetData>
    <row r="1" ht="25.5" customHeight="1">
      <c r="A1" s="42" t="s">
        <v>29</v>
      </c>
    </row>
    <row r="4" spans="1:16" s="4" customFormat="1" ht="25.5" customHeight="1">
      <c r="A4" s="7" t="s">
        <v>310</v>
      </c>
      <c r="N4" s="48"/>
      <c r="O4" s="48"/>
      <c r="P4" s="92"/>
    </row>
    <row r="5" spans="1:15" s="4" customFormat="1" ht="25.5" customHeight="1">
      <c r="A5" s="33"/>
      <c r="M5" s="48"/>
      <c r="N5" s="48"/>
      <c r="O5" s="92"/>
    </row>
    <row r="6" spans="1:15" s="4" customFormat="1" ht="25.5" customHeight="1">
      <c r="A6" s="297" t="s">
        <v>36</v>
      </c>
      <c r="B6" s="298" t="s">
        <v>356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48"/>
      <c r="O6" s="92"/>
    </row>
    <row r="7" spans="1:19" s="4" customFormat="1" ht="25.5" customHeight="1">
      <c r="A7" s="237"/>
      <c r="B7" s="298" t="s">
        <v>357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48"/>
      <c r="O7" s="92"/>
      <c r="P7" s="93"/>
      <c r="Q7" s="61"/>
      <c r="R7" s="64"/>
      <c r="S7" s="94"/>
    </row>
    <row r="8" spans="1:19" s="4" customFormat="1" ht="25.5" customHeight="1">
      <c r="A8" s="237"/>
      <c r="B8" s="299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48"/>
      <c r="O8" s="92"/>
      <c r="P8" s="93"/>
      <c r="Q8" s="61"/>
      <c r="R8" s="64"/>
      <c r="S8" s="94"/>
    </row>
    <row r="9" spans="1:18" s="4" customFormat="1" ht="25.5" customHeight="1">
      <c r="A9" s="297" t="s">
        <v>56</v>
      </c>
      <c r="B9" s="298" t="s">
        <v>151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Q9" s="47"/>
      <c r="R9" s="3"/>
    </row>
    <row r="10" spans="1:18" s="4" customFormat="1" ht="25.5" customHeight="1">
      <c r="A10" s="297"/>
      <c r="B10" s="298" t="s">
        <v>358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Q10" s="47"/>
      <c r="R10" s="3"/>
    </row>
    <row r="11" spans="1:18" s="4" customFormat="1" ht="25.5" customHeight="1">
      <c r="A11" s="297"/>
      <c r="B11" s="298" t="s">
        <v>359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Q11" s="47"/>
      <c r="R11" s="3"/>
    </row>
    <row r="12" spans="1:18" s="4" customFormat="1" ht="25.5" customHeight="1">
      <c r="A12" s="297"/>
      <c r="B12" s="298" t="s">
        <v>361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Q12" s="47"/>
      <c r="R12" s="3"/>
    </row>
    <row r="13" spans="1:18" s="4" customFormat="1" ht="25.5" customHeight="1">
      <c r="A13" s="297"/>
      <c r="B13" s="298" t="s">
        <v>362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Q13" s="47"/>
      <c r="R13" s="3"/>
    </row>
    <row r="14" spans="1:18" s="4" customFormat="1" ht="24" customHeight="1">
      <c r="A14" s="297"/>
      <c r="B14" s="298" t="s">
        <v>363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Q14" s="47"/>
      <c r="R14" s="3"/>
    </row>
    <row r="15" spans="1:18" s="4" customFormat="1" ht="25.5" customHeight="1">
      <c r="A15" s="297"/>
      <c r="B15" s="298" t="s">
        <v>364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Q15" s="47"/>
      <c r="R15" s="3"/>
    </row>
    <row r="16" spans="1:18" s="4" customFormat="1" ht="25.5" customHeight="1">
      <c r="A16" s="300"/>
      <c r="B16" s="29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Q16" s="47"/>
      <c r="R16" s="3"/>
    </row>
    <row r="17" spans="1:19" s="4" customFormat="1" ht="25.5" customHeight="1">
      <c r="A17" s="297" t="s">
        <v>57</v>
      </c>
      <c r="B17" s="299" t="s">
        <v>360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48"/>
      <c r="O17" s="92"/>
      <c r="P17" s="93"/>
      <c r="Q17" s="61"/>
      <c r="R17" s="64"/>
      <c r="S17" s="94"/>
    </row>
    <row r="18" spans="1:19" s="4" customFormat="1" ht="25.5" customHeight="1">
      <c r="A18" s="297"/>
      <c r="B18" s="298" t="s">
        <v>365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48"/>
      <c r="O18" s="92"/>
      <c r="P18" s="93"/>
      <c r="Q18" s="61"/>
      <c r="R18" s="64"/>
      <c r="S18" s="94"/>
    </row>
    <row r="19" spans="1:19" s="4" customFormat="1" ht="25.5" customHeight="1">
      <c r="A19" s="301"/>
      <c r="B19" s="298" t="s">
        <v>366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48"/>
      <c r="O19" s="92"/>
      <c r="P19" s="93"/>
      <c r="Q19" s="61"/>
      <c r="R19" s="64"/>
      <c r="S19" s="94"/>
    </row>
    <row r="20" spans="1:16" s="4" customFormat="1" ht="24.75" customHeight="1">
      <c r="A20" s="12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5"/>
      <c r="M20" s="11"/>
      <c r="N20" s="15"/>
      <c r="O20" s="11"/>
      <c r="P20" s="11"/>
    </row>
    <row r="21" spans="1:13" s="4" customFormat="1" ht="25.5" customHeight="1">
      <c r="A21" s="11"/>
      <c r="B21" s="11"/>
      <c r="C21" s="11"/>
      <c r="D21" s="11"/>
      <c r="E21" s="11"/>
      <c r="F21" s="11"/>
      <c r="G21" s="11"/>
      <c r="H21" s="137"/>
      <c r="I21" s="137"/>
      <c r="J21" s="137"/>
      <c r="K21" s="137"/>
      <c r="L21" s="562"/>
      <c r="M21" s="563"/>
    </row>
    <row r="22" spans="2:13" s="4" customFormat="1" ht="25.5" customHeight="1">
      <c r="B22" s="23"/>
      <c r="C22" s="23"/>
      <c r="D22" s="23"/>
      <c r="E22" s="23"/>
      <c r="F22" s="23"/>
      <c r="G22" s="23"/>
      <c r="H22" s="170"/>
      <c r="I22" s="171"/>
      <c r="J22" s="170"/>
      <c r="K22" s="171"/>
      <c r="L22" s="170"/>
      <c r="M22" s="171"/>
    </row>
    <row r="23" spans="2:13" s="4" customFormat="1" ht="25.5" customHeight="1">
      <c r="B23" s="23"/>
      <c r="C23" s="23"/>
      <c r="D23" s="23"/>
      <c r="E23" s="23"/>
      <c r="F23" s="23"/>
      <c r="G23" s="23"/>
      <c r="H23" s="16"/>
      <c r="I23" s="23"/>
      <c r="J23" s="16"/>
      <c r="K23" s="23"/>
      <c r="L23" s="16"/>
      <c r="M23" s="23"/>
    </row>
    <row r="24" spans="2:13" s="4" customFormat="1" ht="25.5" customHeight="1">
      <c r="B24" s="23"/>
      <c r="C24" s="23"/>
      <c r="D24" s="23"/>
      <c r="E24" s="23"/>
      <c r="F24" s="23"/>
      <c r="G24" s="23"/>
      <c r="H24" s="16"/>
      <c r="I24" s="23"/>
      <c r="J24" s="16"/>
      <c r="K24" s="23"/>
      <c r="L24" s="16"/>
      <c r="M24" s="23"/>
    </row>
    <row r="25" spans="2:13" s="4" customFormat="1" ht="25.5" customHeight="1">
      <c r="B25" s="11"/>
      <c r="C25" s="11"/>
      <c r="D25" s="11"/>
      <c r="E25" s="11"/>
      <c r="F25" s="11"/>
      <c r="G25" s="11"/>
      <c r="H25" s="15"/>
      <c r="I25" s="11"/>
      <c r="J25" s="15"/>
      <c r="K25" s="11"/>
      <c r="L25" s="15"/>
      <c r="M25" s="11"/>
    </row>
    <row r="26" spans="2:13" s="4" customFormat="1" ht="25.5" customHeight="1">
      <c r="B26" s="11"/>
      <c r="C26" s="11"/>
      <c r="D26" s="11"/>
      <c r="E26" s="11"/>
      <c r="F26" s="11"/>
      <c r="G26" s="11"/>
      <c r="H26" s="15"/>
      <c r="I26" s="11"/>
      <c r="J26" s="15"/>
      <c r="K26" s="11"/>
      <c r="L26" s="15"/>
      <c r="M26" s="11"/>
    </row>
    <row r="27" spans="2:13" s="4" customFormat="1" ht="25.5" customHeight="1">
      <c r="B27" s="11"/>
      <c r="C27" s="11"/>
      <c r="D27" s="11"/>
      <c r="E27" s="11"/>
      <c r="F27" s="11"/>
      <c r="G27" s="11"/>
      <c r="H27" s="15"/>
      <c r="I27" s="11"/>
      <c r="J27" s="15"/>
      <c r="K27" s="11"/>
      <c r="L27" s="15"/>
      <c r="M27" s="11"/>
    </row>
    <row r="28" spans="2:13" s="4" customFormat="1" ht="25.5" customHeight="1">
      <c r="B28" s="23"/>
      <c r="C28" s="23"/>
      <c r="D28" s="23"/>
      <c r="E28" s="23"/>
      <c r="F28" s="23"/>
      <c r="G28" s="23"/>
      <c r="H28" s="16"/>
      <c r="I28" s="23"/>
      <c r="J28" s="41"/>
      <c r="K28" s="40"/>
      <c r="L28" s="16"/>
      <c r="M28" s="23"/>
    </row>
    <row r="29" spans="2:13" s="4" customFormat="1" ht="25.5" customHeight="1">
      <c r="B29" s="23"/>
      <c r="C29" s="23"/>
      <c r="D29" s="23"/>
      <c r="E29" s="23"/>
      <c r="F29" s="23"/>
      <c r="G29" s="23"/>
      <c r="H29" s="16"/>
      <c r="I29" s="23"/>
      <c r="J29" s="16"/>
      <c r="K29" s="23"/>
      <c r="L29" s="16"/>
      <c r="M29" s="23"/>
    </row>
    <row r="30" spans="1:16" s="4" customFormat="1" ht="25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5"/>
      <c r="M30" s="11"/>
      <c r="N30" s="15"/>
      <c r="O30" s="11"/>
      <c r="P30" s="11"/>
    </row>
    <row r="31" s="4" customFormat="1" ht="25.5" customHeight="1">
      <c r="A31" s="85"/>
    </row>
    <row r="32" spans="1:14" s="4" customFormat="1" ht="27" customHeight="1">
      <c r="A32" s="38"/>
      <c r="B32" s="25"/>
      <c r="C32" s="25"/>
      <c r="D32" s="25"/>
      <c r="E32" s="25"/>
      <c r="F32" s="25"/>
      <c r="G32" s="25"/>
      <c r="H32" s="3"/>
      <c r="I32" s="25"/>
      <c r="J32" s="25"/>
      <c r="K32" s="3"/>
      <c r="L32" s="39"/>
      <c r="M32" s="25"/>
      <c r="N32" s="25"/>
    </row>
    <row r="33" spans="1:13" s="4" customFormat="1" ht="20.25" customHeight="1">
      <c r="A33" s="33"/>
      <c r="K33" s="561"/>
      <c r="L33" s="561"/>
      <c r="M33" s="87"/>
    </row>
    <row r="34" spans="1:15" s="4" customFormat="1" ht="25.5" customHeight="1">
      <c r="A34" s="68"/>
      <c r="B34" s="3"/>
      <c r="C34" s="23"/>
      <c r="D34" s="23"/>
      <c r="E34" s="23"/>
      <c r="F34" s="23"/>
      <c r="G34" s="23"/>
      <c r="H34" s="23"/>
      <c r="I34" s="23"/>
      <c r="J34" s="3"/>
      <c r="K34" s="170"/>
      <c r="L34" s="84"/>
      <c r="M34" s="84"/>
      <c r="O34" s="84"/>
    </row>
    <row r="35" spans="2:15" s="4" customFormat="1" ht="25.5" customHeight="1">
      <c r="B35" s="23"/>
      <c r="C35" s="23"/>
      <c r="D35" s="23"/>
      <c r="E35" s="23"/>
      <c r="F35" s="23"/>
      <c r="G35" s="23"/>
      <c r="H35" s="23"/>
      <c r="I35" s="23"/>
      <c r="J35" s="3"/>
      <c r="K35" s="16"/>
      <c r="L35" s="23"/>
      <c r="M35" s="23"/>
      <c r="O35" s="16"/>
    </row>
    <row r="36" spans="2:15" s="4" customFormat="1" ht="25.5" customHeight="1">
      <c r="B36" s="11"/>
      <c r="C36" s="11"/>
      <c r="D36" s="11"/>
      <c r="F36" s="11"/>
      <c r="G36" s="11"/>
      <c r="H36" s="11"/>
      <c r="I36" s="11"/>
      <c r="K36" s="15"/>
      <c r="L36" s="11"/>
      <c r="M36" s="23"/>
      <c r="O36" s="16"/>
    </row>
    <row r="37" spans="2:15" s="4" customFormat="1" ht="25.5" customHeight="1">
      <c r="B37" s="23"/>
      <c r="C37" s="23"/>
      <c r="D37" s="23"/>
      <c r="E37" s="23"/>
      <c r="F37" s="23"/>
      <c r="G37" s="23"/>
      <c r="H37" s="23"/>
      <c r="I37" s="23"/>
      <c r="J37" s="3"/>
      <c r="K37" s="16"/>
      <c r="L37" s="23"/>
      <c r="M37" s="23"/>
      <c r="O37" s="16"/>
    </row>
    <row r="38" spans="2:15" s="4" customFormat="1" ht="25.5" customHeight="1">
      <c r="B38" s="11"/>
      <c r="C38" s="11"/>
      <c r="D38" s="11"/>
      <c r="E38" s="11"/>
      <c r="F38" s="11"/>
      <c r="G38" s="11"/>
      <c r="H38" s="11"/>
      <c r="I38" s="11"/>
      <c r="K38" s="33"/>
      <c r="M38" s="11"/>
      <c r="O38" s="16"/>
    </row>
    <row r="39" spans="2:15" s="4" customFormat="1" ht="25.5" customHeight="1">
      <c r="B39" s="11"/>
      <c r="C39" s="11"/>
      <c r="D39" s="11"/>
      <c r="E39" s="11"/>
      <c r="F39" s="11"/>
      <c r="G39" s="11"/>
      <c r="H39" s="11"/>
      <c r="I39" s="11"/>
      <c r="K39" s="15"/>
      <c r="L39" s="11"/>
      <c r="M39" s="11"/>
      <c r="O39" s="16"/>
    </row>
    <row r="40" spans="2:15" s="4" customFormat="1" ht="25.5" customHeight="1">
      <c r="B40" s="23"/>
      <c r="C40" s="23"/>
      <c r="D40" s="23"/>
      <c r="E40" s="23"/>
      <c r="F40" s="23"/>
      <c r="G40" s="23"/>
      <c r="H40" s="23"/>
      <c r="I40" s="23"/>
      <c r="J40" s="3"/>
      <c r="K40" s="16"/>
      <c r="L40" s="23"/>
      <c r="M40" s="23"/>
      <c r="O40" s="16"/>
    </row>
    <row r="41" spans="2:15" s="4" customFormat="1" ht="25.5" customHeight="1">
      <c r="B41" s="23"/>
      <c r="C41" s="23"/>
      <c r="D41" s="23"/>
      <c r="E41" s="23"/>
      <c r="F41" s="23"/>
      <c r="G41" s="23"/>
      <c r="H41" s="23"/>
      <c r="I41" s="23"/>
      <c r="J41" s="3"/>
      <c r="K41" s="16"/>
      <c r="L41" s="23"/>
      <c r="M41" s="23"/>
      <c r="O41" s="16"/>
    </row>
  </sheetData>
  <mergeCells count="2">
    <mergeCell ref="K33:L33"/>
    <mergeCell ref="L21:M21"/>
  </mergeCells>
  <printOptions/>
  <pageMargins left="0.39" right="0.6" top="0.67" bottom="0.72" header="0.5118110236220472" footer="0.5118110236220472"/>
  <pageSetup fitToHeight="1" fitToWidth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45"/>
  <sheetViews>
    <sheetView showGridLines="0" zoomScale="50" zoomScaleNormal="50" zoomScaleSheetLayoutView="75" workbookViewId="0" topLeftCell="A1">
      <selection activeCell="N43" sqref="N43"/>
    </sheetView>
  </sheetViews>
  <sheetFormatPr defaultColWidth="8.88671875" defaultRowHeight="25.5" customHeight="1"/>
  <cols>
    <col min="1" max="1" width="3.6640625" style="10" customWidth="1"/>
    <col min="2" max="2" width="3.5546875" style="10" customWidth="1"/>
    <col min="3" max="3" width="9.77734375" style="10" customWidth="1"/>
    <col min="4" max="4" width="19.21484375" style="10" customWidth="1"/>
    <col min="5" max="8" width="8.3359375" style="10" customWidth="1"/>
    <col min="9" max="9" width="4.6640625" style="10" customWidth="1"/>
    <col min="10" max="10" width="7.88671875" style="10" bestFit="1" customWidth="1"/>
    <col min="11" max="12" width="8.3359375" style="10" customWidth="1"/>
    <col min="13" max="13" width="11.77734375" style="61" customWidth="1"/>
    <col min="14" max="14" width="11.77734375" style="10" customWidth="1"/>
    <col min="15" max="15" width="8.88671875" style="4" customWidth="1"/>
    <col min="16" max="16" width="5.6640625" style="4" customWidth="1"/>
    <col min="17" max="17" width="8.88671875" style="4" customWidth="1"/>
    <col min="18" max="18" width="11.99609375" style="4" bestFit="1" customWidth="1"/>
    <col min="19" max="16384" width="8.88671875" style="4" customWidth="1"/>
  </cols>
  <sheetData>
    <row r="1" spans="1:10" s="1" customFormat="1" ht="25.5" customHeight="1">
      <c r="A1" s="549" t="s">
        <v>26</v>
      </c>
      <c r="J1" s="5"/>
    </row>
    <row r="2" spans="1:10" s="1" customFormat="1" ht="25.5" customHeight="1">
      <c r="A2" s="97"/>
      <c r="J2" s="5"/>
    </row>
    <row r="3" spans="1:14" s="1" customFormat="1" ht="25.5" customHeight="1">
      <c r="A3" s="97"/>
      <c r="J3" s="5"/>
      <c r="N3" s="302"/>
    </row>
    <row r="4" spans="1:14" ht="25.5" customHeight="1" thickBot="1">
      <c r="A4" s="550" t="s">
        <v>22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1" t="s">
        <v>189</v>
      </c>
      <c r="N4" s="22" t="s">
        <v>84</v>
      </c>
    </row>
    <row r="5" spans="1:14" ht="7.5" customHeight="1">
      <c r="A5" s="52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524"/>
      <c r="N5" s="84"/>
    </row>
    <row r="6" spans="1:14" ht="25.5" customHeight="1">
      <c r="A6" s="99" t="s">
        <v>168</v>
      </c>
      <c r="B6" s="18"/>
      <c r="C6" s="99"/>
      <c r="D6" s="99"/>
      <c r="E6" s="99"/>
      <c r="F6" s="99"/>
      <c r="G6" s="99"/>
      <c r="H6" s="99"/>
      <c r="I6" s="99"/>
      <c r="J6" s="99"/>
      <c r="K6" s="99"/>
      <c r="L6" s="99"/>
      <c r="M6" s="443">
        <v>16355</v>
      </c>
      <c r="N6" s="444">
        <v>13781</v>
      </c>
    </row>
    <row r="7" spans="1:14" ht="7.5" customHeight="1">
      <c r="A7" s="98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345"/>
      <c r="N7" s="349"/>
    </row>
    <row r="8" spans="1:14" ht="25.5" customHeight="1">
      <c r="A8" s="65" t="s">
        <v>85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48">
        <v>650</v>
      </c>
      <c r="N8" s="450">
        <v>350</v>
      </c>
    </row>
    <row r="9" spans="1:14" ht="25.5" customHeight="1">
      <c r="A9" s="78" t="s">
        <v>257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448">
        <v>-232</v>
      </c>
      <c r="N9" s="449">
        <v>-144</v>
      </c>
    </row>
    <row r="10" spans="1:14" ht="25.5" customHeight="1">
      <c r="A10" s="98" t="s">
        <v>196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348">
        <f>SUM(M8:M9)</f>
        <v>418</v>
      </c>
      <c r="N10" s="447">
        <v>206</v>
      </c>
    </row>
    <row r="11" spans="1:18" ht="25.5" customHeight="1">
      <c r="A11" s="78" t="s">
        <v>21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448">
        <v>10</v>
      </c>
      <c r="N11" s="450">
        <v>2</v>
      </c>
      <c r="R11" s="238"/>
    </row>
    <row r="12" spans="1:14" ht="25.5" customHeight="1">
      <c r="A12" s="83" t="s">
        <v>197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48">
        <f>SUM(M10:M11)</f>
        <v>428</v>
      </c>
      <c r="N12" s="447">
        <v>208</v>
      </c>
    </row>
    <row r="13" spans="1:14" ht="25.5" customHeight="1">
      <c r="A13" s="99" t="s">
        <v>181</v>
      </c>
      <c r="B13" s="1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448">
        <v>-362</v>
      </c>
      <c r="N13" s="449">
        <v>-320</v>
      </c>
    </row>
    <row r="14" spans="1:14" ht="25.5" customHeight="1" thickBot="1">
      <c r="A14" s="183" t="s">
        <v>253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51">
        <f>SUM(M12,M13)</f>
        <v>66</v>
      </c>
      <c r="N14" s="452">
        <v>-112</v>
      </c>
    </row>
    <row r="15" spans="1:14" ht="25.5" customHeight="1">
      <c r="A15" s="98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348"/>
      <c r="N15" s="450"/>
    </row>
    <row r="16" spans="1:14" ht="25.5" customHeight="1" thickBot="1">
      <c r="A16" s="550" t="s">
        <v>218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51"/>
      <c r="N16" s="452"/>
    </row>
    <row r="17" spans="1:14" ht="25.5" customHeight="1">
      <c r="A17" s="83" t="s">
        <v>335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48"/>
      <c r="N17" s="450"/>
    </row>
    <row r="18" spans="1:14" ht="25.5" customHeight="1">
      <c r="A18" s="83"/>
      <c r="B18" s="83" t="s">
        <v>225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348">
        <v>603</v>
      </c>
      <c r="N18" s="339">
        <f>357+89-22</f>
        <v>424</v>
      </c>
    </row>
    <row r="19" spans="1:14" ht="25.5" customHeight="1">
      <c r="A19" s="99"/>
      <c r="B19" s="99" t="s">
        <v>232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511">
        <f>17-37</f>
        <v>-20</v>
      </c>
      <c r="N19" s="516">
        <f>22-89</f>
        <v>-67</v>
      </c>
    </row>
    <row r="20" spans="1:14" ht="25.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348">
        <f>SUM(M18:M19)</f>
        <v>583</v>
      </c>
      <c r="N20" s="339">
        <f>SUM(N18:N19)</f>
        <v>357</v>
      </c>
    </row>
    <row r="21" spans="1:14" ht="25.5" customHeight="1">
      <c r="A21" s="99" t="s">
        <v>13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448">
        <v>-97</v>
      </c>
      <c r="N21" s="444">
        <v>-98</v>
      </c>
    </row>
    <row r="22" spans="1:14" ht="25.5" customHeight="1">
      <c r="A22" s="83" t="s">
        <v>198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348">
        <f>SUM(M20:M21)</f>
        <v>486</v>
      </c>
      <c r="N22" s="450">
        <f>SUM(N20:N21)</f>
        <v>259</v>
      </c>
    </row>
    <row r="23" spans="1:14" ht="25.5" customHeight="1">
      <c r="A23" s="98" t="s">
        <v>12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445">
        <v>229</v>
      </c>
      <c r="N23" s="446">
        <v>91</v>
      </c>
    </row>
    <row r="24" spans="1:14" ht="25.5" customHeight="1">
      <c r="A24" s="38" t="s">
        <v>312</v>
      </c>
      <c r="B24" s="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445"/>
      <c r="N24" s="446"/>
    </row>
    <row r="25" spans="1:14" ht="25.5" customHeight="1">
      <c r="A25" s="3"/>
      <c r="B25" s="3" t="s">
        <v>231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445">
        <f>41+7</f>
        <v>48</v>
      </c>
      <c r="N25" s="446" t="s">
        <v>150</v>
      </c>
    </row>
    <row r="26" spans="1:14" ht="25.5" customHeight="1">
      <c r="A26" s="34"/>
      <c r="B26" s="34" t="s">
        <v>250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445">
        <v>-113</v>
      </c>
      <c r="N26" s="446" t="s">
        <v>150</v>
      </c>
    </row>
    <row r="27" spans="1:14" ht="25.5" customHeight="1" thickBot="1">
      <c r="A27" s="475" t="s">
        <v>234</v>
      </c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7">
        <f>SUM(M22:M26)</f>
        <v>650</v>
      </c>
      <c r="N27" s="478">
        <f>SUM(N22:N26)</f>
        <v>350</v>
      </c>
    </row>
    <row r="28" spans="1:14" ht="25.5" customHeight="1">
      <c r="A28" s="6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48"/>
      <c r="N28" s="450"/>
    </row>
    <row r="29" spans="1:16" s="47" customFormat="1" ht="25.5" customHeight="1" thickBot="1">
      <c r="A29" s="173" t="s">
        <v>274</v>
      </c>
      <c r="B29" s="172"/>
      <c r="C29" s="172"/>
      <c r="D29" s="189"/>
      <c r="E29" s="172"/>
      <c r="F29" s="172"/>
      <c r="G29" s="172"/>
      <c r="H29" s="172"/>
      <c r="I29" s="172"/>
      <c r="J29" s="172"/>
      <c r="K29" s="172"/>
      <c r="L29" s="172"/>
      <c r="M29" s="473"/>
      <c r="N29" s="174"/>
      <c r="P29" s="102"/>
    </row>
    <row r="30" spans="1:16" s="47" customFormat="1" ht="25.5" customHeight="1">
      <c r="A30" s="103" t="s">
        <v>60</v>
      </c>
      <c r="M30" s="226"/>
      <c r="O30" s="53"/>
      <c r="P30" s="53"/>
    </row>
    <row r="31" spans="1:16" s="47" customFormat="1" ht="25.5" customHeight="1">
      <c r="A31" s="103"/>
      <c r="B31" s="103" t="s">
        <v>336</v>
      </c>
      <c r="M31" s="232" t="s">
        <v>293</v>
      </c>
      <c r="N31" s="102" t="s">
        <v>288</v>
      </c>
      <c r="O31" s="53"/>
      <c r="P31" s="53"/>
    </row>
    <row r="32" spans="1:16" s="47" customFormat="1" ht="25.5" customHeight="1">
      <c r="A32" s="103" t="s">
        <v>14</v>
      </c>
      <c r="M32" s="316" t="s">
        <v>289</v>
      </c>
      <c r="N32" s="102" t="s">
        <v>235</v>
      </c>
      <c r="O32" s="53"/>
      <c r="P32" s="53"/>
    </row>
    <row r="33" spans="1:13" s="47" customFormat="1" ht="25.5" customHeight="1">
      <c r="A33" s="47" t="s">
        <v>61</v>
      </c>
      <c r="M33" s="232"/>
    </row>
    <row r="34" spans="1:14" s="47" customFormat="1" ht="25.5" customHeight="1">
      <c r="A34" s="53"/>
      <c r="B34" s="498" t="s">
        <v>62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316" t="s">
        <v>266</v>
      </c>
      <c r="N34" s="102" t="s">
        <v>236</v>
      </c>
    </row>
    <row r="35" spans="1:14" s="47" customFormat="1" ht="25.5" customHeight="1">
      <c r="A35" s="53" t="s">
        <v>233</v>
      </c>
      <c r="B35" s="498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316" t="s">
        <v>259</v>
      </c>
      <c r="N35" s="446" t="s">
        <v>150</v>
      </c>
    </row>
    <row r="36" spans="1:14" s="47" customFormat="1" ht="25.5" customHeight="1">
      <c r="A36" s="57" t="s">
        <v>254</v>
      </c>
      <c r="B36" s="32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233" t="s">
        <v>260</v>
      </c>
      <c r="N36" s="508" t="s">
        <v>150</v>
      </c>
    </row>
    <row r="37" spans="1:14" s="47" customFormat="1" ht="33.75" customHeight="1">
      <c r="A37" s="57" t="s">
        <v>305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233" t="s">
        <v>294</v>
      </c>
      <c r="N37" s="235" t="s">
        <v>290</v>
      </c>
    </row>
    <row r="38" spans="1:14" s="47" customFormat="1" ht="11.2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226"/>
      <c r="N38" s="56"/>
    </row>
    <row r="39" spans="1:14" s="47" customFormat="1" ht="25.5" customHeight="1" thickBot="1">
      <c r="A39" s="172" t="s">
        <v>5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229" t="s">
        <v>286</v>
      </c>
      <c r="N39" s="177" t="s">
        <v>287</v>
      </c>
    </row>
    <row r="40" spans="1:14" s="53" customFormat="1" ht="15.75" customHeight="1">
      <c r="A40" s="104"/>
      <c r="B40" s="47"/>
      <c r="C40" s="47"/>
      <c r="D40" s="47"/>
      <c r="E40" s="47"/>
      <c r="F40" s="47"/>
      <c r="G40" s="47"/>
      <c r="H40" s="47"/>
      <c r="I40" s="47"/>
      <c r="M40" s="231"/>
      <c r="N40" s="105"/>
    </row>
    <row r="41" spans="1:14" s="53" customFormat="1" ht="15.75" customHeight="1">
      <c r="A41" s="104"/>
      <c r="B41" s="47"/>
      <c r="C41" s="47"/>
      <c r="D41" s="47"/>
      <c r="E41" s="47"/>
      <c r="F41" s="47"/>
      <c r="G41" s="47"/>
      <c r="H41" s="47"/>
      <c r="I41" s="47"/>
      <c r="M41" s="231"/>
      <c r="N41" s="105"/>
    </row>
    <row r="42" spans="1:14" s="47" customFormat="1" ht="25.5" customHeight="1" thickBot="1">
      <c r="A42" s="81" t="s">
        <v>272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236" t="s">
        <v>380</v>
      </c>
      <c r="N42" s="179" t="s">
        <v>381</v>
      </c>
    </row>
    <row r="43" spans="1:14" s="47" customFormat="1" ht="15.75" customHeight="1">
      <c r="A43" s="469"/>
      <c r="B43" s="527"/>
      <c r="C43" s="527"/>
      <c r="D43" s="527"/>
      <c r="E43" s="527"/>
      <c r="F43" s="527"/>
      <c r="G43" s="527"/>
      <c r="H43" s="527"/>
      <c r="I43" s="527"/>
      <c r="J43" s="527"/>
      <c r="K43" s="527"/>
      <c r="L43" s="527"/>
      <c r="M43" s="528"/>
      <c r="N43" s="529"/>
    </row>
    <row r="44" ht="15.75" customHeight="1"/>
    <row r="45" spans="1:14" ht="30" customHeight="1">
      <c r="A45" s="47" t="s">
        <v>273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227"/>
      <c r="N45" s="230"/>
    </row>
  </sheetData>
  <printOptions/>
  <pageMargins left="0.52" right="0.48" top="0.6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N71"/>
  <sheetViews>
    <sheetView showGridLines="0" zoomScale="50" zoomScaleNormal="50" zoomScaleSheetLayoutView="75" workbookViewId="0" topLeftCell="A1">
      <selection activeCell="A8" sqref="A8"/>
    </sheetView>
  </sheetViews>
  <sheetFormatPr defaultColWidth="8.88671875" defaultRowHeight="25.5" customHeight="1"/>
  <cols>
    <col min="1" max="1" width="3.6640625" style="10" customWidth="1"/>
    <col min="2" max="2" width="3.5546875" style="10" customWidth="1"/>
    <col min="3" max="3" width="9.77734375" style="10" customWidth="1"/>
    <col min="4" max="4" width="22.6640625" style="10" customWidth="1"/>
    <col min="5" max="9" width="8.3359375" style="10" customWidth="1"/>
    <col min="10" max="10" width="9.21484375" style="10" customWidth="1"/>
    <col min="11" max="11" width="14.3359375" style="74" customWidth="1"/>
    <col min="12" max="12" width="13.77734375" style="74" customWidth="1"/>
    <col min="13" max="13" width="1.1171875" style="4" customWidth="1"/>
    <col min="14" max="16384" width="8.88671875" style="4" customWidth="1"/>
  </cols>
  <sheetData>
    <row r="1" ht="25.5" customHeight="1">
      <c r="A1" s="217" t="s">
        <v>26</v>
      </c>
    </row>
    <row r="3" spans="1:12" s="2" customFormat="1" ht="25.5" customHeight="1">
      <c r="A3" s="8" t="s">
        <v>306</v>
      </c>
      <c r="B3" s="1"/>
      <c r="C3" s="1"/>
      <c r="D3" s="1"/>
      <c r="E3" s="1"/>
      <c r="F3" s="1"/>
      <c r="G3" s="1"/>
      <c r="H3" s="1"/>
      <c r="J3" s="1"/>
      <c r="K3" s="221"/>
      <c r="L3" s="221"/>
    </row>
    <row r="4" spans="1:12" s="2" customFormat="1" ht="25.5" customHeight="1">
      <c r="A4" s="279"/>
      <c r="B4" s="1"/>
      <c r="C4" s="1"/>
      <c r="D4" s="1"/>
      <c r="E4" s="1"/>
      <c r="F4" s="1"/>
      <c r="G4" s="1"/>
      <c r="H4" s="1"/>
      <c r="J4" s="1"/>
      <c r="K4" s="221"/>
      <c r="L4" s="221"/>
    </row>
    <row r="5" spans="11:12" ht="25.5" customHeight="1">
      <c r="K5" s="44"/>
      <c r="L5" s="49" t="s">
        <v>214</v>
      </c>
    </row>
    <row r="6" spans="1:14" ht="25.5" customHeight="1" thickBot="1">
      <c r="A6" s="551" t="s">
        <v>1</v>
      </c>
      <c r="B6" s="26"/>
      <c r="C6" s="26"/>
      <c r="D6" s="26"/>
      <c r="E6" s="27"/>
      <c r="F6" s="27"/>
      <c r="G6" s="27"/>
      <c r="H6" s="27"/>
      <c r="I6" s="28"/>
      <c r="J6" s="28"/>
      <c r="K6" s="51" t="s">
        <v>189</v>
      </c>
      <c r="L6" s="52" t="s">
        <v>84</v>
      </c>
      <c r="N6" s="3"/>
    </row>
    <row r="7" spans="1:12" ht="25.5" customHeight="1">
      <c r="A7" s="107" t="s">
        <v>115</v>
      </c>
      <c r="E7" s="108"/>
      <c r="F7" s="108"/>
      <c r="G7" s="108"/>
      <c r="H7" s="108"/>
      <c r="I7" s="109"/>
      <c r="J7" s="32"/>
      <c r="K7" s="453"/>
      <c r="L7" s="431"/>
    </row>
    <row r="8" spans="1:12" ht="25.5" customHeight="1">
      <c r="A8" s="3" t="s">
        <v>116</v>
      </c>
      <c r="B8" s="3"/>
      <c r="C8" s="3"/>
      <c r="D8" s="13"/>
      <c r="E8" s="60"/>
      <c r="F8" s="60"/>
      <c r="G8" s="60"/>
      <c r="H8" s="60"/>
      <c r="I8" s="25"/>
      <c r="J8" s="25"/>
      <c r="K8" s="345">
        <v>305</v>
      </c>
      <c r="L8" s="349">
        <v>256</v>
      </c>
    </row>
    <row r="9" spans="1:12" ht="25.5" customHeight="1">
      <c r="A9" s="4" t="s">
        <v>17</v>
      </c>
      <c r="B9" s="4"/>
      <c r="C9" s="4"/>
      <c r="D9" s="13"/>
      <c r="E9" s="60"/>
      <c r="F9" s="60"/>
      <c r="G9" s="60"/>
      <c r="H9" s="60"/>
      <c r="I9" s="32"/>
      <c r="J9" s="32"/>
      <c r="K9" s="345">
        <v>136</v>
      </c>
      <c r="L9" s="517">
        <v>83</v>
      </c>
    </row>
    <row r="10" spans="1:12" ht="25.5" customHeight="1">
      <c r="A10" s="18" t="s">
        <v>237</v>
      </c>
      <c r="B10" s="110"/>
      <c r="C10" s="110"/>
      <c r="D10" s="71"/>
      <c r="E10" s="59"/>
      <c r="F10" s="59"/>
      <c r="G10" s="59"/>
      <c r="H10" s="59"/>
      <c r="I10" s="111"/>
      <c r="J10" s="111"/>
      <c r="K10" s="454">
        <v>43</v>
      </c>
      <c r="L10" s="517">
        <v>55</v>
      </c>
    </row>
    <row r="11" spans="1:12" ht="25.5" customHeight="1">
      <c r="A11" s="34" t="s">
        <v>300</v>
      </c>
      <c r="B11" s="35"/>
      <c r="C11" s="35"/>
      <c r="D11" s="35"/>
      <c r="E11" s="59"/>
      <c r="F11" s="59"/>
      <c r="G11" s="59"/>
      <c r="H11" s="59"/>
      <c r="I11" s="112"/>
      <c r="J11" s="112"/>
      <c r="K11" s="443">
        <f>SUM(K8:K10)</f>
        <v>484</v>
      </c>
      <c r="L11" s="518">
        <f>SUM(L8:L10)</f>
        <v>394</v>
      </c>
    </row>
    <row r="12" spans="1:12" ht="25.5" customHeight="1">
      <c r="A12" s="68" t="s">
        <v>24</v>
      </c>
      <c r="B12" s="25"/>
      <c r="C12" s="25"/>
      <c r="D12" s="25"/>
      <c r="E12" s="113"/>
      <c r="F12" s="113"/>
      <c r="G12" s="113"/>
      <c r="H12" s="113"/>
      <c r="I12" s="29"/>
      <c r="J12" s="29"/>
      <c r="K12" s="345"/>
      <c r="L12" s="517"/>
    </row>
    <row r="13" spans="1:12" ht="25.5" customHeight="1">
      <c r="A13" s="4" t="s">
        <v>238</v>
      </c>
      <c r="C13" s="4"/>
      <c r="D13" s="13"/>
      <c r="E13" s="60"/>
      <c r="F13" s="60"/>
      <c r="G13" s="60"/>
      <c r="H13" s="60"/>
      <c r="I13" s="32"/>
      <c r="J13" s="32"/>
      <c r="K13" s="345">
        <f>213-17</f>
        <v>196</v>
      </c>
      <c r="L13" s="517">
        <f>165-22</f>
        <v>143</v>
      </c>
    </row>
    <row r="14" spans="1:12" ht="25.5" customHeight="1">
      <c r="A14" s="18" t="s">
        <v>19</v>
      </c>
      <c r="B14" s="110"/>
      <c r="C14" s="110"/>
      <c r="D14" s="71"/>
      <c r="E14" s="59"/>
      <c r="F14" s="59"/>
      <c r="G14" s="59"/>
      <c r="H14" s="59"/>
      <c r="I14" s="111"/>
      <c r="J14" s="111"/>
      <c r="K14" s="454">
        <v>-14</v>
      </c>
      <c r="L14" s="519">
        <v>-3</v>
      </c>
    </row>
    <row r="15" spans="1:12" ht="25.5" customHeight="1">
      <c r="A15" s="34" t="s">
        <v>300</v>
      </c>
      <c r="B15" s="35"/>
      <c r="C15" s="35"/>
      <c r="D15" s="35"/>
      <c r="E15" s="59"/>
      <c r="F15" s="59"/>
      <c r="G15" s="59"/>
      <c r="H15" s="59"/>
      <c r="I15" s="112"/>
      <c r="J15" s="112"/>
      <c r="K15" s="443">
        <f>SUM(K13:K14)</f>
        <v>182</v>
      </c>
      <c r="L15" s="519">
        <f>SUM(L13:L14)</f>
        <v>140</v>
      </c>
    </row>
    <row r="16" spans="1:12" ht="25.5" customHeight="1">
      <c r="A16" s="115" t="s">
        <v>0</v>
      </c>
      <c r="B16" s="25"/>
      <c r="C16" s="25"/>
      <c r="D16" s="25"/>
      <c r="E16" s="60"/>
      <c r="F16" s="60"/>
      <c r="G16" s="60"/>
      <c r="H16" s="60"/>
      <c r="I16" s="25"/>
      <c r="J16" s="25"/>
      <c r="K16" s="345"/>
      <c r="L16" s="517"/>
    </row>
    <row r="17" spans="1:12" ht="25.5" customHeight="1">
      <c r="A17" s="9" t="s">
        <v>2</v>
      </c>
      <c r="E17" s="60"/>
      <c r="F17" s="60"/>
      <c r="G17" s="60"/>
      <c r="H17" s="60"/>
      <c r="I17" s="32"/>
      <c r="J17" s="32"/>
      <c r="K17" s="455">
        <v>126</v>
      </c>
      <c r="L17" s="517">
        <v>85</v>
      </c>
    </row>
    <row r="18" spans="1:12" ht="25.5" customHeight="1">
      <c r="A18" s="9" t="s">
        <v>212</v>
      </c>
      <c r="E18" s="60"/>
      <c r="F18" s="60"/>
      <c r="G18" s="60"/>
      <c r="H18" s="60"/>
      <c r="I18" s="32"/>
      <c r="J18" s="32"/>
      <c r="K18" s="455">
        <v>19</v>
      </c>
      <c r="L18" s="517">
        <v>13</v>
      </c>
    </row>
    <row r="19" spans="1:12" ht="25.5" customHeight="1">
      <c r="A19" s="116" t="s">
        <v>35</v>
      </c>
      <c r="B19" s="117"/>
      <c r="C19" s="117"/>
      <c r="D19" s="117"/>
      <c r="E19" s="60"/>
      <c r="F19" s="60"/>
      <c r="G19" s="60"/>
      <c r="H19" s="60"/>
      <c r="I19" s="111"/>
      <c r="J19" s="111"/>
      <c r="K19" s="454">
        <v>-15</v>
      </c>
      <c r="L19" s="519">
        <v>-27</v>
      </c>
    </row>
    <row r="20" spans="1:12" ht="25.5" customHeight="1">
      <c r="A20" s="36" t="s">
        <v>6</v>
      </c>
      <c r="B20" s="37"/>
      <c r="C20" s="37"/>
      <c r="D20" s="37"/>
      <c r="E20" s="118"/>
      <c r="F20" s="118"/>
      <c r="G20" s="118"/>
      <c r="H20" s="118"/>
      <c r="I20" s="114"/>
      <c r="J20" s="114"/>
      <c r="K20" s="443">
        <f>SUM(K17:K19)</f>
        <v>130</v>
      </c>
      <c r="L20" s="519">
        <v>71</v>
      </c>
    </row>
    <row r="21" spans="1:12" ht="25.5" customHeight="1">
      <c r="A21" s="119" t="s">
        <v>25</v>
      </c>
      <c r="B21" s="25"/>
      <c r="C21" s="25"/>
      <c r="D21" s="25"/>
      <c r="E21" s="113"/>
      <c r="F21" s="113"/>
      <c r="G21" s="113"/>
      <c r="H21" s="113"/>
      <c r="I21" s="29"/>
      <c r="J21" s="29"/>
      <c r="K21" s="345"/>
      <c r="L21" s="517"/>
    </row>
    <row r="22" spans="1:12" ht="25.5" customHeight="1">
      <c r="A22" s="25" t="s">
        <v>15</v>
      </c>
      <c r="B22" s="4"/>
      <c r="C22" s="25"/>
      <c r="D22" s="25"/>
      <c r="E22" s="120"/>
      <c r="F22" s="120"/>
      <c r="G22" s="120"/>
      <c r="H22" s="120"/>
      <c r="I22" s="75"/>
      <c r="J22" s="75"/>
      <c r="K22" s="445">
        <v>44</v>
      </c>
      <c r="L22" s="517">
        <v>29</v>
      </c>
    </row>
    <row r="23" spans="1:12" ht="25.5" customHeight="1">
      <c r="A23" s="25" t="s">
        <v>222</v>
      </c>
      <c r="B23" s="4"/>
      <c r="C23" s="25"/>
      <c r="D23" s="25"/>
      <c r="E23" s="120"/>
      <c r="F23" s="120"/>
      <c r="G23" s="120"/>
      <c r="H23" s="120"/>
      <c r="I23" s="75"/>
      <c r="J23" s="75"/>
      <c r="K23" s="445">
        <v>-154</v>
      </c>
      <c r="L23" s="517">
        <v>-143</v>
      </c>
    </row>
    <row r="24" spans="1:12" ht="25.5" customHeight="1">
      <c r="A24" s="25" t="s">
        <v>54</v>
      </c>
      <c r="B24" s="4"/>
      <c r="C24" s="25"/>
      <c r="D24" s="25"/>
      <c r="E24" s="120"/>
      <c r="F24" s="120"/>
      <c r="G24" s="120"/>
      <c r="H24" s="120"/>
      <c r="I24" s="75"/>
      <c r="J24" s="75"/>
      <c r="K24" s="445"/>
      <c r="L24" s="517"/>
    </row>
    <row r="25" spans="1:12" ht="25.5" customHeight="1">
      <c r="A25" s="25"/>
      <c r="B25" s="4" t="s">
        <v>37</v>
      </c>
      <c r="C25" s="25"/>
      <c r="D25" s="25"/>
      <c r="E25" s="120"/>
      <c r="F25" s="120"/>
      <c r="G25" s="120"/>
      <c r="H25" s="120"/>
      <c r="I25" s="75"/>
      <c r="J25" s="75"/>
      <c r="K25" s="445">
        <v>-54</v>
      </c>
      <c r="L25" s="517">
        <v>-43</v>
      </c>
    </row>
    <row r="26" spans="1:12" ht="25.5" customHeight="1">
      <c r="A26" s="35"/>
      <c r="B26" s="18" t="s">
        <v>38</v>
      </c>
      <c r="C26" s="35"/>
      <c r="D26" s="35"/>
      <c r="E26" s="121"/>
      <c r="F26" s="121"/>
      <c r="G26" s="121"/>
      <c r="H26" s="121"/>
      <c r="I26" s="111"/>
      <c r="J26" s="111"/>
      <c r="K26" s="454">
        <v>-29</v>
      </c>
      <c r="L26" s="519">
        <v>-24</v>
      </c>
    </row>
    <row r="27" spans="1:12" ht="25.5" customHeight="1">
      <c r="A27" s="34" t="s">
        <v>6</v>
      </c>
      <c r="B27" s="35"/>
      <c r="C27" s="35"/>
      <c r="D27" s="35"/>
      <c r="E27" s="59"/>
      <c r="F27" s="59"/>
      <c r="G27" s="59"/>
      <c r="H27" s="59"/>
      <c r="I27" s="112"/>
      <c r="J27" s="112"/>
      <c r="K27" s="443">
        <f>SUM(K22:K26)</f>
        <v>-193</v>
      </c>
      <c r="L27" s="519">
        <v>-181</v>
      </c>
    </row>
    <row r="28" spans="1:12" ht="12.75" customHeight="1">
      <c r="A28" s="507"/>
      <c r="B28" s="3"/>
      <c r="C28" s="3"/>
      <c r="D28" s="3"/>
      <c r="E28" s="3"/>
      <c r="F28" s="3"/>
      <c r="G28" s="3"/>
      <c r="H28" s="3"/>
      <c r="I28" s="3"/>
      <c r="J28" s="3"/>
      <c r="K28" s="433"/>
      <c r="L28" s="520"/>
    </row>
    <row r="29" spans="1:12" ht="25.5" customHeight="1" thickBot="1">
      <c r="A29" s="20" t="s">
        <v>226</v>
      </c>
      <c r="B29" s="19"/>
      <c r="C29" s="19"/>
      <c r="D29" s="19"/>
      <c r="E29" s="19"/>
      <c r="F29" s="19"/>
      <c r="G29" s="19"/>
      <c r="H29" s="19"/>
      <c r="I29" s="19"/>
      <c r="J29" s="19"/>
      <c r="K29" s="439">
        <f>K11+K15+K20+K27</f>
        <v>603</v>
      </c>
      <c r="L29" s="442">
        <f>L11+L15+L20+L27</f>
        <v>424</v>
      </c>
    </row>
    <row r="30" spans="1:12" ht="16.5" customHeight="1">
      <c r="A30" s="119"/>
      <c r="B30" s="25"/>
      <c r="C30" s="25"/>
      <c r="D30" s="25"/>
      <c r="E30" s="100"/>
      <c r="F30" s="100"/>
      <c r="G30" s="100"/>
      <c r="H30" s="100"/>
      <c r="I30" s="25"/>
      <c r="J30" s="25"/>
      <c r="K30" s="113"/>
      <c r="L30" s="29"/>
    </row>
    <row r="31" spans="1:12" ht="16.5" customHeight="1">
      <c r="A31" s="119"/>
      <c r="B31" s="25"/>
      <c r="C31" s="25"/>
      <c r="D31" s="25"/>
      <c r="E31" s="100"/>
      <c r="F31" s="100"/>
      <c r="G31" s="100"/>
      <c r="H31" s="100"/>
      <c r="I31" s="25"/>
      <c r="J31" s="25"/>
      <c r="K31" s="113"/>
      <c r="L31" s="29"/>
    </row>
    <row r="32" spans="1:13" ht="25.5" customHeight="1">
      <c r="A32" s="10" t="s">
        <v>302</v>
      </c>
      <c r="E32" s="13"/>
      <c r="K32" s="31"/>
      <c r="L32" s="10"/>
      <c r="M32" s="10"/>
    </row>
    <row r="33" spans="1:13" ht="25.5" customHeight="1">
      <c r="A33" s="10" t="s">
        <v>303</v>
      </c>
      <c r="E33" s="13"/>
      <c r="K33" s="445">
        <v>-37</v>
      </c>
      <c r="L33" s="517">
        <v>-89</v>
      </c>
      <c r="M33" s="10"/>
    </row>
    <row r="34" spans="1:12" ht="25.5" customHeight="1">
      <c r="A34" s="71" t="s">
        <v>333</v>
      </c>
      <c r="E34" s="13"/>
      <c r="K34" s="445">
        <v>17</v>
      </c>
      <c r="L34" s="517">
        <v>22</v>
      </c>
    </row>
    <row r="35" spans="1:12" ht="25.5" customHeight="1" thickBot="1">
      <c r="A35" s="476" t="s">
        <v>334</v>
      </c>
      <c r="B35" s="541"/>
      <c r="C35" s="541"/>
      <c r="D35" s="541"/>
      <c r="E35" s="541"/>
      <c r="F35" s="541"/>
      <c r="G35" s="541"/>
      <c r="H35" s="541"/>
      <c r="I35" s="541"/>
      <c r="J35" s="541"/>
      <c r="K35" s="543">
        <f>SUM(K33:K34)</f>
        <v>-20</v>
      </c>
      <c r="L35" s="544">
        <f>SUM(L33:L34)</f>
        <v>-67</v>
      </c>
    </row>
    <row r="36" spans="1:12" ht="25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41" spans="1:12" ht="25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4"/>
      <c r="L41" s="44"/>
    </row>
    <row r="42" spans="1:12" ht="25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4"/>
      <c r="L42" s="44"/>
    </row>
    <row r="43" spans="1:12" ht="25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4"/>
      <c r="L43" s="44"/>
    </row>
    <row r="44" spans="1:12" ht="25.5" customHeight="1">
      <c r="A44" s="4"/>
      <c r="B44" s="4"/>
      <c r="C44" s="4"/>
      <c r="D44" s="4"/>
      <c r="F44" s="4"/>
      <c r="G44" s="4"/>
      <c r="H44" s="4"/>
      <c r="I44" s="4"/>
      <c r="J44" s="4"/>
      <c r="K44" s="44"/>
      <c r="L44" s="44"/>
    </row>
    <row r="45" spans="1:12" ht="25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4"/>
      <c r="L45" s="44"/>
    </row>
    <row r="46" spans="1:12" ht="25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4"/>
      <c r="L46" s="44"/>
    </row>
    <row r="47" spans="1:12" ht="25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4"/>
      <c r="L47" s="44"/>
    </row>
    <row r="48" spans="1:12" ht="25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4"/>
      <c r="L48" s="44"/>
    </row>
    <row r="49" spans="1:12" ht="25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4"/>
      <c r="L49" s="44"/>
    </row>
    <row r="50" spans="1:12" ht="25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4"/>
      <c r="L50" s="44"/>
    </row>
    <row r="51" spans="1:12" ht="25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4"/>
      <c r="L51" s="44"/>
    </row>
    <row r="52" spans="1:12" ht="25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4"/>
      <c r="L52" s="44"/>
    </row>
    <row r="53" spans="1:12" ht="25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4"/>
      <c r="L53" s="44"/>
    </row>
    <row r="54" spans="1:12" ht="25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4"/>
      <c r="L54" s="44"/>
    </row>
    <row r="55" spans="1:12" ht="25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4"/>
      <c r="L55" s="44"/>
    </row>
    <row r="56" spans="1:12" ht="25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4"/>
      <c r="L56" s="44"/>
    </row>
    <row r="57" spans="1:12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4"/>
      <c r="L57" s="44"/>
    </row>
    <row r="58" spans="1:12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4"/>
      <c r="L58" s="44"/>
    </row>
    <row r="59" spans="1:12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4"/>
      <c r="L59" s="44"/>
    </row>
    <row r="60" spans="1:12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4"/>
      <c r="L60" s="44"/>
    </row>
    <row r="61" spans="1:12" ht="25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4"/>
      <c r="L61" s="44"/>
    </row>
    <row r="62" spans="1:12" ht="25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4"/>
      <c r="L62" s="44"/>
    </row>
    <row r="63" spans="1:12" ht="25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4"/>
      <c r="L63" s="44"/>
    </row>
    <row r="64" spans="1:12" ht="25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4"/>
      <c r="L64" s="44"/>
    </row>
    <row r="65" spans="1:12" ht="25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4"/>
      <c r="L65" s="44"/>
    </row>
    <row r="66" spans="1:12" ht="25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4"/>
      <c r="L66" s="44"/>
    </row>
    <row r="67" spans="1:12" ht="25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4"/>
      <c r="L67" s="44"/>
    </row>
    <row r="68" spans="1:12" ht="25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4"/>
      <c r="L68" s="44"/>
    </row>
    <row r="69" spans="1:12" ht="25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4"/>
      <c r="L69" s="44"/>
    </row>
    <row r="70" spans="1:12" ht="25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4"/>
      <c r="L70" s="44"/>
    </row>
    <row r="71" spans="1:12" ht="25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4"/>
      <c r="L71" s="44"/>
    </row>
  </sheetData>
  <printOptions/>
  <pageMargins left="0.52" right="0.59" top="0.66" bottom="0.984251968503937" header="0.49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dflood</dc:creator>
  <cp:keywords/>
  <dc:description/>
  <cp:lastModifiedBy>renata.feitosa</cp:lastModifiedBy>
  <cp:lastPrinted>2005-03-01T18:41:41Z</cp:lastPrinted>
  <dcterms:created xsi:type="dcterms:W3CDTF">1998-07-23T18:21:33Z</dcterms:created>
  <dcterms:modified xsi:type="dcterms:W3CDTF">2005-10-19T11:11:27Z</dcterms:modified>
  <cp:category/>
  <cp:version/>
  <cp:contentType/>
  <cp:contentStatus/>
</cp:coreProperties>
</file>