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90" yWindow="90" windowWidth="14520" windowHeight="9885" tabRatio="959" firstSheet="11" activeTab="28"/>
  </bookViews>
  <sheets>
    <sheet name="Index" sheetId="1" r:id="rId1"/>
    <sheet name="Sch 1.1" sheetId="2" r:id="rId2"/>
    <sheet name="Sch 1.2" sheetId="3" r:id="rId3"/>
    <sheet name="Sch 2" sheetId="4" r:id="rId4"/>
    <sheet name="Sch 3" sheetId="5" r:id="rId5"/>
    <sheet name="Sch 4" sheetId="6" r:id="rId6"/>
    <sheet name="Sch 5" sheetId="7" r:id="rId7"/>
    <sheet name="Sch 6" sheetId="8" r:id="rId8"/>
    <sheet name="Sch 7" sheetId="9" r:id="rId9"/>
    <sheet name="Sch 8" sheetId="10" r:id="rId10"/>
    <sheet name="Sch 9" sheetId="11" r:id="rId11"/>
    <sheet name="Sch 10" sheetId="12" r:id="rId12"/>
    <sheet name="Sch 11" sheetId="13" r:id="rId13"/>
    <sheet name="Sch 12.1" sheetId="14" r:id="rId14"/>
    <sheet name="Sch 12.2" sheetId="15" r:id="rId15"/>
    <sheet name="Sch 13" sheetId="16" r:id="rId16"/>
    <sheet name="Sch 14.1" sheetId="17" r:id="rId17"/>
    <sheet name="Sch 14.2" sheetId="18" r:id="rId18"/>
    <sheet name="Sch 15" sheetId="19" r:id="rId19"/>
    <sheet name="Sch 16" sheetId="20" r:id="rId20"/>
    <sheet name="Sch 17" sheetId="21" r:id="rId21"/>
    <sheet name="Sch 18" sheetId="22" r:id="rId22"/>
    <sheet name="Sch 19" sheetId="23" r:id="rId23"/>
    <sheet name="Sch 20" sheetId="24" r:id="rId24"/>
    <sheet name="SCH 21.1" sheetId="25" r:id="rId25"/>
    <sheet name="Sch 21.2" sheetId="26" r:id="rId26"/>
    <sheet name="Sch 21.3" sheetId="27" r:id="rId27"/>
    <sheet name="Sch 22.1" sheetId="28" r:id="rId28"/>
    <sheet name="Sch 22.2" sheetId="29" r:id="rId29"/>
    <sheet name="Sch 23" sheetId="30" r:id="rId30"/>
    <sheet name="Sch 24" sheetId="31" r:id="rId31"/>
    <sheet name="Sch 25" sheetId="32" r:id="rId32"/>
    <sheet name="Sch 26" sheetId="33" r:id="rId33"/>
    <sheet name="Sch 27" sheetId="34" r:id="rId34"/>
    <sheet name="Sch 28" sheetId="35" r:id="rId35"/>
    <sheet name="Sch 29" sheetId="36" r:id="rId36"/>
    <sheet name="Sch 30" sheetId="37" r:id="rId37"/>
    <sheet name="Sch 31" sheetId="38" r:id="rId38"/>
  </sheets>
  <definedNames>
    <definedName name="_xlnm.Print_Area" localSheetId="1">'Sch 1.1'!$A$1:$I$32</definedName>
    <definedName name="_xlnm.Print_Area" localSheetId="2">'Sch 1.2'!$A$1:$I$44</definedName>
    <definedName name="_xlnm.Print_Area" localSheetId="11">'Sch 10'!$A$1:$M$96</definedName>
    <definedName name="_xlnm.Print_Area" localSheetId="12">'Sch 11'!$A$1:$O$155</definedName>
    <definedName name="_xlnm.Print_Area" localSheetId="13">'Sch 12.1'!$A$1:$I$29</definedName>
    <definedName name="_xlnm.Print_Area" localSheetId="14">'Sch 12.2'!$A$1:$I$39</definedName>
    <definedName name="_xlnm.Print_Area" localSheetId="15">'Sch 13'!$A$1:$J$37</definedName>
    <definedName name="_xlnm.Print_Area" localSheetId="16">'Sch 14.1'!$A$1:$E$62</definedName>
    <definedName name="_xlnm.Print_Area" localSheetId="18">'Sch 15'!$A$1:$E$48</definedName>
    <definedName name="_xlnm.Print_Area" localSheetId="19">'Sch 16'!$A$1:$G$104</definedName>
    <definedName name="_xlnm.Print_Area" localSheetId="21">'Sch 18'!$A$1:$H$76</definedName>
    <definedName name="_xlnm.Print_Area" localSheetId="3">'Sch 2'!$A$1:$Z$168</definedName>
    <definedName name="_xlnm.Print_Area" localSheetId="23">'Sch 20'!$A$1:$X$32</definedName>
    <definedName name="_xlnm.Print_Area" localSheetId="26">'Sch 21.3'!$A$1:$L$41</definedName>
    <definedName name="_xlnm.Print_Area" localSheetId="27">'Sch 22.1'!$B$1:$Q$96</definedName>
    <definedName name="_xlnm.Print_Area" localSheetId="28">'Sch 22.2'!$A$1:$P$46</definedName>
    <definedName name="_xlnm.Print_Area" localSheetId="29">'Sch 23'!$B$1:$S$96</definedName>
    <definedName name="_xlnm.Print_Area" localSheetId="30">'Sch 24'!$B$1:$O$116</definedName>
    <definedName name="_xlnm.Print_Area" localSheetId="31">'Sch 25'!$B$1:$Q$104</definedName>
    <definedName name="_xlnm.Print_Area" localSheetId="32">'Sch 26'!$B$1:$Q$104</definedName>
    <definedName name="_xlnm.Print_Area" localSheetId="33">'Sch 27'!$B$1:$Q$96</definedName>
    <definedName name="_xlnm.Print_Area" localSheetId="34">'Sch 28'!$B$1:$S$96</definedName>
    <definedName name="_xlnm.Print_Area" localSheetId="35">'Sch 29'!$B$1:$Q$104</definedName>
    <definedName name="_xlnm.Print_Area" localSheetId="4">'Sch 3'!$A$1:$H$68</definedName>
    <definedName name="_xlnm.Print_Area" localSheetId="36">'Sch 30'!$B$1:$Q$104</definedName>
    <definedName name="_xlnm.Print_Area" localSheetId="37">'Sch 31'!$B$1:$B$45</definedName>
    <definedName name="_xlnm.Print_Area" localSheetId="5">'Sch 4'!$A$1:$I$76</definedName>
    <definedName name="_xlnm.Print_Area" localSheetId="6">'Sch 5'!$A$1:$J$78</definedName>
    <definedName name="_xlnm.Print_Area" localSheetId="7">'Sch 6'!$A$1:$P$81</definedName>
    <definedName name="_xlnm.Print_Area" localSheetId="8">'Sch 7'!$A$1:$F$49</definedName>
    <definedName name="_xlnm.Print_Area" localSheetId="9">'Sch 8'!$A$1:$K$76</definedName>
    <definedName name="_xlnm.Print_Area" localSheetId="10">'Sch 9'!$A$1:$N$96</definedName>
  </definedNames>
  <calcPr fullCalcOnLoad="1"/>
</workbook>
</file>

<file path=xl/comments8.xml><?xml version="1.0" encoding="utf-8"?>
<comments xmlns="http://schemas.openxmlformats.org/spreadsheetml/2006/main">
  <authors>
    <author>p0861537</author>
  </authors>
  <commentList>
    <comment ref="B66" authorId="0">
      <text>
        <r>
          <rPr>
            <b/>
            <sz val="8"/>
            <rFont val="Tahoma"/>
            <family val="0"/>
          </rPr>
          <t>p0861537:</t>
        </r>
        <r>
          <rPr>
            <sz val="8"/>
            <rFont val="Tahoma"/>
            <family val="0"/>
          </rPr>
          <t xml:space="preserve">
</t>
        </r>
      </text>
    </comment>
  </commentList>
</comments>
</file>

<file path=xl/sharedStrings.xml><?xml version="1.0" encoding="utf-8"?>
<sst xmlns="http://schemas.openxmlformats.org/spreadsheetml/2006/main" count="3475" uniqueCount="1061">
  <si>
    <t>(Loss) profit from changes to other operating assumptions</t>
  </si>
  <si>
    <t>Other items (note 5b(iv))</t>
  </si>
  <si>
    <t xml:space="preserve">Movement in market value of derivatives used for economic hedging purposes </t>
  </si>
  <si>
    <t>Operating profit based on longer-term investment returns, net of attributable restructuring costs and development expenses</t>
  </si>
  <si>
    <t>Expected tax rates shown in the table above reflect the corporate tax rates generally applied to taxable profits of the relevant country jurisdictions.  For Asian operations the expected tax rates reflect the corporate tax rate weighted by reference to the source of profits of the operations contributing to the aggregate business result.  In 2005 the expected tax rate of 35% was due to the inclusion of a goodwill impairment charge of £120m which is not allowable for tax.  In 2006, no goodwill impairment charge has been booked, and the expected tax rate of 31% is lower in part due to this, and additionally due to the Asian long-term business (which is subject to lower tax rates than the UK and US) being a greater proportion of Group results.</t>
  </si>
  <si>
    <t>For 2006, the principal variances arise from differences between the standard corporation tax rate and actual rates due to a number of factors, including:</t>
  </si>
  <si>
    <t>(a) The tax credit arising from relief for excess expenses in respect of the shareholder-backed protection business.</t>
  </si>
  <si>
    <t>(b) Prior year adjustments arising from routine revisions of tax returns.</t>
  </si>
  <si>
    <t>In projecting forward the Fund Earned Rate allowance is made for the mix of assets in the fund, future investment strategy, and further market value depreciation of bonds held as a result of assumed future yield increases. These factors, together with the assumption of the phased progression in bond yields, give rise to an average assumed Fund Earned Rate that trends from  2.1 per cent for 2006 to 5.7 per cent in 2014. The assumed Fund Earned Rate falls to 1.4 per cent in 2007 and remains below 2.1 per cent for a further five years. This feature is due to the depreciation of bond values as yields rise. Thereafter, the assumed Fund Earned Rate fluctuates around a target of 5.9 per cent. This projection compares with that applied for the 2005 results of a grading from an assumed rate of 2.3 per cent for 2005 to 5.4 per cent for 2013. Consistent with the EEV methodology applied, a constant discount rate has been applied to the projected cashflows.</t>
  </si>
  <si>
    <t>The most significant equity holdings in the Asian operations are in Hong Kong, Singapore and Malaysia. The mean equity return assumptions for those territories at 31 December 2006 were 8.7 per cent, (31 December 2005: 8.6 per cent), 9.3 per cent (31 December 2005: 9.3 per cent) and 12.8 per cent (31 December 2005: 12.8 per cent) respectively. To obtain the mean, an average over all simulations of the accumulated return at the end of the projection period is calculated. The annual average return is then calculated by taking the root of the average accumulated return minus 1.</t>
  </si>
  <si>
    <t>Standard deviations have been calculated by taking the annualised variance of the returns over all the simulations, taking the square root and averaging over all durations in the projection. For bonds the standard deviations relate to the yields on bonds of the average portfolio duration. For equity and property, they relate to the total return on these assets. The standard deviations applied for 2006 and 2005 are as follows:</t>
  </si>
  <si>
    <t>For UK Insurance and Asian Operations, unwind of discount and other expected returns is determined by reference to the value of in-force business, required capital and surplus assets at the start of the year as adjusted for the effect of changes in economic and operating assumptions reflected in the current year. For the unwind of discount for UK insurance operations included in operating results based on longer-term returns a further adjustment is made. For UK Insurance Operations the amount represents the unwind of discount on the value of in-force business at the beginning of the year (adjusted for the effect of current year assumption changes), the expected return on smoothed surplus assets retained within the PAC with-profits sub-fund and the expected return on shareholders’ assets held in other UK long-term business operations. Surplus assets retained within the PAC with-profits sub-fund are smoothed for this purpose to remove the effects of short-term investment volatility from operating results. In the balance sheet and for total profit reporting, asset values and investment returns are not smoothed. For JNL the return on surplus assets is shown separately.</t>
  </si>
  <si>
    <t xml:space="preserve">20a     As included in the investments section of the consolidated balance sheet except for £0.7bn (2005: £1.0bn) investment properties which are either held for sale, under development or occupied by the Group and in accordance with IFRS are included under other balance sheet captions. </t>
  </si>
  <si>
    <t>UK and Asian investment products referred to in the tables for funds under management above are unit trusts, mutual funds and similar types of retail fund management arrangements. These are unrelated to insurance products that are classified as investment contract under IFRS 4, as described in the preceding paragraph, although similar IFRS recognition and measurement principles apply to the acquisition costs and fees attaching to this type of business.</t>
  </si>
  <si>
    <r>
      <t xml:space="preserve">(1a) </t>
    </r>
    <r>
      <rPr>
        <sz val="10"/>
        <rFont val="Arial"/>
        <family val="2"/>
      </rPr>
      <t xml:space="preserve">Insurance and investment new business for overseas operations has been calculated using constant exchange rates. The applicable rate for Jackson is 1.84. </t>
    </r>
  </si>
  <si>
    <t>Impact of marking debt securities and derivative instruments to fair value (net of related change in amortisation of deferred income and acquisition costs and tax)</t>
  </si>
  <si>
    <t>With debt securities and derivative instruments on a fair value basis</t>
  </si>
  <si>
    <t>Broker-dealer, fund management and Curian operations</t>
  </si>
  <si>
    <t>Fund management</t>
  </si>
  <si>
    <t>Other Operations</t>
  </si>
  <si>
    <t>Holding company net borrowings (note 17a)</t>
  </si>
  <si>
    <t>17a</t>
  </si>
  <si>
    <t>Net core structural borrowings of shareholder-financed operations (excluding Egg) comprise:</t>
  </si>
  <si>
    <t>Schedule 18</t>
  </si>
  <si>
    <t xml:space="preserve">Retirement benefits - summary of financial position of defined benefit </t>
  </si>
  <si>
    <t>Actuarial gains and losses (note 18d)</t>
  </si>
  <si>
    <t>Contributions paid</t>
  </si>
  <si>
    <t xml:space="preserve">Less: amount attributable to PAC with-profits fund </t>
  </si>
  <si>
    <t>Net of shareholders' tax</t>
  </si>
  <si>
    <t>18a</t>
  </si>
  <si>
    <t>18b</t>
  </si>
  <si>
    <t>18c</t>
  </si>
  <si>
    <t>Service cost (current charge only)</t>
  </si>
  <si>
    <t>Interest on pension scheme liabilities</t>
  </si>
  <si>
    <t>Expected return on assets</t>
  </si>
  <si>
    <t>Total charge</t>
  </si>
  <si>
    <t>18d</t>
  </si>
  <si>
    <t>The components of the credit for actuarial gains and losses (gross of allocation of the share attributable to the PAC with-profits fund) are as follows:</t>
  </si>
  <si>
    <t>Actual less expected return on assets</t>
  </si>
  <si>
    <t>Total credit</t>
  </si>
  <si>
    <t>The credit for actuarial gains and losses is recorded within the income statement but, within the supplementary analysis of profit, is excluded from operating profit based on longer-term investment returns.</t>
  </si>
  <si>
    <t>18e</t>
  </si>
  <si>
    <t>Schedule 19</t>
  </si>
  <si>
    <t>Funds under management - summary</t>
  </si>
  <si>
    <t>2006 £bn</t>
  </si>
  <si>
    <t>2005 £bn</t>
  </si>
  <si>
    <t>Business Area (schedule 20)</t>
  </si>
  <si>
    <t xml:space="preserve">   UK Operations (excluding UK Banking Operations) </t>
  </si>
  <si>
    <t xml:space="preserve">   UK Banking Operations</t>
  </si>
  <si>
    <t xml:space="preserve">   US Operations</t>
  </si>
  <si>
    <t xml:space="preserve">   Asian Operations</t>
  </si>
  <si>
    <t>Internal funds under management (note 20a)</t>
  </si>
  <si>
    <t>External funds (note 19a)</t>
  </si>
  <si>
    <t>Total funds under management</t>
  </si>
  <si>
    <t>Managed by:</t>
  </si>
  <si>
    <t>Prudential Portfolio Managers</t>
  </si>
  <si>
    <t>Other managers</t>
  </si>
  <si>
    <t>Schedule 20</t>
  </si>
  <si>
    <t>Internal funds under management - analysis by business area</t>
  </si>
  <si>
    <t xml:space="preserve">       Investment properties</t>
  </si>
  <si>
    <t xml:space="preserve">      Equity securities</t>
  </si>
  <si>
    <t xml:space="preserve">      Debt securities</t>
  </si>
  <si>
    <t xml:space="preserve">      Loans and receivables</t>
  </si>
  <si>
    <t xml:space="preserve">                                    Other investments</t>
  </si>
  <si>
    <t xml:space="preserve">       Total</t>
  </si>
  <si>
    <t>Published</t>
  </si>
  <si>
    <t xml:space="preserve">  £bn </t>
  </si>
  <si>
    <t>£bn</t>
  </si>
  <si>
    <t>(excluding UK Banking Operations)</t>
  </si>
  <si>
    <t>UK Banking Operations</t>
  </si>
  <si>
    <t>@</t>
  </si>
  <si>
    <t>Group Total (note 20a)</t>
  </si>
  <si>
    <t>Schedule 21.1</t>
  </si>
  <si>
    <t>Foreign currency translation:  Rates of exchange</t>
  </si>
  <si>
    <t>The profit and loss accounts of foreign subsidiaries are translated at average exchange rates for the year. Assets and liabilities of foreign subsidiaries are translated at year end exchange rates. Foreign currency borrowings that have been used to provide a hedge against Group equity investments in overseas subsidiaries are also translated at year end exchange rates. The impact of these currency translations is recorded as a component of the movement in shareholders' equity.</t>
  </si>
  <si>
    <t>The following translation rates have been applied:</t>
  </si>
  <si>
    <t>Year end</t>
  </si>
  <si>
    <t>Average</t>
  </si>
  <si>
    <t>Local currency : £</t>
  </si>
  <si>
    <t>Hong Kong</t>
  </si>
  <si>
    <t>USA</t>
  </si>
  <si>
    <t>Schedule 21.2</t>
  </si>
  <si>
    <t>Memorandum using</t>
  </si>
  <si>
    <t xml:space="preserve">UK restructuring costs have been incurred as follows: </t>
  </si>
  <si>
    <t xml:space="preserve">New business contributions represent profits determined by applying the economic and non-economic assumptions applying at the end of the year. </t>
  </si>
  <si>
    <t xml:space="preserve">Life </t>
  </si>
  <si>
    <t>(iii) UK insurance operations other items represent:</t>
  </si>
  <si>
    <t>Tax credit on effect of changes in economic assumptions and time value of cost of options and guarantees (note 7e)</t>
  </si>
  <si>
    <t>8.6 to 9.3</t>
  </si>
  <si>
    <t>Core borrowings of the Group are marked to market value under EEV. As the liabilities are generally held to maturity or for the long-term, no deferred tax asset has been established on the increase (compared to IFRS) in carrying value. Accordingly, no deferred tax charge is recorded in the results against the full year 2006 credit.</t>
  </si>
  <si>
    <t>Total operating profit (loss) based on longer-term investment returns</t>
  </si>
  <si>
    <t>Total tax (charge) credit</t>
  </si>
  <si>
    <t>9f</t>
  </si>
  <si>
    <t>Treasury shares:</t>
  </si>
  <si>
    <t>Asian Operations (note 7b)</t>
  </si>
  <si>
    <t>Unwind of discount and other expected returns</t>
  </si>
  <si>
    <t>Adjustment for net of tax fund management projected profits of covered business</t>
  </si>
  <si>
    <t>Shareholders' capital and reserves at 31 December 2006</t>
  </si>
  <si>
    <t>Analysed as:</t>
  </si>
  <si>
    <t>Statutory IFRS basis shareholders' funds</t>
  </si>
  <si>
    <t>Included in EEV basis shareholders' funds of long-term business operations of £11,664m (£10,468m) is £257m (£174m) in respect of fund management business falling within the scope of covered business as follows:</t>
  </si>
  <si>
    <t>10g</t>
  </si>
  <si>
    <t xml:space="preserve">      Tax on effect of changes in economic assumptions and time value of cost of options and guarantees</t>
  </si>
  <si>
    <t>Minority interests</t>
  </si>
  <si>
    <t>Exchange movements (note 9a)</t>
  </si>
  <si>
    <t>Related tax</t>
  </si>
  <si>
    <t>Intra-group dividends (including statutory transfer)</t>
  </si>
  <si>
    <t>External dividends</t>
  </si>
  <si>
    <t>Investment in operations (note 9b)</t>
  </si>
  <si>
    <t>IFRS basis</t>
  </si>
  <si>
    <t>IFRS basis operating profits include the following longer-term investment returns (net of related change in amortisation of deferred acquisition costs)</t>
  </si>
  <si>
    <t>Longer-term returns on debt securities:</t>
  </si>
  <si>
    <t>Amortisation of interest related gains (net of related change in amortisation of deferred acquisition costs)</t>
  </si>
  <si>
    <t xml:space="preserve">Risk margin reserve charge in respect of credit related losses (net of related </t>
  </si>
  <si>
    <t>change in amortisation of deferred acquisition costs) (note 13b)</t>
  </si>
  <si>
    <t>Longer-term returns on equity type investments</t>
  </si>
  <si>
    <t>13b</t>
  </si>
  <si>
    <t>Schedule 14.1</t>
  </si>
  <si>
    <t xml:space="preserve">Income statement for banking operations                         </t>
  </si>
  <si>
    <t xml:space="preserve">Interest income </t>
  </si>
  <si>
    <t xml:space="preserve">Interest expense                                                                                                </t>
  </si>
  <si>
    <t>Net interest income</t>
  </si>
  <si>
    <t xml:space="preserve">Fee and commission income                                                              </t>
  </si>
  <si>
    <t>4f</t>
  </si>
  <si>
    <t xml:space="preserve">Basis of preparation of results </t>
  </si>
  <si>
    <t>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of the Group’s other operations.</t>
  </si>
  <si>
    <t>Total</t>
  </si>
  <si>
    <t>4a</t>
  </si>
  <si>
    <t xml:space="preserve">     Hong Kong</t>
  </si>
  <si>
    <t xml:space="preserve">     Korea</t>
  </si>
  <si>
    <t xml:space="preserve">     Taiwan</t>
  </si>
  <si>
    <t xml:space="preserve">     India</t>
  </si>
  <si>
    <t xml:space="preserve">     Other</t>
  </si>
  <si>
    <t>4b</t>
  </si>
  <si>
    <t>Jackson National Life net of tax profits</t>
  </si>
  <si>
    <t>Pre capital charge</t>
  </si>
  <si>
    <t>Capital charge (see note 8a on schedule 8)</t>
  </si>
  <si>
    <t>Post capital charge</t>
  </si>
  <si>
    <t>4c</t>
  </si>
  <si>
    <t>Profits from fund management of covered business</t>
  </si>
  <si>
    <t>Included within pre-tax new business profits shown in the table above are profits arising from fund management business falling within the scope of covered business of:</t>
  </si>
  <si>
    <t>4d</t>
  </si>
  <si>
    <t>4e</t>
  </si>
  <si>
    <t>Schedule 5</t>
  </si>
  <si>
    <t>Operating profit from business in force of continuing operations</t>
  </si>
  <si>
    <t>7c</t>
  </si>
  <si>
    <t>Existing business - transfer to net worth (note 10e)</t>
  </si>
  <si>
    <t>The average number of shares for 2006 was 2,413m. The average number of shares reflects the average number in issue adjusted for shares held by employee trusts and consolidated unit trusts and OEICs which are treated as cancelled.</t>
  </si>
  <si>
    <t>New Business Margin as a percentage of APE for Asian operations</t>
  </si>
  <si>
    <t>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t>
  </si>
  <si>
    <t>The gain of £207m (2005: charge £47m) included in total profit reflects the shareholders’ share of actuarial and other gains and losses on the Group’s defined benefit pension schemes. On the EEV basis, this gain (charge) includes a 10 per cent share of the actuarial gains and losses on the share attributable to the PAC with-profits sub-fund for the Prudential Staff and Scottish Amicable Pension Schemes. The high level of shareholders' actuarial gains in 2006 reflects the excess of market returns over the long-term assumption and the increase in discount rate applied in determining the present value of projected pension payments from 4.8 per cent at 31 December 2005 to 5.2 per cent at 31 December 2006 as noted on schedule 18. The 2005 full year charge of £47m includes a charge of £43m for altered renewal expense assumptions arising from the prospective increase in employer contributions for the Prudential Staff Pension Scheme for future service of active members (as distinct from deficit funding).</t>
  </si>
  <si>
    <t xml:space="preserve">(iii) The £132m charge for 2006 for Asian operations for the effect of changes in economic assumptions mainly relates to Taiwan where there is a charge of £101m arising from the delay in the assumed long-term yield projection as described in note 2(ii) on schedule 2, and the associated effect of this delay on the economic capital requirement. The principal cause of the Asia charges in 2005 of £265m was for the reduction in short-term earned rates in Taiwan in 2005. This reduction had the effect of delaying the emergence of the expected long-term rate, and the associated effect of this delay on economic capital requirements. </t>
  </si>
  <si>
    <t xml:space="preserve">(ii) The charge of £51m for JNL in 2006 arises from the change in risk discount rate, partially offset by the positive effect of an increased assumed future rate of return for separate account variable annuity business. Both changes reflect the 0.4 per cent increase in the 10 year treasury bond rate. </t>
  </si>
  <si>
    <t>The EEV basis results have been prepared in accordance with the EEV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(IFRS).</t>
  </si>
  <si>
    <t>In determining the EEV basis value of new business written in the year the policies incept,  premiums are included in projected cash flows on the same basis of distinguishing annual and single premium business as set out for statutory basis reporting.</t>
  </si>
  <si>
    <t>On surplus assets</t>
  </si>
  <si>
    <t>Actual realised gains less default assumption and amortisation of interest-related realised gains and losses for fixed maturity securities and related swap transactions</t>
  </si>
  <si>
    <t>Tax charge (credit) on actuarial and other gains and losses of defined benefit pension schemes</t>
  </si>
  <si>
    <t xml:space="preserve">Amortisation of interest-related realised gains and losses </t>
  </si>
  <si>
    <t>A charge is deducted from the annual result and embedded value for the cost of capital supporting the Group's long-term business operations. This capital is referred to as encumbered capital. The cost is the difference between the nominal value of the capital and the discounted present value of the projected releases of this capital allowing for the investment earnings (net of tax) on the capital. Where encumbered capital is held within a with-profits sub-fund, the value placed on surplus assets in the fund is already discounted to reflect its release over time and no further adjustment is necessary in respect of encumbered capital.</t>
  </si>
  <si>
    <t>UK long-term business smoothed shareholders' funds reflect an adjustment to the assets of the PAC with-profits sub-fund, for the purposes of determining the unwind of discount included in operating profits, to remove the short-term volatility in market values of assets. Shareholders' funds in the balance sheet are determined on an unsmoothed basis.</t>
  </si>
  <si>
    <t>With the exception of the share of pension scheme surplus (deficit) attributable to the PAC with-profits sub-fund which are included in other operations' net liabilities, and the borrowings as described in note 8f, the amounts shown for the items in the table above that are referenced to this note have been determined on the statutory IFRS basis (see schedule 17). The pension scheme surplus (deficit), net of tax, attributable to shareholders relating to the Prudential Staff Pension and Scottish Amicable Pension schemes are determined as follows:</t>
  </si>
  <si>
    <t>Reconciliation of movement in shareholders' funds</t>
  </si>
  <si>
    <t xml:space="preserve">      Tax on actuarial and other gains and losses on defined benefit pension schemes</t>
  </si>
  <si>
    <t>Movement in cash flow hedges</t>
  </si>
  <si>
    <t xml:space="preserve">       Movement in own shares in respect of share-based payment plans</t>
  </si>
  <si>
    <t>Adjustment for mark to market value movements on core borrowings (note 1.2c)</t>
  </si>
  <si>
    <t>Adjustment for goodwill impairment charge (note 1.2b)</t>
  </si>
  <si>
    <t>Discontinued operations (note 1.2d)</t>
  </si>
  <si>
    <t>The average number of shares for 2005 was 2,365m. The average number of shares reflects the average number in issue adjusted for shares held by employee trusts and consolidated unit trusts and OEICs which are treated as cancelled.</t>
  </si>
  <si>
    <t>Tax    (Schedule 16)</t>
  </si>
  <si>
    <t>12.2c</t>
  </si>
  <si>
    <t>Adjustment for goodwill impairment charge (note 12.2b)</t>
  </si>
  <si>
    <t>Goodwill attaching to venture fund investment subsidiaries of the PAC with-profits fund that are consolidated under IFRS are not included in the table above as the goodwill attaching to these companies is not relevant to the analysis of shareholders' funds.</t>
  </si>
  <si>
    <t>8f</t>
  </si>
  <si>
    <t>Net core structural borrowings of shareholder-financed operations comprise:</t>
  </si>
  <si>
    <t>2005 £m</t>
  </si>
  <si>
    <t>Holding company cash and short-term investments</t>
  </si>
  <si>
    <t>Core structural borrowings - central funds</t>
  </si>
  <si>
    <t>Core structural borrowings - Jackson National Life</t>
  </si>
  <si>
    <t>8g</t>
  </si>
  <si>
    <t>Schedule 9</t>
  </si>
  <si>
    <t xml:space="preserve">Schedule </t>
  </si>
  <si>
    <t xml:space="preserve">UK </t>
  </si>
  <si>
    <t>Jackson</t>
  </si>
  <si>
    <t>Long-term</t>
  </si>
  <si>
    <t>Insurance</t>
  </si>
  <si>
    <t>National</t>
  </si>
  <si>
    <t>Asian</t>
  </si>
  <si>
    <t>Business</t>
  </si>
  <si>
    <t>Group</t>
  </si>
  <si>
    <t>Operations</t>
  </si>
  <si>
    <t>Life</t>
  </si>
  <si>
    <t xml:space="preserve">Long-term business </t>
  </si>
  <si>
    <t>Asian fund management operations</t>
  </si>
  <si>
    <t>US broker-dealer and fund management</t>
  </si>
  <si>
    <t>Curian</t>
  </si>
  <si>
    <t xml:space="preserve">      Tax on operating profit </t>
  </si>
  <si>
    <t xml:space="preserve">      Tax on short-term fluctuations in investment returns</t>
  </si>
  <si>
    <t>31 December 2006 to shareholders' funds at the period ends.</t>
  </si>
  <si>
    <t>Schedule 21.3</t>
  </si>
  <si>
    <t>Foreign currency translation:  Effect of rate movements on New Business results</t>
  </si>
  <si>
    <t>(note 21.3a)</t>
  </si>
  <si>
    <t>Annual premium equivalent insurance product sales</t>
  </si>
  <si>
    <t>2005  £m</t>
  </si>
  <si>
    <t>Gross investment product inflows</t>
  </si>
  <si>
    <t>Total insurance and investment product flows</t>
  </si>
  <si>
    <t>Investment</t>
  </si>
  <si>
    <t>21.3a</t>
  </si>
  <si>
    <t>The memorandum results for 2005 have been calculated by applying average 2006 exchange rates.</t>
  </si>
  <si>
    <t xml:space="preserve">Short-term fluctuations comprise actual returns on investments less longer-term returns </t>
  </si>
  <si>
    <t>(net of related change in amortisation of deferred acquisition costs) as follows:</t>
  </si>
  <si>
    <t>Cumulative adjustment at 31 December 2006, net of related tax, for JNL assets backing surplus and required capital</t>
  </si>
  <si>
    <t xml:space="preserve">Shareholders' funds before capital charge </t>
  </si>
  <si>
    <t>Cost associated with regulatory requirements including Sarbanes-Oxley, and product and distribution development</t>
  </si>
  <si>
    <t>*</t>
  </si>
  <si>
    <t>Changes in economic assumptions</t>
  </si>
  <si>
    <t>Changes in time value of cost of options and guarantees</t>
  </si>
  <si>
    <r>
      <t>(1b)</t>
    </r>
    <r>
      <rPr>
        <sz val="10"/>
        <rFont val="Arial"/>
        <family val="2"/>
      </rPr>
      <t xml:space="preserve"> Insurance and investment new business for overseas operations has been calculated using average exchange rates. The applicable rate for Jackson  is 1.84 (2005: 1.82).</t>
    </r>
  </si>
  <si>
    <r>
      <t xml:space="preserve">(2) </t>
    </r>
    <r>
      <rPr>
        <sz val="10"/>
        <rFont val="Arial"/>
        <family val="2"/>
      </rPr>
      <t>Represents cash received from sale of investment products.</t>
    </r>
  </si>
  <si>
    <r>
      <t>(3)</t>
    </r>
    <r>
      <rPr>
        <sz val="10"/>
        <rFont val="Arial"/>
        <family val="2"/>
      </rPr>
      <t xml:space="preserve"> 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r>
  </si>
  <si>
    <r>
      <t>(4)</t>
    </r>
    <r>
      <rPr>
        <sz val="10"/>
        <rFont val="Arial"/>
        <family val="2"/>
      </rPr>
      <t xml:space="preserve"> In Asia, 'Other' insurance operations include Thailand, the Philippines and Vietnam.</t>
    </r>
  </si>
  <si>
    <t>For the purposes of the table above, goodwill relating to Asian long-term operations (as shown on schedule 8) is included in 'Other Operations'.</t>
  </si>
  <si>
    <t>9d</t>
  </si>
  <si>
    <t>Other transfers (from) to long-term business operations to other operations</t>
  </si>
  <si>
    <t>Other adjustments (note 9e)</t>
  </si>
  <si>
    <t>9e</t>
  </si>
  <si>
    <t xml:space="preserve"> £m</t>
  </si>
  <si>
    <t xml:space="preserve">Long-term business (note 7a): </t>
  </si>
  <si>
    <t>UK Insurance Operations (note 6a(i))</t>
  </si>
  <si>
    <t>Jackson National Life (note 6a(ii))</t>
  </si>
  <si>
    <t>Asian Operations (note 6a(iii))</t>
  </si>
  <si>
    <t>(i)</t>
  </si>
  <si>
    <t>(ii)</t>
  </si>
  <si>
    <t>Short-term fluctuations in investment returns for JNL comprise:</t>
  </si>
  <si>
    <t>(iii)</t>
  </si>
  <si>
    <t>International Financial Reporting Standards (IFRS) basis results</t>
  </si>
  <si>
    <t>Adjustment for mark to market value movements on core borrowings (note 1.1b)</t>
  </si>
  <si>
    <t>Adjustment for post-tax effect of shareholders' share of actuarial gains and losses on defined benefit pension schemes</t>
  </si>
  <si>
    <t>Adjustment for post-tax effect of shareholders' share of actuarial and other gains and losses on defined benefit pension schemes</t>
  </si>
  <si>
    <t>The goodwill impairment charge relates to the Japanese life business.</t>
  </si>
  <si>
    <t>Core borrowings of the Group are marked to market value under EEV. As the liabilities are generally held to maturity or for the long-term, no deferred tax asset has been established on the increase (compared to IFRS) in carrying value. Accordingly, no deferred tax credit has been recorded in the results against the full year 2005 charge.</t>
  </si>
  <si>
    <t>1.2c</t>
  </si>
  <si>
    <t>1.2d</t>
  </si>
  <si>
    <t xml:space="preserve">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fund management. </t>
  </si>
  <si>
    <t>The stochastic cost of guarantees is only of significance for the Hong Kong, Singapore, Malaysia and Taiwan operations.</t>
  </si>
  <si>
    <t>Total other income and expenditure</t>
  </si>
  <si>
    <t>Less: Projected fund management result in respect of covered business incorporated in opening EEV value of in-force business (see note)</t>
  </si>
  <si>
    <t>UK Insurance Operations (note 4f)</t>
  </si>
  <si>
    <t>UK Insurance Operations (note 4g)</t>
  </si>
  <si>
    <t xml:space="preserve">     Total Asian Operations</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</si>
  <si>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t>
  </si>
  <si>
    <t>Consistent with the transfer from uncovered to covered business and reflecting the transfers above, the transaction has been accounted for as new business for EEV reporting purposes.</t>
  </si>
  <si>
    <t>4g</t>
  </si>
  <si>
    <t>Charges in respect of both of these items are reflected in the EEV and IFRS results on an annual basis.</t>
  </si>
  <si>
    <t>Total UK &amp; Europe Insurance Operations (see also schedule 22.2)</t>
  </si>
  <si>
    <t>UK Insurance Operations (see also schedule 22.2)</t>
  </si>
  <si>
    <t>(continued)</t>
  </si>
  <si>
    <t>Curian Capital</t>
  </si>
  <si>
    <t>External Funds Under Administration</t>
  </si>
  <si>
    <t>PRUDENTIAL PLC - NEW BUSINESS - QUARTER 4 2006 VERSUS QUARTER 4 2005</t>
  </si>
  <si>
    <t>Q4 2006</t>
  </si>
  <si>
    <t>Q4 2005</t>
  </si>
  <si>
    <t>European Insurance Operations</t>
  </si>
  <si>
    <t>Total UK and Europe Unsurance Operations</t>
  </si>
  <si>
    <r>
      <t xml:space="preserve">US Insurance Operations </t>
    </r>
    <r>
      <rPr>
        <b/>
        <vertAlign val="superscript"/>
        <sz val="6"/>
        <rFont val="Arial"/>
        <family val="2"/>
      </rPr>
      <t>(8)</t>
    </r>
  </si>
  <si>
    <r>
      <t xml:space="preserve">Asian Insurance Operations </t>
    </r>
    <r>
      <rPr>
        <b/>
        <vertAlign val="superscript"/>
        <sz val="6"/>
        <rFont val="Arial"/>
        <family val="2"/>
      </rPr>
      <t>(8)</t>
    </r>
  </si>
  <si>
    <t>Asia Retail Mutual Funds</t>
  </si>
  <si>
    <t>Asia Third Party</t>
  </si>
  <si>
    <t>Opening FUM</t>
  </si>
  <si>
    <t>Less Redemptions</t>
  </si>
  <si>
    <t>Net Flows</t>
  </si>
  <si>
    <t>Other Movements</t>
  </si>
  <si>
    <t>Market And Currency Movements</t>
  </si>
  <si>
    <t>Net Movements in FUM</t>
  </si>
  <si>
    <t>Closing FUM</t>
  </si>
  <si>
    <t>Investment return related gain due primarily to changed expectation of profits on in-force variable annuity business in future periods based on current period equity returns, net of related hedging activity*</t>
  </si>
  <si>
    <t xml:space="preserve">(i) The effect of changes in economic assumptions for UK Insurance Operations reflects primarily movements in gilt rates of return which affect assumed rates of return and discount rates, as described in note 2 on schedule 2. </t>
  </si>
  <si>
    <t xml:space="preserve">Tax charge (credit) on operating profit  based on longer-term investment returns </t>
  </si>
  <si>
    <t>Operating profits from new long-term insurance business</t>
  </si>
  <si>
    <t>Jackson National Life (note 4b)</t>
  </si>
  <si>
    <t>2006</t>
  </si>
  <si>
    <t>New Business Premiums                  (note 4d)</t>
  </si>
  <si>
    <t>Present value of New Business Premiums</t>
  </si>
  <si>
    <t>Pre-Tax New Business</t>
  </si>
  <si>
    <t>New Business Margin                 (note 4e)</t>
  </si>
  <si>
    <t>Single</t>
  </si>
  <si>
    <t>Regular</t>
  </si>
  <si>
    <t>(APE)</t>
  </si>
  <si>
    <t>(PVNBP)</t>
  </si>
  <si>
    <t>Contribution</t>
  </si>
  <si>
    <t>%</t>
  </si>
  <si>
    <t>Asian Operations (note 4a)</t>
  </si>
  <si>
    <t>PRUDENTIAL PLC - NEW BUSINESS - FULL YEAR 2006</t>
  </si>
  <si>
    <t>TOTAL INSURANCE AND INVESTMENT NEW BUSINESS</t>
  </si>
  <si>
    <t>UK &amp; Europe</t>
  </si>
  <si>
    <r>
      <t xml:space="preserve">US </t>
    </r>
    <r>
      <rPr>
        <b/>
        <vertAlign val="superscript"/>
        <sz val="7"/>
        <rFont val="Arial"/>
        <family val="2"/>
      </rPr>
      <t>(1a)</t>
    </r>
  </si>
  <si>
    <r>
      <t>Asia</t>
    </r>
    <r>
      <rPr>
        <b/>
        <vertAlign val="superscript"/>
        <sz val="7"/>
        <rFont val="Arial"/>
        <family val="2"/>
      </rPr>
      <t>(1a)</t>
    </r>
  </si>
  <si>
    <t>FY 2006</t>
  </si>
  <si>
    <t>FY 2005</t>
  </si>
  <si>
    <t>+/-(%)</t>
  </si>
  <si>
    <t>Total Insurance Products</t>
  </si>
  <si>
    <r>
      <t xml:space="preserve">Total Investment Products - Gross Inflows </t>
    </r>
    <r>
      <rPr>
        <b/>
        <vertAlign val="superscript"/>
        <sz val="6"/>
        <rFont val="Arial"/>
        <family val="2"/>
      </rPr>
      <t>(2)</t>
    </r>
  </si>
  <si>
    <t>Group Total</t>
  </si>
  <si>
    <t>INSURANCE OPERATIONS</t>
  </si>
  <si>
    <r>
      <t xml:space="preserve">Annual Equivalents </t>
    </r>
    <r>
      <rPr>
        <b/>
        <vertAlign val="superscript"/>
        <sz val="7"/>
        <rFont val="Arial"/>
        <family val="2"/>
      </rPr>
      <t>(3)</t>
    </r>
  </si>
  <si>
    <t>Direct to Customer</t>
  </si>
  <si>
    <t>Individual Pensions</t>
  </si>
  <si>
    <t>Life - With Profit Bond</t>
  </si>
  <si>
    <t>Life - Other</t>
  </si>
  <si>
    <t>Individual Annuities</t>
  </si>
  <si>
    <t xml:space="preserve">-    </t>
  </si>
  <si>
    <t xml:space="preserve">-   </t>
  </si>
  <si>
    <t>Sub-Total</t>
  </si>
  <si>
    <t>DWP Rebates</t>
  </si>
  <si>
    <t>Business to Business</t>
  </si>
  <si>
    <t>Corporate Pensions</t>
  </si>
  <si>
    <t>Bulk Annuities</t>
  </si>
  <si>
    <t>Intermediated Distribution</t>
  </si>
  <si>
    <t>Life - Other Bond</t>
  </si>
  <si>
    <t>Partnerships</t>
  </si>
  <si>
    <t>Bulk Annuities - Reinsurance from Scot Am Insurance Fund</t>
  </si>
  <si>
    <t>Total:</t>
  </si>
  <si>
    <t>Total UK Insurance Operations</t>
  </si>
  <si>
    <r>
      <t xml:space="preserve">European Insurance Operations </t>
    </r>
    <r>
      <rPr>
        <b/>
        <vertAlign val="superscript"/>
        <sz val="7"/>
        <rFont val="Arial"/>
        <family val="2"/>
      </rPr>
      <t>(1a)</t>
    </r>
  </si>
  <si>
    <t>Insurance Products</t>
  </si>
  <si>
    <t>Total European Insurance Operations</t>
  </si>
  <si>
    <t>Total UK &amp; Europe Insurance Operations</t>
  </si>
  <si>
    <r>
      <t xml:space="preserve">US Insurance Operations </t>
    </r>
    <r>
      <rPr>
        <b/>
        <vertAlign val="superscript"/>
        <sz val="6"/>
        <rFont val="Arial"/>
        <family val="2"/>
      </rPr>
      <t>(1a)</t>
    </r>
  </si>
  <si>
    <t>Fixed Annuities</t>
  </si>
  <si>
    <t>Fixed Index Annuities</t>
  </si>
  <si>
    <t>Variable Annuities</t>
  </si>
  <si>
    <t>Sub-Total Retail</t>
  </si>
  <si>
    <t>Guaranteed Investment Contracts</t>
  </si>
  <si>
    <t>GIC - Medium Term Note</t>
  </si>
  <si>
    <t>Total US Insurance Operations</t>
  </si>
  <si>
    <r>
      <t>Asian Insurance Operations</t>
    </r>
    <r>
      <rPr>
        <b/>
        <vertAlign val="superscript"/>
        <sz val="6"/>
        <rFont val="Arial"/>
        <family val="2"/>
      </rPr>
      <t xml:space="preserve"> (1a)</t>
    </r>
  </si>
  <si>
    <r>
      <t xml:space="preserve">India </t>
    </r>
    <r>
      <rPr>
        <vertAlign val="superscript"/>
        <sz val="6"/>
        <rFont val="Arial"/>
        <family val="2"/>
      </rPr>
      <t>(6)</t>
    </r>
  </si>
  <si>
    <r>
      <t xml:space="preserve">Other </t>
    </r>
    <r>
      <rPr>
        <vertAlign val="superscript"/>
        <sz val="6"/>
        <rFont val="Arial"/>
        <family val="2"/>
      </rPr>
      <t>(4)</t>
    </r>
  </si>
  <si>
    <t>Total Asian Insurance Operations</t>
  </si>
  <si>
    <r>
      <t xml:space="preserve">US </t>
    </r>
    <r>
      <rPr>
        <b/>
        <vertAlign val="superscript"/>
        <sz val="7"/>
        <rFont val="Arial"/>
        <family val="2"/>
      </rPr>
      <t>(1b)</t>
    </r>
  </si>
  <si>
    <r>
      <t xml:space="preserve">Asia </t>
    </r>
    <r>
      <rPr>
        <b/>
        <vertAlign val="superscript"/>
        <sz val="7"/>
        <rFont val="Arial"/>
        <family val="2"/>
      </rPr>
      <t>(1b)</t>
    </r>
  </si>
  <si>
    <r>
      <t xml:space="preserve">European Insurance Operations </t>
    </r>
    <r>
      <rPr>
        <b/>
        <vertAlign val="superscript"/>
        <sz val="7"/>
        <rFont val="Arial"/>
        <family val="2"/>
      </rPr>
      <t>(1b)</t>
    </r>
  </si>
  <si>
    <r>
      <t xml:space="preserve">US Insurance Operations </t>
    </r>
    <r>
      <rPr>
        <b/>
        <vertAlign val="superscript"/>
        <sz val="6"/>
        <rFont val="Arial"/>
        <family val="2"/>
      </rPr>
      <t>(1b)</t>
    </r>
  </si>
  <si>
    <r>
      <t xml:space="preserve">Asian Insurance Operations </t>
    </r>
    <r>
      <rPr>
        <b/>
        <vertAlign val="superscript"/>
        <sz val="6"/>
        <rFont val="Arial"/>
        <family val="2"/>
      </rPr>
      <t>(1b)</t>
    </r>
  </si>
  <si>
    <t>INVESTMENT OPERATIONS</t>
  </si>
  <si>
    <t>Market &amp;</t>
  </si>
  <si>
    <t>Net</t>
  </si>
  <si>
    <t>Opening</t>
  </si>
  <si>
    <t>Currency</t>
  </si>
  <si>
    <t>Movement</t>
  </si>
  <si>
    <t>Closing</t>
  </si>
  <si>
    <t>FUM</t>
  </si>
  <si>
    <t>Gross Inflows</t>
  </si>
  <si>
    <t>Redemptions</t>
  </si>
  <si>
    <t>Net Inflows</t>
  </si>
  <si>
    <t>Movements</t>
  </si>
  <si>
    <t>In FUM</t>
  </si>
  <si>
    <t>Retail</t>
  </si>
  <si>
    <r>
      <t xml:space="preserve">Institutional </t>
    </r>
    <r>
      <rPr>
        <vertAlign val="superscript"/>
        <sz val="7"/>
        <rFont val="Arial"/>
        <family val="2"/>
      </rPr>
      <t>(5)</t>
    </r>
  </si>
  <si>
    <t>Total M&amp;G</t>
  </si>
  <si>
    <r>
      <t xml:space="preserve">Asia </t>
    </r>
    <r>
      <rPr>
        <b/>
        <vertAlign val="superscript"/>
        <sz val="7"/>
        <rFont val="Arial"/>
        <family val="2"/>
      </rPr>
      <t>(10)</t>
    </r>
  </si>
  <si>
    <r>
      <t xml:space="preserve">India </t>
    </r>
    <r>
      <rPr>
        <vertAlign val="superscript"/>
        <sz val="7"/>
        <rFont val="Arial"/>
        <family val="2"/>
      </rPr>
      <t>(9)</t>
    </r>
  </si>
  <si>
    <t>Other Mutual Fund Operations</t>
  </si>
  <si>
    <t>Total Asian Equity/Bond/Other</t>
  </si>
  <si>
    <t>MMF</t>
  </si>
  <si>
    <t>Total Asian MMF</t>
  </si>
  <si>
    <t>Total Asia Retail Mutual Funds</t>
  </si>
  <si>
    <t>Third Party Institutional Mandates</t>
  </si>
  <si>
    <t>Total Asian Investment Operations</t>
  </si>
  <si>
    <t>Total Investment Products</t>
  </si>
  <si>
    <t>Total Asia Equity/Bond/Other</t>
  </si>
  <si>
    <t>2006 Relative to 2005</t>
  </si>
  <si>
    <t>Asia</t>
  </si>
  <si>
    <t>Total Asian Retail Mutual Funds</t>
  </si>
  <si>
    <t>2006 Q4</t>
  </si>
  <si>
    <t>2005 Q4</t>
  </si>
  <si>
    <r>
      <t xml:space="preserve">US </t>
    </r>
    <r>
      <rPr>
        <b/>
        <vertAlign val="superscript"/>
        <sz val="8"/>
        <rFont val="Arial"/>
        <family val="2"/>
      </rPr>
      <t>(7)</t>
    </r>
  </si>
  <si>
    <t>YTD</t>
  </si>
  <si>
    <t>+/- (%)</t>
  </si>
  <si>
    <t xml:space="preserve">In most countries, the long-term expected rates of return on investments and risk discount rates are set by reference to period end rates of return on cash or fixed interest securities. This ‘active’ basis of assumption setting has been applied in preparing the results of all the Group’s UK and US long-term business operations. For the Group’s Asian operations, the active basis is appropriate for business written in Japan, Korea and US dollar denominated business written in Hong Kong. </t>
  </si>
  <si>
    <t>Risk discount rate (note v):</t>
  </si>
  <si>
    <t>(notes iii,</t>
  </si>
  <si>
    <t>iv,and v)</t>
  </si>
  <si>
    <t>(notes iv,v)</t>
  </si>
  <si>
    <t>(notes ii,v)</t>
  </si>
  <si>
    <t xml:space="preserve">(iii) The assumptions shown are for US dollar denominated business which comprises the larger proportion of the in-force Hong Kong business. </t>
  </si>
  <si>
    <t>Cost of strengthened persistency assumption (note 5b(i))</t>
  </si>
  <si>
    <t>Mortality related cost of capital charge (note 5b(ii))</t>
  </si>
  <si>
    <t>The profits (losses) on changes in economic assumptions and time value of cost of options and guarantees resulting from changes in economic factors for in-force business included within the profit from continuing operations before tax (including actual investment returns) arise from:</t>
  </si>
  <si>
    <t xml:space="preserve">Government bond yield </t>
  </si>
  <si>
    <t>Business Operations</t>
  </si>
  <si>
    <t xml:space="preserve">- </t>
  </si>
  <si>
    <t>The large increase in short-term fluctuations in investment returns for Asian Operations in 2006 was due to strong market performance across the region, particularly in Vietnam and Taiwan.</t>
  </si>
  <si>
    <t>Operating profit based on longer-term investment returns, net of development expenses</t>
  </si>
  <si>
    <t>Secondly, in 2000 Prudential transferred the insurance business previously carried on by two M&amp;G subsidiaries into another subsidiary, Scottish Amicable Life (SAL). In 2002, Prudential transferred the entire business of SAL (including the old M&amp;G business) into Prudential Assurance Company Limited. Both of these transactions were conducted under a statutory framework, which included obtaining High Court approval. The transactions were complex, leading to a difference in views between HMRC and Prudential as to the correct tax treatment of the transactions. These differences were resolved through a negotiated settlement.</t>
  </si>
  <si>
    <t>(d) The benefit from Egg plc’s previously unused French losses.</t>
  </si>
  <si>
    <t>PRUDENTIAL PLC - NEW BUSINESS - QUARTER 4 2006 VERSUS QUARTER 3 2006</t>
  </si>
  <si>
    <t>Q 3 2006</t>
  </si>
  <si>
    <r>
      <t>Other</t>
    </r>
    <r>
      <rPr>
        <vertAlign val="superscript"/>
        <sz val="6"/>
        <rFont val="Arial"/>
        <family val="2"/>
      </rPr>
      <t xml:space="preserve"> (4)</t>
    </r>
  </si>
  <si>
    <t>Asian Retail Mutual Funds</t>
  </si>
  <si>
    <r>
      <t xml:space="preserve">Asia </t>
    </r>
    <r>
      <rPr>
        <b/>
        <vertAlign val="superscript"/>
        <sz val="7"/>
        <rFont val="Arial"/>
        <family val="2"/>
      </rPr>
      <t>(1a)</t>
    </r>
  </si>
  <si>
    <r>
      <t xml:space="preserve">PVNBP </t>
    </r>
    <r>
      <rPr>
        <b/>
        <vertAlign val="superscript"/>
        <sz val="7"/>
        <rFont val="Arial"/>
        <family val="2"/>
      </rPr>
      <t>(3)</t>
    </r>
  </si>
  <si>
    <r>
      <t xml:space="preserve">UK Insurance Operations </t>
    </r>
    <r>
      <rPr>
        <b/>
        <vertAlign val="superscript"/>
        <sz val="7"/>
        <rFont val="Arial"/>
        <family val="2"/>
      </rPr>
      <t>(11)</t>
    </r>
  </si>
  <si>
    <r>
      <t xml:space="preserve">Asian Insurance Operations </t>
    </r>
    <r>
      <rPr>
        <b/>
        <vertAlign val="superscript"/>
        <sz val="6"/>
        <rFont val="Arial"/>
        <family val="2"/>
      </rPr>
      <t>(1a)</t>
    </r>
  </si>
  <si>
    <t>BASIS OF PREPARATION</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</si>
  <si>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</si>
  <si>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 xml:space="preserve">Fee and commission expense                                                    </t>
  </si>
  <si>
    <t xml:space="preserve">Other operating income                                                                                                             </t>
  </si>
  <si>
    <t xml:space="preserve">Operating income                                                                                                             </t>
  </si>
  <si>
    <t xml:space="preserve">General administrative expenses                                                                                      </t>
  </si>
  <si>
    <t xml:space="preserve">Impairment losses on loans and cash advances to customers (note 14.1a)                               </t>
  </si>
  <si>
    <t xml:space="preserve">Other operating expenses                                       </t>
  </si>
  <si>
    <t>Operating expenses</t>
  </si>
  <si>
    <t>Operating (loss) profit based on longer-term investment returns (before restructuring costs)</t>
  </si>
  <si>
    <t>UK restructuring costs</t>
  </si>
  <si>
    <t>UK Insurance Operations (note i)</t>
  </si>
  <si>
    <t>Jackson National Life (note ii)</t>
  </si>
  <si>
    <t>Asian Operations (note iii)</t>
  </si>
  <si>
    <t>Total tax charge on operating profit from continuing operations</t>
  </si>
  <si>
    <t>Total tax charge on items not included in operating profit from continuing operations</t>
  </si>
  <si>
    <t>7e</t>
  </si>
  <si>
    <t>Operating profit (including investment return based on longer-term investment returns)</t>
  </si>
  <si>
    <t>Profit on ordinary activities before tax (including actual investment returns)</t>
  </si>
  <si>
    <t>Tax on profits (losses) from continuing operations</t>
  </si>
  <si>
    <t xml:space="preserve">       Movement on Prudential plc shares purchased by unit trusts consolidated under IFRS</t>
  </si>
  <si>
    <t>Additional retained profit on an EEV basis</t>
  </si>
  <si>
    <t>Adjustments to the policyholder and shareholder taxes for non-participating business of the PAC long-term fund, after grossing up for notional tax</t>
  </si>
  <si>
    <t>Total lending assets</t>
  </si>
  <si>
    <t>Allowance for losses on loans and advances</t>
  </si>
  <si>
    <t>Loans and advances to customers</t>
  </si>
  <si>
    <t>Schedule 17</t>
  </si>
  <si>
    <t>Shareholders' funds analysis</t>
  </si>
  <si>
    <t>UK Operations</t>
  </si>
  <si>
    <t>Net assets of operation</t>
  </si>
  <si>
    <t>Acquired goodwill</t>
  </si>
  <si>
    <t>Egg - Group share of net assets</t>
  </si>
  <si>
    <t>US Operations</t>
  </si>
  <si>
    <t>Jackson National Life (net of surplus note borrowings) (note 17a)</t>
  </si>
  <si>
    <t>With debt securities and derivative instruments on an amortised cost basis</t>
  </si>
  <si>
    <t>Retirement benefits - financial position of defined benefit pension schemes</t>
  </si>
  <si>
    <t>Other information</t>
  </si>
  <si>
    <t>Funds under management</t>
  </si>
  <si>
    <t>Analysis by business area</t>
  </si>
  <si>
    <t xml:space="preserve">Foreign currency translation </t>
  </si>
  <si>
    <t>Rates of exchange</t>
  </si>
  <si>
    <t>Effect of rate movements on operating profit and shareholders' funds</t>
  </si>
  <si>
    <t>Effect of rate movements on new business results</t>
  </si>
  <si>
    <t>New Business</t>
  </si>
  <si>
    <t>Group Summary and Insurance Operations - Constant exchange rates (APE)</t>
  </si>
  <si>
    <t>Group Summary and Insurance Operations - Actual exchange rates (APE)</t>
  </si>
  <si>
    <t>Group Summary - Investment Operations</t>
  </si>
  <si>
    <t>Group Summary - Q4 2006 v Q4 2005 (APE)</t>
  </si>
  <si>
    <t>Group Summary - Q4 2006 v Q3 2006 (APE)</t>
  </si>
  <si>
    <t>Group Summary and Insurance Operations - Constant exchange rates (PVNBP)</t>
  </si>
  <si>
    <t>Group Summary and Insurance Operations - Actual exchange rates (PVNBP)</t>
  </si>
  <si>
    <t>Group Summary - Q4 2006 v Q4 2005 (PVNBP)</t>
  </si>
  <si>
    <t>Group Summary - Q4 2006 v Q3 2006 (PVNBP)</t>
  </si>
  <si>
    <t>Notes to new business schedules</t>
  </si>
  <si>
    <t>Schedule 1.1</t>
  </si>
  <si>
    <t>EEV basis results</t>
  </si>
  <si>
    <t>Schedule cross reference</t>
  </si>
  <si>
    <t>Pre-tax</t>
  </si>
  <si>
    <t>Tax            (Schedule 7)</t>
  </si>
  <si>
    <t>Post-tax</t>
  </si>
  <si>
    <t xml:space="preserve"> Minority interests</t>
  </si>
  <si>
    <t>Post-tax and minority interests</t>
  </si>
  <si>
    <t>Basic earnings per share (note 1.1a)</t>
  </si>
  <si>
    <t>£m</t>
  </si>
  <si>
    <t>(pence)</t>
  </si>
  <si>
    <t>Continuing operations</t>
  </si>
  <si>
    <t xml:space="preserve">Adjustment from post-tax longer-term investment returns to post-tax actual investment returns </t>
  </si>
  <si>
    <t>Adjustment for post-tax effect of changes in economic assumptions and time value of cost of options and guarantees</t>
  </si>
  <si>
    <t>Total continuing operations</t>
  </si>
  <si>
    <t xml:space="preserve"> </t>
  </si>
  <si>
    <t>Notes</t>
  </si>
  <si>
    <t>1.1a</t>
  </si>
  <si>
    <t>1.1b</t>
  </si>
  <si>
    <t>Discontinued operations relate to Egg France and Egg's Funds Direct operation.</t>
  </si>
  <si>
    <t>Schedule 1.2</t>
  </si>
  <si>
    <t>Basic earnings per share (note 1.2a)</t>
  </si>
  <si>
    <t>-</t>
  </si>
  <si>
    <t>1.2a</t>
  </si>
  <si>
    <t>1.2b</t>
  </si>
  <si>
    <t>(v) Expense assumptions</t>
  </si>
  <si>
    <t xml:space="preserve">Interest rates - 1% increase (notes 11a,11c) </t>
  </si>
  <si>
    <t>Interest rates - 1% decrease (note 11a,11c)</t>
  </si>
  <si>
    <t>•  10% proportionate decrease in maintenance expenses (a 10% sensitivity on a base expense assumption of £10 per annum would represent an expense assumption of £9 per annum)</t>
  </si>
  <si>
    <t>Shareholders' funds summary</t>
  </si>
  <si>
    <t>Jackson National Life (net of surplus note borrowings of £158m (2005 : £183m)) (note 8f)</t>
  </si>
  <si>
    <t>Other net liabilities (note 8g)</t>
  </si>
  <si>
    <t>With the agreement to sell Egg Banking plc, the actions necessary to implement these plans have been reassessed and additional initiatives put in place, as announced on 15 March 2007.</t>
  </si>
  <si>
    <t xml:space="preserve">(Loss) profit from continuing operations before tax                                                                                         </t>
  </si>
  <si>
    <t xml:space="preserve">Tax </t>
  </si>
  <si>
    <t xml:space="preserve">(Loss) profit from continuing operations after tax                                                             </t>
  </si>
  <si>
    <t xml:space="preserve">Discontinued operations (net of tax)                                                       </t>
  </si>
  <si>
    <t xml:space="preserve">(Loss) profit for the period                                                                                                                    </t>
  </si>
  <si>
    <t>Attributable to:</t>
  </si>
  <si>
    <t>Equity holders of the Company</t>
  </si>
  <si>
    <t>Minority interests (note 14.1b)</t>
  </si>
  <si>
    <t>14.1a  The movement on provisions relating to losses on loans and advances was as follows:</t>
  </si>
  <si>
    <t xml:space="preserve">Balance at beginning of period                                                </t>
  </si>
  <si>
    <t>Transition adjustment to reflect adoption of IAS 39 at 1 January 2005</t>
  </si>
  <si>
    <t>Amounts written off</t>
  </si>
  <si>
    <t>New and additional provisions</t>
  </si>
  <si>
    <t>Balance at end of period</t>
  </si>
  <si>
    <t>Schedule 14.2</t>
  </si>
  <si>
    <t>Product information for banking operations (Egg) in the UK</t>
  </si>
  <si>
    <t>Egg card</t>
  </si>
  <si>
    <t>Egg personal loans</t>
  </si>
  <si>
    <t>Total unsecured lending assets</t>
  </si>
  <si>
    <t>Egg mortgages</t>
  </si>
  <si>
    <t>Prudential mortgages</t>
  </si>
  <si>
    <t>Total secured lending assets</t>
  </si>
  <si>
    <t>Egg savings</t>
  </si>
  <si>
    <t>Prudential savings</t>
  </si>
  <si>
    <t>Total retail liabilities</t>
  </si>
  <si>
    <t>Schedule 15</t>
  </si>
  <si>
    <t>Long-term business :</t>
  </si>
  <si>
    <t>Jackson National Life (note 15a)</t>
  </si>
  <si>
    <t>Share of investment return of funds managed by PPM America that are consolidated into Group</t>
  </si>
  <si>
    <t xml:space="preserve">The tax charge for UK Insurance Operations of £178m includes a credit of £19m in respect of a prior year tax adjustment for shareholder-backed business. </t>
  </si>
  <si>
    <t>The tax charge for Jackson National Life of £251m includes a charge in respect of prior years of £29m and a charge of £26m in respect of a change in valuation of deferred tax under EEV to reflect discounting over a period of four to eleven years depending upon the type of business concerned. These adjustments have also resulted in a reallocation from free surplus to the value of in-force business of £44m.</t>
  </si>
  <si>
    <t>The tax credit for 2006 on the effect of changes in economic assumptions includes a credit of £9m in respect of a change in the tax rate for Malaysia.</t>
  </si>
  <si>
    <t>Included within the change of operating assumptions and experience variances is a reallocation from free surplus to the value of in force business of £44m in respect of the Jackson National Life tax adjustments as detailed on schedule 7 in note 7d. In addition, for other long-term operations, a reallocation from free surplus of £58m to required capital of £26m and the value of in-force business of £32m has been made in respect of non-recurring adjustments.</t>
  </si>
  <si>
    <t>For Taiwan, if a delay of a further year to 31 December 2014 for the start and end of the progression period had been assumed in preparing the 2006 results, there would have been an additional charge of £(88)m.</t>
  </si>
  <si>
    <t>The principal defined benefit pension scheme is PSPS. In the UK there are two smaller schemes, the Scottish Amicable Pension Scheme and the M&amp;G Pension Scheme, with a combined deficit at 31 December 2006 of £67m gross of tax. There is also a small scheme in Taiwan which at 31 December 2006 had a deficit of £9m gross of tax .</t>
  </si>
  <si>
    <t xml:space="preserve">The table reflects the financial position of the defined benefit schemes on an 'economic basis'. This is the IAS 19 basis adjusted to include scheme assets invested in Prudential Group insurance policies. At 31 December 2006, M&amp;G Pension Scheme and Prudential Staff Pension Scheme (PSPS) had invested £161m and £126m respectively, in Prudential Group insurance policies. </t>
  </si>
  <si>
    <t>Total insurance flows of £13,701m exclude £83m previously reported in respect of SAIF Department of Work and Pensions rebate business because shareholders have no interest in SAIF.</t>
  </si>
  <si>
    <t>2005 comparatives have been adjusted to reflect refinements to the methodology in UK Insurance Operations, for the effect of interest rate movements, and in JNL, for the effect of equity falls where the impact of associated hedging activity on variable annuity business is now included.</t>
  </si>
  <si>
    <t>Note:  Total EEV basis results for investment management operations reflect the aggregate of the experience variance between the actual and expected contribution from managing internal long-term business funds falling within the scope of covered business, and the contribution from managing external and other internal funds.  The fund management results for business unit operations shown above reflect the IFRS result.  The adjustment to other income is that required to derive the correct overall EEV contribution.</t>
  </si>
  <si>
    <t xml:space="preserve">The charge of £53m comprises £50m recognised on the IFRS basis and an additional £3m recognised on the EEV basis for the shareholders' share of costs incurred by the PAC with-profits sub-fund. The costs relate to the initiative announced in December 2005 for UK Insurance Operations to work more closely with Egg and M&amp;G. </t>
  </si>
  <si>
    <t>The opening deficit of the PSPS scheme has been allocated in the ratios 70/30 between the with-profits fund and shareholder-backed operations. The ratio has continued to be applied to movements in the financial position that relates to opening assets and liabilities.  However, the service charge and contributions for ongoing service are allocated by reference to the cost allocation for current business.</t>
  </si>
  <si>
    <t>results but attributable to external investors</t>
  </si>
  <si>
    <t>Share of profits of venture investment companies and property investment companies of the PAC</t>
  </si>
  <si>
    <t>with-profits fund that are consolidated into Group results but attributable to external investors</t>
  </si>
  <si>
    <t>15a</t>
  </si>
  <si>
    <t>Actual gains less longer-term return on debt securities</t>
  </si>
  <si>
    <t>Actual gains less longer-term return on equity type investments</t>
  </si>
  <si>
    <t>Schedule 16</t>
  </si>
  <si>
    <t>The table below summarises the principal financial assumptions:</t>
  </si>
  <si>
    <t>8.1 to 8.75</t>
  </si>
  <si>
    <t>EUROPEAN EMBEDDED VALUE (EEV) BASIS RESULTS</t>
  </si>
  <si>
    <t>Schedule 2</t>
  </si>
  <si>
    <t>(1)</t>
  </si>
  <si>
    <t>(2)</t>
  </si>
  <si>
    <t>Economic assumptions</t>
  </si>
  <si>
    <t>Deterministic</t>
  </si>
  <si>
    <t>An exception to this general rule is that for countries where long-term fixed interest markets are underdeveloped, investment return assumptions and risk discount rates are based on an assessment of longer-term economic conditions. Except for the countries listed above, this basis is appropriate for the Group’s Asian operations.</t>
  </si>
  <si>
    <t>UK Insurance Operations</t>
  </si>
  <si>
    <t>Risk discount rate</t>
  </si>
  <si>
    <t>New business</t>
  </si>
  <si>
    <t>In-force</t>
  </si>
  <si>
    <t>Pre-tax expected long-term nominal rates of investment return:</t>
  </si>
  <si>
    <t>UK equities</t>
  </si>
  <si>
    <t>Overseas equities</t>
  </si>
  <si>
    <t>Property</t>
  </si>
  <si>
    <t>Gilts</t>
  </si>
  <si>
    <t>Corporate bonds</t>
  </si>
  <si>
    <t>Expected long-term rate of inflation</t>
  </si>
  <si>
    <t>Pension business (where no tax applies)</t>
  </si>
  <si>
    <t>Life business</t>
  </si>
  <si>
    <t>US Operations (Jackson National Life)</t>
  </si>
  <si>
    <t>Risk discount rate:</t>
  </si>
  <si>
    <t xml:space="preserve">Expected long-term spread between earned rate and rate credited to </t>
  </si>
  <si>
    <t>policyholders for single premium deferred annuity business</t>
  </si>
  <si>
    <t>US 10 year treasury bond rate at end of period</t>
  </si>
  <si>
    <t xml:space="preserve">Expected long-term rate of inflation </t>
  </si>
  <si>
    <t>Basis of preparation and economic assumptions (continued)</t>
  </si>
  <si>
    <t>Economic assumptions (continued)</t>
  </si>
  <si>
    <t>Asian Operations</t>
  </si>
  <si>
    <t>China</t>
  </si>
  <si>
    <t>India</t>
  </si>
  <si>
    <t>Indonesia</t>
  </si>
  <si>
    <t>Japan</t>
  </si>
  <si>
    <t>Korea</t>
  </si>
  <si>
    <t>Government bond yield</t>
  </si>
  <si>
    <t>Malaysia</t>
  </si>
  <si>
    <t>Philippines</t>
  </si>
  <si>
    <t>Singapore</t>
  </si>
  <si>
    <t>Thailand</t>
  </si>
  <si>
    <t>Vietnam</t>
  </si>
  <si>
    <t>Stochastic</t>
  </si>
  <si>
    <t>Details are given below of the key characteristics and calibrations of each model.</t>
  </si>
  <si>
    <t>The rates to which the model has been calibrated are set out below:</t>
  </si>
  <si>
    <t>Mean returns have been derived as the annualised arithmetic average return across all simulations and durations.</t>
  </si>
  <si>
    <t>Corporate bond yield</t>
  </si>
  <si>
    <t>UK</t>
  </si>
  <si>
    <t>Overseas</t>
  </si>
  <si>
    <t>Jackson National Life</t>
  </si>
  <si>
    <t>(3)</t>
  </si>
  <si>
    <t>Level of encumbered capital</t>
  </si>
  <si>
    <t>The table below summarises the level of encumbered capital as a percentage of the relevant statutory requirement.</t>
  </si>
  <si>
    <t>Capital as a percentage of relevant statutory requirement</t>
  </si>
  <si>
    <t>100% of EU Minimum</t>
  </si>
  <si>
    <t>235% of Company Action Level</t>
  </si>
  <si>
    <t>100% of Financial Conglomerates Directive requirement</t>
  </si>
  <si>
    <t>Schedule 3</t>
  </si>
  <si>
    <t xml:space="preserve">Summary results </t>
  </si>
  <si>
    <t>Operating profit of continuing operations, based on longer-term investment returns</t>
  </si>
  <si>
    <t xml:space="preserve">Profits (losses) from: </t>
  </si>
  <si>
    <t xml:space="preserve">          New Business</t>
  </si>
  <si>
    <t xml:space="preserve">          Business in force </t>
  </si>
  <si>
    <t>Long-term business</t>
  </si>
  <si>
    <t>Asia development expenses</t>
  </si>
  <si>
    <t xml:space="preserve">Other operating results </t>
  </si>
  <si>
    <t>M&amp;G</t>
  </si>
  <si>
    <t>Egg</t>
  </si>
  <si>
    <t xml:space="preserve">Curian </t>
  </si>
  <si>
    <t xml:space="preserve">Asian fund management operations </t>
  </si>
  <si>
    <t>Other income and expenditure</t>
  </si>
  <si>
    <t xml:space="preserve">     Investment return and other income (note 3a)</t>
  </si>
  <si>
    <t xml:space="preserve">     Interest payable on core structural borrowings </t>
  </si>
  <si>
    <t xml:space="preserve">     Corporate expenditure:</t>
  </si>
  <si>
    <t xml:space="preserve">        Group Head Office </t>
  </si>
  <si>
    <t xml:space="preserve">        Asia Regional Head office </t>
  </si>
  <si>
    <t xml:space="preserve">    Charges for share-based payments for Prudential schemes</t>
  </si>
  <si>
    <t>Total operating profit from continuing operations based on longer-term investment returns</t>
  </si>
  <si>
    <t>3a</t>
  </si>
  <si>
    <t xml:space="preserve">Investment return and other income </t>
  </si>
  <si>
    <t>2005</t>
  </si>
  <si>
    <t>Unwind of discount and other expected returns (note 5a)</t>
  </si>
  <si>
    <t>Other items (note 5b(iii))</t>
  </si>
  <si>
    <t>Unwind of discount and other expected returns (note 5a):</t>
  </si>
  <si>
    <t>On value of in-force and required capital</t>
  </si>
  <si>
    <t>Spread experience variance</t>
  </si>
  <si>
    <t>Other</t>
  </si>
  <si>
    <t xml:space="preserve">Total </t>
  </si>
  <si>
    <t>UK Insurance Operations analysed by prospective reporting categories</t>
  </si>
  <si>
    <t>EEV basis shareholders funds (note 9c)</t>
  </si>
  <si>
    <t>Components of EEV basis shareholders' funds of long-term business operations:</t>
  </si>
  <si>
    <t>Free surplus</t>
  </si>
  <si>
    <t>Required capital</t>
  </si>
  <si>
    <t>Value of in force before deduction of cost of capital and of guarantees</t>
  </si>
  <si>
    <t>Cost of capital</t>
  </si>
  <si>
    <t>Cost of time value of guarantees</t>
  </si>
  <si>
    <t>9a</t>
  </si>
  <si>
    <t>9b</t>
  </si>
  <si>
    <t>9c</t>
  </si>
  <si>
    <t>Schedule 10</t>
  </si>
  <si>
    <t>Value of</t>
  </si>
  <si>
    <t>Free</t>
  </si>
  <si>
    <t>Required</t>
  </si>
  <si>
    <t>Net Worth</t>
  </si>
  <si>
    <t>In Force</t>
  </si>
  <si>
    <t>Surplus</t>
  </si>
  <si>
    <t>Capital</t>
  </si>
  <si>
    <t>(note 10c)</t>
  </si>
  <si>
    <t>Expected return on existing business</t>
  </si>
  <si>
    <t>Profit on ordinary activities after tax and minority interests for long-term business</t>
  </si>
  <si>
    <t>Exchange rate movements</t>
  </si>
  <si>
    <t>10a</t>
  </si>
  <si>
    <t>All figures shown are net of tax.</t>
  </si>
  <si>
    <t>10b</t>
  </si>
  <si>
    <t>Total net worth</t>
  </si>
  <si>
    <t>Total long-term business</t>
  </si>
  <si>
    <t>10c</t>
  </si>
  <si>
    <t>Net worth consists of statutory solvency capital (or economic capital where higher) and unencumbered capital.</t>
  </si>
  <si>
    <t>10d</t>
  </si>
  <si>
    <t>Schedule 11</t>
  </si>
  <si>
    <t>SENSITIVITY OF RESULTS TO ALTERNATIVE ASSUMPTIONS</t>
  </si>
  <si>
    <t>1. Sensitivity to changes in economic assumptions</t>
  </si>
  <si>
    <t>In each sensitivity calculation, all other assumptions remain unchanged except where they are directly affected by the revised economic conditions.</t>
  </si>
  <si>
    <t xml:space="preserve"> Jackson National Life</t>
  </si>
  <si>
    <t xml:space="preserve"> Asian Operations</t>
  </si>
  <si>
    <t>Total         Long-term</t>
  </si>
  <si>
    <t>New business profit for 2006</t>
  </si>
  <si>
    <t>As reported (schedule 4)</t>
  </si>
  <si>
    <t xml:space="preserve">Discount rates - 1% increase </t>
  </si>
  <si>
    <t xml:space="preserve">Interest rates - 1% increase </t>
  </si>
  <si>
    <t xml:space="preserve">Interest rates - 1% decrease </t>
  </si>
  <si>
    <t>Equity/property yields - 1% rise</t>
  </si>
  <si>
    <t>Embedded value of long-term operations at 31 December 2006</t>
  </si>
  <si>
    <t>As reported (schedule 9)</t>
  </si>
  <si>
    <t>Equity/property market values - 10% fall</t>
  </si>
  <si>
    <t>Statutory minimum capital</t>
  </si>
  <si>
    <t>% of embedded value</t>
  </si>
  <si>
    <t>11a</t>
  </si>
  <si>
    <t>1% increase</t>
  </si>
  <si>
    <t>1% decrease</t>
  </si>
  <si>
    <t>Established markets</t>
  </si>
  <si>
    <t>Taiwan (note 11b)</t>
  </si>
  <si>
    <t>11b</t>
  </si>
  <si>
    <t>Taiwan sensitivity to starting bond rates (i.e. the starting bond rate for the progression to the assumed long-term rate)</t>
  </si>
  <si>
    <t>Taiwan</t>
  </si>
  <si>
    <t>Pre-tax expected long-term nominal rate of return for US equities</t>
  </si>
  <si>
    <t>Schedule 2 (continued)</t>
  </si>
  <si>
    <t xml:space="preserve">Expected long-term </t>
  </si>
  <si>
    <t>rate of inflation</t>
  </si>
  <si>
    <t>31 Dec</t>
  </si>
  <si>
    <t>Asia total</t>
  </si>
  <si>
    <t>Weighted risk discount rate (note i)</t>
  </si>
  <si>
    <t>(iv) Assumed equity returns</t>
  </si>
  <si>
    <t>Foreign currency translation:  Effect of rate movements on results</t>
  </si>
  <si>
    <t>As published</t>
  </si>
  <si>
    <t>exchange rates</t>
  </si>
  <si>
    <t>(note 21.2a)</t>
  </si>
  <si>
    <t>2006 £m</t>
  </si>
  <si>
    <t>Business in force</t>
  </si>
  <si>
    <t>Total US Operations</t>
  </si>
  <si>
    <t>Long-term operations</t>
  </si>
  <si>
    <t>Total Asian Operations (before development expenses)</t>
  </si>
  <si>
    <t xml:space="preserve">Operating profit from continuing operations based on longer-term investment returns </t>
  </si>
  <si>
    <t>21.2a</t>
  </si>
  <si>
    <t xml:space="preserve">Unrealised valuation movements on Egg securities classified as available-for-sale </t>
  </si>
  <si>
    <t>The table of new business premiums and margins above excludes SAIF DWP rebate premiums.</t>
  </si>
  <si>
    <t>Bulk annuity reinsurance from the Scottish Amicable Insurance Fund to Prudential Retirement Income Limited.</t>
  </si>
  <si>
    <t>Jackson National Life  (note 7d)</t>
  </si>
  <si>
    <t>7d</t>
  </si>
  <si>
    <t>Including tax relief on UK restructuring costs borne by UK Insurance Operations and Asia development expenses.</t>
  </si>
  <si>
    <t>UK Insurance Operations (notes 7b, 7c)</t>
  </si>
  <si>
    <t>•  5% proportionate decrease in base mortality and morbidity rates (i.e. increased longevity)</t>
  </si>
  <si>
    <t>Lapse rates - 10% decrease</t>
  </si>
  <si>
    <t>Change representing effect on:</t>
  </si>
  <si>
    <t>Embedded value of long-term operations for 2006</t>
  </si>
  <si>
    <t>Maintenance expenses - 10% decrease</t>
  </si>
  <si>
    <t>11c</t>
  </si>
  <si>
    <t>2. Sensitivity to changes in non-economic assumptions</t>
  </si>
  <si>
    <t>Embedded value of long-term operations for 2005</t>
  </si>
  <si>
    <t>Profit for the financial year</t>
  </si>
  <si>
    <t>15b</t>
  </si>
  <si>
    <t>business</t>
  </si>
  <si>
    <t>JNL</t>
  </si>
  <si>
    <t>Profit before tax attributable to shareholders:</t>
  </si>
  <si>
    <t>Operating profit based on longer-term investment returns</t>
  </si>
  <si>
    <t xml:space="preserve">Shareholders’ share of actuarial and other gains and losses </t>
  </si>
  <si>
    <t>on defined benefit pension schemes</t>
  </si>
  <si>
    <t>Expected tax rate (note i):</t>
  </si>
  <si>
    <t>Expected tax charge based on expected tax rates:</t>
  </si>
  <si>
    <t>Variance from expected tax charge (note ii):</t>
  </si>
  <si>
    <t>Actual tax charge:</t>
  </si>
  <si>
    <t>Actual tax rate: operating profit</t>
  </si>
  <si>
    <t>Goodwill impairment charge</t>
  </si>
  <si>
    <t>–</t>
  </si>
  <si>
    <t>(i) Expected tax rates for profit attributable to shareholders</t>
  </si>
  <si>
    <t>(ii) Variances from expected tax charge for results attributable to shareholders</t>
  </si>
  <si>
    <t>For 2005, the principal variances arise from differences between the standard corporation tax rate and actual rates for ‘other’ operations. This is due to a number of factors including:</t>
  </si>
  <si>
    <t>Firstly, HMRC had disputed the deductibility of commissions paid on credit life (protection) insurance. Prudential's treatment of the commissions was consistent with industry practice. At the start of 2005 it looked likely that the dispute would only be settled through litigation. However it proved possible to negotiate a settlement acceptable to both parties.</t>
  </si>
  <si>
    <t>(b) The tax credit arising from relief for excess expenses in respect of the shareholder-backed protection business.</t>
  </si>
  <si>
    <t>(c) Prior year adjustments arising from routine revisions of tax returns.</t>
  </si>
  <si>
    <t>Reconciliation of tax charge on profits attributable to shareholders</t>
  </si>
  <si>
    <t>New business profit for 2005</t>
  </si>
  <si>
    <t>Embedded value of long-term operations at 31 December 2005</t>
  </si>
  <si>
    <t>Note</t>
  </si>
  <si>
    <t>Schedule 12.1</t>
  </si>
  <si>
    <t>Basic earnings per share (note 12.1a)</t>
  </si>
  <si>
    <t>Adjustment for post-tax shareholders' share of actuarial and other gains and losses on defined benefit pension schemes</t>
  </si>
  <si>
    <t>12.1a</t>
  </si>
  <si>
    <t>Schedule 12.2</t>
  </si>
  <si>
    <t>Basic earnings per share (note 12.2a)</t>
  </si>
  <si>
    <t>12.2a</t>
  </si>
  <si>
    <t>12.2b</t>
  </si>
  <si>
    <t>Schedule 13</t>
  </si>
  <si>
    <t>US Operations - Summary of operating results</t>
  </si>
  <si>
    <t>US$m</t>
  </si>
  <si>
    <t>IFRS operating result for continuing operations</t>
  </si>
  <si>
    <t>Jackson National Life (note 13a)</t>
  </si>
  <si>
    <t>Broker-dealer and fund management result</t>
  </si>
  <si>
    <t>Operating profit from continuing operations before tax</t>
  </si>
  <si>
    <t>Average exchange rates</t>
  </si>
  <si>
    <t>13a</t>
  </si>
  <si>
    <t>Fund management (note 8g)</t>
  </si>
  <si>
    <t>Other Operations (note 8g)</t>
  </si>
  <si>
    <t>Holding company net borrowings (note 8f)</t>
  </si>
  <si>
    <t>Other net liabilities</t>
  </si>
  <si>
    <t xml:space="preserve">Total  </t>
  </si>
  <si>
    <t>8a</t>
  </si>
  <si>
    <t>8b</t>
  </si>
  <si>
    <t>The proportion of surplus allocated to shareholders from the UK with-profits business has been based on the present level of 10%. Future bonus rates have been set at levels which would fully utilise the assets of the with-profits fund over the lifetime of the business in force.</t>
  </si>
  <si>
    <t>8c</t>
  </si>
  <si>
    <t>8d</t>
  </si>
  <si>
    <t>8e</t>
  </si>
  <si>
    <t>Goodwill</t>
  </si>
  <si>
    <t>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t>
  </si>
  <si>
    <t>New business premiums for regular premium products are shown on an annualised basis. Department of Work and Pensions pension business is classified as single recurrent business. Internal vesting business is classified as new business where the contracts include an open market option.</t>
  </si>
  <si>
    <t>Cumulative adjustment at 31 December 2006, net of related tax, for JNL assets backing surplus and required capital (note 9f)</t>
  </si>
  <si>
    <t>Profits are translated at average exchange rates, consistent with the method applied for statutory IFRS basis results.  The amounts recorded above for exchange rate movements reflect the difference between 2005 and 2006 exchange rates as applied to shareholders' funds at 1 January 2006 and the difference between 31 December 2006 and average 2006 rates for profits.</t>
  </si>
  <si>
    <t>Investment in operations reflects increases in share capital.  This includes certain non-cash items as a result of timing differences.</t>
  </si>
  <si>
    <t>Value of in-force business includes the value of future margins from current in-force business less the cost of holding encumbered capital.</t>
  </si>
  <si>
    <t>The profit for the year for covered business is in most cases calculated initially at the post-tax level. The post-tax profit for covered business is then grossed up for presentation purposes at the effective rates of tax applicable to the countries and periods concerned.  In the UK this is the UK, corporation tax rate of 30%.  For Jackson National Life the US federal rate of 35% is applied to gross up movements on the value of in-force business.  Effects on statutory tax for the period affect the overall tax rate. For Asia, similar principles apply subject to the availability of taxable profits.</t>
  </si>
  <si>
    <t>SAIF is a ring-fenced sub-fund of the PAC long-term fund, established by a Court approved Scheme of Arrangement in October 1997. SAIF is closed to new business and the assets and liabilities of the fund are wholly attributable to the policyholders of the fund. In 2006, a bulk annuity arrangement between SAIF and Prudential Retirement Income Limited (PRIL), a shareholder-owned subsidiary took place, as explained in note 4f to schedule 4. Reflecting the altered economic interest from SAIF policyholders to Prudential shareholders, this arrangement represents a transfer from business of the Group that is not 'covered' to business that is 'covered' with consequential effect on the EEV basis results.</t>
  </si>
  <si>
    <t xml:space="preserve">Profit on repricing Term contracts </t>
  </si>
  <si>
    <t>5a</t>
  </si>
  <si>
    <t>5b</t>
  </si>
  <si>
    <t xml:space="preserve">UK Insurance Operations </t>
  </si>
  <si>
    <t xml:space="preserve">(i) Changes in persistency assumptions </t>
  </si>
  <si>
    <t>(ii) Mortality related cost of capital charge</t>
  </si>
  <si>
    <t>Schedule 6</t>
  </si>
  <si>
    <t>Long-term business:</t>
  </si>
  <si>
    <t>Share of investment return of funds managed by PPM America, that are consolidated into the Group results, but attributable to external investors</t>
  </si>
  <si>
    <t>Other operations</t>
  </si>
  <si>
    <t>6a</t>
  </si>
  <si>
    <t>6b</t>
  </si>
  <si>
    <t>Jackson National Life - Summary</t>
  </si>
  <si>
    <t>Actual investment return on investments less long-term returns included within operating profit:</t>
  </si>
  <si>
    <t>Actual less long-term return on equity based investments and other items</t>
  </si>
  <si>
    <t>6c</t>
  </si>
  <si>
    <t>Actuarial and other gains and losses on defined benefit pension schemes</t>
  </si>
  <si>
    <t>Effect of changes in economic assumptions and time value of cost of options and guarantees</t>
  </si>
  <si>
    <t>6d</t>
  </si>
  <si>
    <t>Schedule 7</t>
  </si>
  <si>
    <t xml:space="preserve">Other operations </t>
  </si>
  <si>
    <t>Tax charge (credit) on items not included in operating profit</t>
  </si>
  <si>
    <t>Tax charge on short-term fluctuations in investment returns</t>
  </si>
  <si>
    <t xml:space="preserve">Notes </t>
  </si>
  <si>
    <t>7a</t>
  </si>
  <si>
    <t>7b</t>
  </si>
  <si>
    <t>Schedule 8</t>
  </si>
  <si>
    <t>Long-term business operations</t>
  </si>
  <si>
    <t>Smoothed shareholders' funds (note 8c)</t>
  </si>
  <si>
    <t>Actual shareholders' funds less smoothed shareholders' funds</t>
  </si>
  <si>
    <t>EEV basis shareholders' funds</t>
  </si>
  <si>
    <t xml:space="preserve">M&amp;G (note 8g) </t>
  </si>
  <si>
    <t>Net assets of operations</t>
  </si>
  <si>
    <t>Acquired goodwill (note 8e)</t>
  </si>
  <si>
    <t>Egg (note 8g)</t>
  </si>
  <si>
    <t xml:space="preserve">US Operations </t>
  </si>
  <si>
    <t>Capital charge (note 8d)</t>
  </si>
  <si>
    <t>Broker-dealer, fund management, and Curian operations (note 8g)</t>
  </si>
  <si>
    <t>Net assets of operations - EEV basis shareholders' funds</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</si>
  <si>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</si>
  <si>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UK restructuring costs (note 3b)</t>
  </si>
  <si>
    <t>3b</t>
  </si>
  <si>
    <t xml:space="preserve">M&amp;G                                  </t>
  </si>
  <si>
    <t xml:space="preserve">Unallocated corporate     </t>
  </si>
  <si>
    <t>10e</t>
  </si>
  <si>
    <t>Mortality and morbidity - 5% decrease</t>
  </si>
  <si>
    <t>(i) The weighted discount rates for the Asian operations shown above have been determined by weighting each country’s discount rates by reference to the EEV basis operating result for new business and the closing value of in-force business.</t>
  </si>
  <si>
    <t>Change of operating assumptions and experience variances (note 10h)</t>
  </si>
  <si>
    <t>Other transfers from net worth (note 10i)</t>
  </si>
  <si>
    <t>10h</t>
  </si>
  <si>
    <t>10i</t>
  </si>
  <si>
    <t>(v)  For Singapore, Malaysia, Taiwan and Hong Kong, cash rates are used in setting the risk discount rates.</t>
  </si>
  <si>
    <t>• Variable annuity equity and bond returns have been stochastically generated using a regime-switching log-normal model with parameters determined by reference to historical data. The volatility of equity fund returns ranges from 18.6 per cent to 28.1 per cent (2005:18.6 per cent to 28.1 per cent) depending on risk class, and the volatility of bond funds ranges from 1.4 per cent to 2.0 per cent (2005:1.4 per cent to 1.8 per cent)</t>
  </si>
  <si>
    <t>This adjustment arises due to the market returns being higher than the assumed long-term rate of return. This gives rise to higher than expected year end values of variable annuity assets under management with a resulting effect on the projected value of future account values and hence future profitability.</t>
  </si>
  <si>
    <t>Shareholders' capital and reserves at 1 January 2006 (note 10g)</t>
  </si>
  <si>
    <t>(note 10d)</t>
  </si>
  <si>
    <t>(note 10f)</t>
  </si>
  <si>
    <t>Shareholders' capital and reserves at 31 December 2006 (note 10g)</t>
  </si>
  <si>
    <t>Margins on new business premiums and contributions</t>
  </si>
  <si>
    <t>New business margins are shown on two bases, namely the margins by reference to the  Annual Premium Equivalents (APE) and the Present Value of New Business Premiums (PVNBP). APEs are calculated as the aggregate of regular new business amounts and one tenth of single new business amounts. PVNBPs are calculated as single premiums plus the present value of expected premiums of new regular premium business, allowing for lapses and other assumptions made in determining the EEV new business contribution.</t>
  </si>
  <si>
    <t>(a) The settlement of outstanding issues with HM Revenue and Customs (HMRC) at amounts below those previously provided.  The settlements related to a range of issues affecting both shareholder and policyholder taxes. Many of the issues had been in dispute for several years. The principal issues resolved were as follows:</t>
  </si>
  <si>
    <t>The schedules include a bulk annuity transaction with the Scottish Amicable Insurance Fund (SAIF). The transaction reflects the arrangement entered into in June 2006 for the reinsurance of non-profit immediate pension annuity liabilities of SAIF to Prudential Retirement Income Limited (PRIL), a shareholder owned subsidiary of the Group. SAIF is a closed ring-fenced sub-fund of the PAC long-term fund established by a Court approved Scheme of Arrangement in October 1997, which is solely for the benefit of SAIF policyholders. Shareholders have no interest in the profits of this fund, although they are entitled to investment management fees on this business. The inclusion of the transaction between SAIF and PRIL as new business reflects the transfer from SAIF policyholders to Prudential shareholders' funds of longevity risk, the requirement to set aside supporting capital, and entitlement to surpluses arising on this block of business arising from the reinsurance arrangement. On an annual equivalent basis, adjustments of £3m have been made to the SAIF reinsurance premium previously reported at £59m at Q2 2006, due to a revaluation of the assets.</t>
  </si>
  <si>
    <r>
      <t>(11)</t>
    </r>
    <r>
      <rPr>
        <sz val="10"/>
        <rFont val="Arial"/>
        <family val="2"/>
      </rPr>
      <t xml:space="preserve"> The 2005 UK PVNBP result as been adjusted by £125m from £7,593m to £7,718m due to a change in methodology for certain classes of business.</t>
    </r>
  </si>
  <si>
    <t>On operating profit, based on longer-term investment returns, after related tax and minority interests</t>
  </si>
  <si>
    <t>Long-term business operations (notes 8a, 8b)</t>
  </si>
  <si>
    <t xml:space="preserve">In determining the cost of capital of Jackson National Life, it has been assumed that an amount equal to 235% of the risk-based capital required by the National Association of Insurance Commissioners (NAIC) at the Company Action Level must be retained. The impact of the related capital charge is to reduce Jackson National Life's shareholders' funds by £117m (2005: £117m).  </t>
  </si>
  <si>
    <t xml:space="preserve">Under IFRS, subject to impairment testing, goodwill is no longer amortised.  Acquired goodwill of the Japan life business was subject to an impairment charge of £120m which was included in the 2005 results. </t>
  </si>
  <si>
    <t>Holding company net borrowings</t>
  </si>
  <si>
    <t xml:space="preserve">Additional amount recognised under EEV (re shareholders' 10% share of the surplus (deficit) attributable to the PAC with-profits sub-fund) </t>
  </si>
  <si>
    <t>The other adjustment for UK Insurance Operations is merely technical in nature and is a reallocation of shareholders' funds from net worth to central funds to more closely align the corporate and business unit structure for EEV reporting purposes. The Jackson National Life other adjustment is for a tax related benefit arising from the US basis of filing.</t>
  </si>
  <si>
    <t>New business contribution (schedule 4) (notes 10b, 10c)</t>
  </si>
  <si>
    <t>The tables below show the sensitivity of the embedded value as at 31 December 2006 (2005) and the new business contribution after the effect of encumbered capital for 2006 and 2005 to:</t>
  </si>
  <si>
    <t>On operating profit based on longer-term investment returns, after related tax and minority interests</t>
  </si>
  <si>
    <t>On profit for the year after tax and minority interests</t>
  </si>
  <si>
    <t>Discontinued operations (note 12.2c)</t>
  </si>
  <si>
    <t>The risk margin reserve (RMR) charge for 2006 is based on an average annual RMR charge of 23 basis points on a book value of US$43.9bn (2005: 24 basis points on a book value of US$ 43.3bn.)</t>
  </si>
  <si>
    <t xml:space="preserve">14.1b  The whole of the minority interests in Egg were acquired by the Company in the first half of 2006.  On 29 January 2007, the Company announced that it had entered into a binding agreement to sell Egg Banking plc to Citi. </t>
  </si>
  <si>
    <t>Asian Operations (note 15b)</t>
  </si>
  <si>
    <t>The new business contribution arises as follows:</t>
  </si>
  <si>
    <t>Reconciliation of net worth and value of in-force business</t>
  </si>
  <si>
    <t>In adopting the EEV Principles, Prudential has based encumbered capital on its internal targets for economic capital subject to it being at least the local statutory minimum requirements.  Economic capital is assessed using internal models, but when applying the EEV principles Prudential does not take credit for the significant diversification benefits that exist within the Group.  For with-profits business written in a segregated life fund, as is the case in the UK and Asia, the capital available in the fund is sufficient to meet the encumbered capital requirements.</t>
  </si>
  <si>
    <t>Changes of non-operating assumptions and experience variances and minority interests</t>
  </si>
  <si>
    <t>The movements arising from the new business contribution are as follows:</t>
  </si>
  <si>
    <t>Value of in-force</t>
  </si>
  <si>
    <t>Expected returns on equity and property asset classes are derived by adding a risk premium, also based on the long-term view of Prudential’s economists in respect of each territory, to the risk-free rate. In the UK the equity risk premium is 4.0 per cent (2005: 4.0 per cent) above risk-free rates. The equity risk premium in the US is also 4.0 per cent (2005: 4.0 per cent). In Asia, equity risk premiums range from 3.0 per cent to 5.8 per cent (2005: 3.0 per cent to 5.75 per cent). Best estimate assumptions for other asset classes, such as corporate bond spreads, are set consistently.</t>
  </si>
  <si>
    <t>Adjustment for investment return, net of related tax, on economic capital for Taiwan operations held centrally</t>
  </si>
  <si>
    <t>•  1 per cent increase in the discount rates;</t>
  </si>
  <si>
    <t>•  1 per cent increase and decrease in interest rates, including all consequential changes (assumed investment returns for all asset classes, market values of fixed interest assets, risk discount rates);</t>
  </si>
  <si>
    <t>•  1 per cent rise in equity and property yields;</t>
  </si>
  <si>
    <t>•  10 per cent fall in market value of equity and property assets (not applicable for new business contribution); and</t>
  </si>
  <si>
    <t>•  Holding company statutory minimum capital (by contrast to economic capital).</t>
  </si>
  <si>
    <t>1% decrease in the starting bond rates £m</t>
  </si>
  <si>
    <t xml:space="preserve">Embedded value at 31 Dec 2006 </t>
  </si>
  <si>
    <t xml:space="preserve">Embedded         value at 31 Dec 2005 </t>
  </si>
  <si>
    <t>The tables below show the sensitivity of the embedded value as at 31 December 2006 (2005) and the new business contribution after the effect of required capital for 2006 and 2005 to :</t>
  </si>
  <si>
    <t>•  10% proportionate decrease in lapse rates (a 10% sensitivity on a base assumption of 5% would represent a lapse rate of 4.5% per annum.)</t>
  </si>
  <si>
    <t>11d</t>
  </si>
  <si>
    <t>Share of profits of venture investment companies and property partnerships of the PAC with-profits sub-fund that are consolidated into the Group results but are attributable to external investors</t>
  </si>
  <si>
    <t>Existing business transfer to net worth</t>
  </si>
  <si>
    <t>Post-tax expected long-term nominal rate of return for the with profits fund:</t>
  </si>
  <si>
    <t>IFRS basis (re shareholder-backed operations)</t>
  </si>
  <si>
    <t>Long-term business (note 8a)</t>
  </si>
  <si>
    <t xml:space="preserve">Interest rates - 1% increase (notes 11a,11d) </t>
  </si>
  <si>
    <t>Interest rates - 1% decrease (notes 11a,11d)</t>
  </si>
  <si>
    <t>Equity/property market values - 10% fall (note 11d)</t>
  </si>
  <si>
    <t>JNL sensitivities for 2006 to 1 per cent movements in interests rates include the effect on net worth as detailed on schedule 9 note (9f).</t>
  </si>
  <si>
    <t>Annuity business</t>
  </si>
  <si>
    <t xml:space="preserve">Annuity business </t>
  </si>
  <si>
    <t xml:space="preserve">     China</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</si>
  <si>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</si>
  <si>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 Interest rates are projected using a two-factor model calibrated to actual market data;</t>
  </si>
  <si>
    <t>• The risk premium on equity assets is assumed to follow a log-normal distribution;</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</si>
  <si>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</si>
  <si>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</si>
  <si>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Equities:</t>
  </si>
  <si>
    <t>• Interest rates are projected using a log-normal generator calibrated to actual market data;</t>
  </si>
  <si>
    <t>• Corporate bond returns are based on Treasury securities plus a spread that has been calibrated to current market conditions and varies by credit quality; and</t>
  </si>
  <si>
    <t>The same asset return model, as used in the UK, appropriately calibrated, has been used for the Asian operations. The principal asset classes are government and corporate bonds. Equity holdings are much lower than in the UK whilst property is not held as an investment asset.</t>
  </si>
  <si>
    <t>(Charge) credit to income statement</t>
  </si>
  <si>
    <t>Deficit in
 schemes at 
1 Jan 2006</t>
  </si>
  <si>
    <t>Operating results
(based on longer-term investment returns)
 (note 18c)</t>
  </si>
  <si>
    <t>Charge for revised attribution of PSPS deficit 
(note 17e)</t>
  </si>
  <si>
    <t>Other defined benefit schemes (note 18b)</t>
  </si>
  <si>
    <t>Total Group (deficit) surplus</t>
  </si>
  <si>
    <t>Shareholders' share of (deficit) surplus:</t>
  </si>
  <si>
    <t>1% increase in the starting                   bond rates</t>
  </si>
  <si>
    <t>1% decrease in the starting               bond rates</t>
  </si>
  <si>
    <t>10f</t>
  </si>
  <si>
    <t>Other transfers from net worth</t>
  </si>
  <si>
    <t>(as per note 9d on schedule 9)</t>
  </si>
  <si>
    <t>Other adjustments</t>
  </si>
  <si>
    <t>Intragroup dividends (including statutory transfer) and investment in operations</t>
  </si>
  <si>
    <t>Reconciliation of Net Worth and Value of In-force business for 2006 (note 10a)</t>
  </si>
  <si>
    <t>cross</t>
  </si>
  <si>
    <t>reference</t>
  </si>
  <si>
    <t>Mark to market value movements on core borrowings</t>
  </si>
  <si>
    <t>Actuarial gains and losses on defined benefit pension schemes</t>
  </si>
  <si>
    <t>Reserve movements in respect of share-based payments</t>
  </si>
  <si>
    <t>Other transfers (note 9d)</t>
  </si>
  <si>
    <t>pension schemes (note 18a)</t>
  </si>
  <si>
    <t xml:space="preserve">Prudential Staff Pension Scheme </t>
  </si>
  <si>
    <t xml:space="preserve">Surplus (deficit) in schemes at               31 Dec 2006          </t>
  </si>
  <si>
    <t>The components of the charge to operating results (gross of allocation of the share attributable to the PAC with-profits fund) are as follows:</t>
  </si>
  <si>
    <t>Finance expense (income):</t>
  </si>
  <si>
    <t>Gains on changes of assumptions for scheme liabilities</t>
  </si>
  <si>
    <t>For previous periods the new business for intermediated distribution of UK Insurance Operations have included Department of Work and Pensions (DWP) rebate business for SAIF. These are excluded from the table above with comparatives restated accordingly. The amounts of new SAIF DWP rebate business written was £60m in 2006 and £83m in 2005.</t>
  </si>
  <si>
    <t xml:space="preserve">The tables above include a bulk annuity transaction with the Scottish Amicable Insurance Fund (SAIF) with a premium of £560m. The transaction reflects the arrangement entered into in June 2006  for the reinsurance of non-profit immediate  pension annuity liabilities of SAIF to Prudential Retirement Income Limited (PRIL), a shareholder owned subsidiary of the Group. SAIF is a closed ring-fenced sub-fund of the PAC long-term fund established by a Court approved Scheme of Arrangement in October 1997, which is solely for the benefit of SAIF policyholders. Shareholders have no interest in the profits of this fund, although they are entitled to investment management fees on this business. Accordingly, it is not part of covered business for EEV reporting purposes. The inclusion of the transaction between SAIF and PRIL as new business reflects  the transfer from SAIF to Prudential shareholders' funds of longevity risk, the requirement to set aside supporting capital and the entitlement to surpluses arising on this block of business from the reinsurance arrangement. </t>
  </si>
  <si>
    <t>The £47m charge for 2005 primarily relates to the cost of capital attaching to liability strengthening on the regulatory basis for annuity business.</t>
  </si>
  <si>
    <t>The charge for 2006 for other items also includes a negative persistency experience variance of £9m.</t>
  </si>
  <si>
    <t>The 2005 EEV basis financial statements included note disclosure explaining that in determining the appropriate expense assumptions for 2005 account had been taken of the cost synergies that were expected to arise with some certainty from the initiative announced in December 2005 from UK Insurance Operations working more closely with Egg and M&amp;G.  Without this factor there would have been a charge for altered expense assumptions of approximately £55m. The half year 2006 EEV basis results were prepared on the same basis.</t>
  </si>
  <si>
    <t xml:space="preserve">The initiative was expected to provide annual savings to the cost base of UK Operations in aggregate of £40m.  In addition, at the interim results stage, it was announced that an end to end review of the UK business, with the aim of reducing the overall cost base was underway. Total UK annual savings, including the £40m mentioned above, were noted as being expected to be £150m per annum comprising £100m for Egg and  shareholder-backed business of UK Insurance Operations and £50m attaching to the with-profits sub-fund.  The savings for the UK Insurance Operations cover both acquisition and renewal activity. Reflecting the underlying trend in unit costs, the interim results announcement noted that the element of the additional savings of £110m that relate to long-term business was expected to be neutral in its effect on EEV basis results. </t>
  </si>
  <si>
    <t>In preparing the 2006 EEV basis results for UK Insurance Operations, account has been taken of the expense savings that are expected to arise from these initiatives. Without this factor the effect on the 2006 results would have been an additional charge of £44m for the net effect of revised assumptions in line with 2006 unit costs. The size of this change reflects the lagged effect of the implementation of the previously announced initiatives which have affected run-rate savings as at 31 December 2006 but not translated to the same extent in unit costs over 2006 as a whole.</t>
  </si>
  <si>
    <t>The principal component of the £42m credit for other profit is £31m of favourable mortality experience variance.</t>
  </si>
  <si>
    <t>The £45m profit from changes in operating assumptions for Asian operations includes £24m in respect of higher assumed investment management margins based on current experience, a further £24m for the net effect of altered lapse rates across a number of territories and similarly a net £20m for changes to mortality and morbidity assumptions offset by a charge of £23m for other items.</t>
  </si>
  <si>
    <t xml:space="preserve">Experience variances and other items of £16m for 2006 comprise £35m for favourable mortality variance and £18m in respect of the investment return on capital held centrally in respect of Taiwan (as shown in note 3a on schedule 3) offset by negative expense variances of £26m in respect of China of (£14m) and India (£12m) and £11m of other charges. The negative expense variances are primarily a reflection of the expenses for new business being in excess of the target levels factored into the valuation of new business for these operations which are at a relatively early stage of development.  On the basis of current plans the target level for India is planned to be attained in 2009.  In the case of China, the target level for existing operations is planned to be attained in 2011. </t>
  </si>
  <si>
    <t>The £148m cost of strengthened persistency assumptions for 2005 applies to a number of products, primarily in respect of with-profit bonds.</t>
  </si>
  <si>
    <t>(iv) Included within other items of £(52)m (2005:£(1)m) is a charge of £14m (2005:£12m) in respect of annual licence fee payments and a charge of £16m (2005: £16m) for expense over-runs in respect of a tariff agreement with SAIF.  The licence fee payments are made by shareholder-backed subsidiaries of UK Insurance Operations, via a service company, to the PAC with-profits sub-fund for the right to use trademarks and for the goodwill associated with the purchase of the business of the Scottish Amicable Life Assurance Society in 1997. The licence fee arrangements run to 2017. The charge  in respect of SAIF, which is not covered business, is borne by a service company and arises from a tariff arrangement which is currently onerous to shareholders. The tariff arrangement will be replaced at the end of 2007.</t>
  </si>
  <si>
    <t>Short-term fluctuations in investment returns for UK Insurance Operations represent the difference between total investment returns in the year attributable to shareholders on the EEV basis and the longer-term return included within operating profit as described on schedule 4. The £378m (2005: £994m) reflects the PAC life fund investment return earned in the year of 12 per cent (2005: 20 per cent).</t>
  </si>
  <si>
    <t>Short-term fluctuations for Asian operations of £286m in 2006 were due to strong market performance in most territories, in particular in Vietnam (£108m) relating to increases in both bond and equity portfolios and in Hong Kong (£73m) where an increase in the investment return on the equity portfolio more than offset the reductions in bond prices. Short term fluctuations in Taiwan were £46m and £41m in Singapore.</t>
  </si>
  <si>
    <t>Core borrowings of the Group are marked to market value under EEV. As the liabilities are generally held to maturity or for the long-term, no deferred tax asset has been established on the increase (compared to IFRS) in carrying value. Accordingly, no deferred tax charge (credit) is recorded in the results against the 2006 credit of £85m (2005:charge of £67m).</t>
  </si>
  <si>
    <r>
      <t xml:space="preserve">(5) </t>
    </r>
    <r>
      <rPr>
        <sz val="10"/>
        <rFont val="Arial"/>
        <family val="2"/>
      </rPr>
      <t>Balance includes segregated and pooled pension funds, private finance assets and other institutional clients. Other movements reflect the net flows arising from the cash component of a tactical asset allocation fund managed by PPM South Africa.</t>
    </r>
  </si>
  <si>
    <r>
      <t>(8)</t>
    </r>
    <r>
      <rPr>
        <sz val="10"/>
        <rFont val="Arial"/>
        <family val="2"/>
      </rPr>
      <t xml:space="preserve"> Sales are converted using the year to date average exchange rate applicable at the time.  The sterling results for individual quarters represent the difference between the year to date reported sterling results at successive quarters and will include foreign exchange movements from earlier periods.</t>
    </r>
  </si>
  <si>
    <r>
      <t>(9)</t>
    </r>
    <r>
      <rPr>
        <sz val="10"/>
        <rFont val="Arial"/>
        <family val="2"/>
      </rPr>
      <t xml:space="preserve"> In August 2005, Prudential's joint venture partner in the Prudential ICICI Asset Management Company purchased an additional 6 per cent share ownership reducing Prudential's stake to 49 per cent. As a result, Prudential no longer consolidates the company as a subsidiary. </t>
    </r>
  </si>
  <si>
    <r>
      <t>(10)</t>
    </r>
    <r>
      <rPr>
        <sz val="10"/>
        <rFont val="Arial"/>
        <family val="2"/>
      </rPr>
      <t xml:space="preserve"> £289m of FUM reported under Prudential Asian funds operations relates to M&amp;G's products distributed through those Asian operations and this amount is also included in M&amp;G's FUM.</t>
    </r>
  </si>
  <si>
    <t>Schedule 23 - Actual Exchange Rates</t>
  </si>
  <si>
    <t>Schedule 24</t>
  </si>
  <si>
    <t>Schedule 25</t>
  </si>
  <si>
    <t>Schedule 26</t>
  </si>
  <si>
    <t>Schedule 27 - Constant Exchange Rates</t>
  </si>
  <si>
    <t>Schedule 28 - Actual Exchange Rates</t>
  </si>
  <si>
    <t>Schedule 29</t>
  </si>
  <si>
    <t>Schedule 30</t>
  </si>
  <si>
    <t>Other (note 5c)</t>
  </si>
  <si>
    <t>Change in operating assumptions (note 5d(i))</t>
  </si>
  <si>
    <t>Experience variances and other items (note 5d(ii))</t>
  </si>
  <si>
    <t>5c</t>
  </si>
  <si>
    <t>5d</t>
  </si>
  <si>
    <t>(i) Changes in operating assumptions</t>
  </si>
  <si>
    <t>(ii) Experience variances and other items</t>
  </si>
  <si>
    <t>Notes to Schedules 22 - 30</t>
  </si>
  <si>
    <t>The expected return on plan assets has been calculated by applying a rate of 6.1% prospectively for UK schemes.</t>
  </si>
  <si>
    <t>Experience gains on liabilities</t>
  </si>
  <si>
    <t>Actuarial assumptions applied to UK schemes are as follows:</t>
  </si>
  <si>
    <t>1 January 2006</t>
  </si>
  <si>
    <t>Discount rate</t>
  </si>
  <si>
    <t>Rate of increase in salaries</t>
  </si>
  <si>
    <t>Price inflation</t>
  </si>
  <si>
    <t>Rate of increase of pensions in payment for inflation:</t>
  </si>
  <si>
    <t xml:space="preserve">      Guaranteed (maximum 5%)</t>
  </si>
  <si>
    <t xml:space="preserve">      Guaranteed (maximum 2.5%)</t>
  </si>
  <si>
    <t xml:space="preserve">      Discretionary</t>
  </si>
  <si>
    <t>18f</t>
  </si>
  <si>
    <t>Acquisition of Egg minority interests</t>
  </si>
  <si>
    <t>Issues of share capital by parent company</t>
  </si>
  <si>
    <t>Net increase (decrease) in shareholders' capital and reserves</t>
  </si>
  <si>
    <t>Shareholders' capital and reserves at 1 January 2006</t>
  </si>
  <si>
    <t>As regards, the Group’s defined benefit pension schemes, the surplus or deficit attaching to the Prudential Staff Pension Scheme (PSPS) and Scottish Amicable Pension Scheme are excluded from the value of UK Operations and included in the total for Other Operations. The surplus and deficit amounts are partially attributable to the Prudential Assurance Company (PAC) with-profits fund and shareholder-backed long-term business and partially to other parts of the Group. In addition to the IFRS surplus or deficit, the shareholders' 10 per cent share of the PAC with-profits sub-fund's interest in the movement on the financial position of the schemes is recognised for EEV reporting purposes.</t>
  </si>
  <si>
    <t>Annual Premium and Contribution Equivalent</t>
  </si>
  <si>
    <t>(ii) For traditional business in Taiwan, the economic scenarios used to calculate the 2006 and 2005 EEV basis results reflect the assumption of a phased progression of the bond yields from the current rates applying to the assets held to the long-term expected rates. The projections assume that in the average scenario, the current bond yields of around 2 per cent trend towards 5.5 per cent at 31 December 2013 (2005 : 2 per cent trend towards 5.5 per cent at 31 December 2012).</t>
  </si>
  <si>
    <t>The mean stochastic returns are consistent with the mean deterministic returns for each country. The volatility of equity returns ranges from 18 per cent to 25 per cent (2005: 18 per cent to 26 per cent) and the volatility of government bond yields ranges from 1.4 per cent to 2.5 per cent (2005: 1.3 per cent to 2.2 per cent).</t>
  </si>
  <si>
    <t>Less: Allocation of investment return on centrally held capital in respect of Taiwan business to the operating result of Asian operations (see note 5d(ii) on Schedule 5)</t>
  </si>
  <si>
    <t>19a  External funds shown above comprise £57.2bn (2005 : £46.3bn) in respect of investment products as published in the 2006 New Business results, less £7.1bn (2005 : £5.7bn) that are classified within internal funds.</t>
  </si>
  <si>
    <t>Shareholders' share of surpluses (deficits) on the Prudential Staff and Scottish Amicable defined benefit pension schemes (net of tax) (schedule 18)</t>
  </si>
  <si>
    <t>Embedded value</t>
  </si>
  <si>
    <t>long-term</t>
  </si>
  <si>
    <t>interest rates</t>
  </si>
  <si>
    <t>operations</t>
  </si>
  <si>
    <t>1% increase in the starting bond rates</t>
  </si>
  <si>
    <t>Date: 15 March 2007</t>
  </si>
  <si>
    <t>PRUDENTIAL PLC</t>
  </si>
  <si>
    <t>2006 Results</t>
  </si>
  <si>
    <t>SUPPLEMENTARY INFORMATION</t>
  </si>
  <si>
    <t>Schedule</t>
  </si>
  <si>
    <t>European Embedded Value (EEV) basis results</t>
  </si>
  <si>
    <t>Earnings per share</t>
  </si>
  <si>
    <t xml:space="preserve">Basis of preparation and economic assumptions </t>
  </si>
  <si>
    <t>Operating profit</t>
  </si>
  <si>
    <t xml:space="preserve">Summary </t>
  </si>
  <si>
    <t>New business profit and margins</t>
  </si>
  <si>
    <t xml:space="preserve">Business in force </t>
  </si>
  <si>
    <t>Items excluded from operating profit</t>
  </si>
  <si>
    <t>Tax charge attributable to shareholders</t>
  </si>
  <si>
    <t>Shareholders' funds</t>
  </si>
  <si>
    <t>Summary</t>
  </si>
  <si>
    <t>Reconciliation of movement for 2006</t>
  </si>
  <si>
    <t>Sensitivity of results to alternative assumptions</t>
  </si>
  <si>
    <t>IFRS basis results</t>
  </si>
  <si>
    <t>Operating results of US Operations</t>
  </si>
  <si>
    <t>Banking Operations</t>
  </si>
  <si>
    <t>Income statement</t>
  </si>
  <si>
    <t>Product information</t>
  </si>
  <si>
    <t>Short-term fluctuations in investment returns</t>
  </si>
  <si>
    <t>EEV basis</t>
  </si>
  <si>
    <t>Schedule 4</t>
  </si>
  <si>
    <t>Pre-tax      (note 4c)</t>
  </si>
  <si>
    <t>Tax</t>
  </si>
  <si>
    <t xml:space="preserve">Egg                                 </t>
  </si>
  <si>
    <t>The altered carrying value of core structural borrowings under EEV compared to those under IFRS reflects the application of market values rather than cost.</t>
  </si>
  <si>
    <t>Broker-dealer, fund management and Curian</t>
  </si>
  <si>
    <t xml:space="preserve">The memorandum results for 2005 have been calculated by applying average 2006 exchange rates to operating profit and year end exchange rates at </t>
  </si>
  <si>
    <t>As restated</t>
  </si>
  <si>
    <t>Note 21.3b</t>
  </si>
  <si>
    <t>21.3b</t>
  </si>
  <si>
    <t>Schedule 22.1 - Constant Exchange Rates</t>
  </si>
  <si>
    <t>(See also Schehule 22.2)</t>
  </si>
  <si>
    <t>Schedule 22.2 - Constant Exchange Rates</t>
  </si>
  <si>
    <t>UK INSURANCE OPERATIONS ANALYSED BY PROSPECTIVE REPORTING CATEGORIES</t>
  </si>
  <si>
    <t>Product Summary</t>
  </si>
  <si>
    <t>Internal Vesting Annuities</t>
  </si>
  <si>
    <t>Direct and Partnership Annuities</t>
  </si>
  <si>
    <t>Intermediated Annuities</t>
  </si>
  <si>
    <t>Total Individual Annuities</t>
  </si>
  <si>
    <t>Equity Release</t>
  </si>
  <si>
    <t>Individual pensions</t>
  </si>
  <si>
    <t>Corporate pensions</t>
  </si>
  <si>
    <t>Unit linked bonds</t>
  </si>
  <si>
    <t>With-profit bonds</t>
  </si>
  <si>
    <t>Protection</t>
  </si>
  <si>
    <t>Offshore Products</t>
  </si>
  <si>
    <t xml:space="preserve">Total Retail Retirement </t>
  </si>
  <si>
    <t>Other Products</t>
  </si>
  <si>
    <t>DWP rebates</t>
  </si>
  <si>
    <t>Total Mature Life and Pensions</t>
  </si>
  <si>
    <t xml:space="preserve">Total Retail </t>
  </si>
  <si>
    <t>Wholesale Annuities</t>
  </si>
  <si>
    <t>Credit life</t>
  </si>
  <si>
    <t>Channel Summary</t>
  </si>
  <si>
    <t>Direct and Partnership</t>
  </si>
  <si>
    <t>Intermediated</t>
  </si>
  <si>
    <t>Wholesale</t>
  </si>
  <si>
    <t>New Department of Work and Pensions (DWP) rebate business for SAIF is excluded from the new business schedules with comparatives restated accordingly. This is because, as noted above, SAIF is solely for the benefit of SAIF policyholders.</t>
  </si>
  <si>
    <r>
      <t>(6)</t>
    </r>
    <r>
      <rPr>
        <sz val="10"/>
        <rFont val="Arial"/>
        <family val="2"/>
      </rPr>
      <t xml:space="preserve"> New business in India is included at Prudential's 26 per cent interest in the India life operation.  Mandatory Provident Fund (MPF) product sales in Hong Kong are included at Prudential's 36 per cent interest in the Hong Kong MPF operation.</t>
    </r>
  </si>
  <si>
    <r>
      <t>(7)</t>
    </r>
    <r>
      <rPr>
        <sz val="10"/>
        <rFont val="Arial"/>
        <family val="2"/>
      </rPr>
      <t xml:space="preserve"> Balance sheet figures have been calculated at the closing exchange rate. The 2005 balance is shown using a constant exchange rate.</t>
    </r>
  </si>
  <si>
    <t>Schedule 31</t>
  </si>
  <si>
    <t xml:space="preserve">                      : total</t>
  </si>
  <si>
    <t xml:space="preserve">                     : total</t>
  </si>
  <si>
    <t>Tax charge on profit on ordinary activities from continuing operations (including tax on actual investment returns)</t>
  </si>
  <si>
    <t xml:space="preserve">EEV basis shareholders' funds </t>
  </si>
  <si>
    <t xml:space="preserve">Assumed investment returns reflect the expected future returns on the assets held and allocated to the covered business at the valuation date. </t>
  </si>
  <si>
    <t>Previously the valuation placed on the assets backing Jackson National Life's surplus and required capital reflected the fact that generally they are held for the longer-term and excluded the short-term differences between market value and amortised cost. For the balance sheet at 31 December 2006 and prospectively these short-term value adjustments are now incorporated. At 31 December 2006 the balance sheet adjustment, net of related tax, is an increase of £7m. For 31 December 2005 the adjustment, if it had been booked at that date, was an increase of £19m. Future movements for this item, consistant with the basis applied under IFRS for available-for-sale securities, will be booked in the statement of movement in shareholders' capital and reserves.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</si>
</sst>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Red]\(#,##0\)"/>
    <numFmt numFmtId="174" formatCode="#,##0\ ;\(#,##0\)"/>
    <numFmt numFmtId="175" formatCode="\ 0.0\p\ \ ;\ \(0.0\)\p\ "/>
    <numFmt numFmtId="176" formatCode="#,##0.0\p\ ;\(#,##0\)\p"/>
    <numFmt numFmtId="177" formatCode="#,##0.0;[Red]\(#,##0.0\)"/>
    <numFmt numFmtId="178" formatCode="General_)"/>
    <numFmt numFmtId="179" formatCode="#,##0;\(#,##0\)"/>
    <numFmt numFmtId="180" formatCode="0.0%"/>
    <numFmt numFmtId="181" formatCode="0.0"/>
    <numFmt numFmtId="182" formatCode="#,##0\ ;\ \(#,##0\)"/>
    <numFmt numFmtId="183" formatCode="#,##0.0;\(#,##0.0\)"/>
    <numFmt numFmtId="184" formatCode="#,##0\ ;[Red]\(#,##0\)"/>
    <numFmt numFmtId="185" formatCode="_-* #,##0_-;\-* #,##0_-;_-* &quot;-&quot;??_-;_-@_-"/>
    <numFmt numFmtId="186" formatCode="0%\ ;\(0%\)"/>
    <numFmt numFmtId="187" formatCode="#,##0\ ;\(#,##0\);&quot;-&quot;"/>
    <numFmt numFmtId="188" formatCode="#,##0_ ;\(#,##0\)"/>
    <numFmt numFmtId="189" formatCode="#,##0.0_ ;\(#,##0.0\)"/>
    <numFmt numFmtId="190" formatCode="#,##0_ ;[Red]\(#,##0\ \)"/>
    <numFmt numFmtId="191" formatCode="#,##0.00_ ;\(#,##0.00\)"/>
    <numFmt numFmtId="192" formatCode="#,##0.0\ ;\(#,##0.0\)"/>
    <numFmt numFmtId="193" formatCode="#,##0.00\ ;\(#,##0.00\)"/>
    <numFmt numFmtId="194" formatCode="#,##0\ ;[Red]\ \(#,##0\)"/>
    <numFmt numFmtId="195" formatCode="#,##0\ ;[Black]\(#,##0\)"/>
    <numFmt numFmtId="196" formatCode="#,##0.0\ ;\(#,##0\)"/>
    <numFmt numFmtId="197" formatCode="#,##0.0;\(#,##0.0\)\ \ \ \ \ \ "/>
    <numFmt numFmtId="198" formatCode="#,##0.0\ \ \ \ \ ;\(#,##0.0\)\ \ \ \ "/>
    <numFmt numFmtId="199" formatCode="#,##0.0;\-#,##0.0"/>
    <numFmt numFmtId="200" formatCode="#,##0;\(#,##0\);&quot;-    &quot;"/>
    <numFmt numFmtId="201" formatCode="_-* #,##0.0_-;\-* #,##0.0_-;_-* &quot;-&quot;??_-;_-@_-"/>
    <numFmt numFmtId="202" formatCode="#,##0.0000\ ;\(#,##0.0000\)"/>
    <numFmt numFmtId="203" formatCode="#,##0.00;\(#,##0.00\)"/>
    <numFmt numFmtId="204" formatCode="dd\ mmm"/>
    <numFmt numFmtId="205" formatCode="0%;\(0%\)"/>
    <numFmt numFmtId="206" formatCode="#,##0\%;\(#,##0&quot;%)&quot;;0\%"/>
    <numFmt numFmtId="207" formatCode="#,##0\ ;\(#,##0&quot;) &quot;;&quot;-     &quot;"/>
    <numFmt numFmtId="208" formatCode="#,##0.00\p\ ;\(#,##0.0\)\p"/>
    <numFmt numFmtId="209" formatCode="#,##0;\(#,##0\);&quot;  -    &quot;"/>
    <numFmt numFmtId="210" formatCode="dd\ mmmm\ yyyy"/>
    <numFmt numFmtId="211" formatCode="_-* #,##0_-;\(#,##0\);_-* &quot;-&quot;_-"/>
    <numFmt numFmtId="212" formatCode="#,##0;[Black]\(#,##0\)"/>
    <numFmt numFmtId="213" formatCode="#,##0%;\(#,##0\)%"/>
  </numFmts>
  <fonts count="72">
    <font>
      <sz val="11"/>
      <name val="Arial"/>
      <family val="0"/>
    </font>
    <font>
      <b/>
      <sz val="10"/>
      <name val="Arial"/>
      <family val="2"/>
    </font>
    <font>
      <sz val="10"/>
      <name val="Arial"/>
      <family val="0"/>
    </font>
    <font>
      <b/>
      <sz val="14"/>
      <name val="Arial"/>
      <family val="2"/>
    </font>
    <font>
      <b/>
      <u val="single"/>
      <sz val="10"/>
      <name val="Arial"/>
      <family val="2"/>
    </font>
    <font>
      <u val="single"/>
      <sz val="10"/>
      <name val="Arial"/>
      <family val="2"/>
    </font>
    <font>
      <b/>
      <sz val="12"/>
      <name val="Arial"/>
      <family val="2"/>
    </font>
    <font>
      <b/>
      <u val="single"/>
      <sz val="12"/>
      <name val="Arial"/>
      <family val="2"/>
    </font>
    <font>
      <sz val="12"/>
      <name val="Helv"/>
      <family val="0"/>
    </font>
    <font>
      <b/>
      <i/>
      <sz val="10"/>
      <name val="Arial"/>
      <family val="2"/>
    </font>
    <font>
      <sz val="14"/>
      <name val="Arial"/>
      <family val="2"/>
    </font>
    <font>
      <b/>
      <u val="single"/>
      <sz val="18"/>
      <name val="Arial"/>
      <family val="2"/>
    </font>
    <font>
      <b/>
      <u val="single"/>
      <sz val="14"/>
      <name val="Arial"/>
      <family val="2"/>
    </font>
    <font>
      <sz val="18"/>
      <name val="Arial"/>
      <family val="2"/>
    </font>
    <font>
      <sz val="12"/>
      <name val="Arial"/>
      <family val="2"/>
    </font>
    <font>
      <sz val="9"/>
      <color indexed="10"/>
      <name val="Arial"/>
      <family val="0"/>
    </font>
    <font>
      <sz val="9"/>
      <name val="Arial"/>
      <family val="2"/>
    </font>
    <font>
      <sz val="12"/>
      <color indexed="10"/>
      <name val="Arial"/>
      <family val="2"/>
    </font>
    <font>
      <b/>
      <sz val="12"/>
      <color indexed="10"/>
      <name val="Arial"/>
      <family val="2"/>
    </font>
    <font>
      <b/>
      <sz val="9"/>
      <name val="Arial"/>
      <family val="2"/>
    </font>
    <font>
      <b/>
      <sz val="11"/>
      <name val="Arial"/>
      <family val="2"/>
    </font>
    <font>
      <i/>
      <sz val="9"/>
      <name val="Arial"/>
      <family val="2"/>
    </font>
    <font>
      <b/>
      <sz val="9"/>
      <color indexed="10"/>
      <name val="Arial"/>
      <family val="0"/>
    </font>
    <font>
      <b/>
      <sz val="8"/>
      <name val="Arial"/>
      <family val="2"/>
    </font>
    <font>
      <sz val="8"/>
      <name val="Arial"/>
      <family val="2"/>
    </font>
    <font>
      <b/>
      <sz val="10"/>
      <color indexed="12"/>
      <name val="Arial"/>
      <family val="2"/>
    </font>
    <font>
      <i/>
      <sz val="10"/>
      <name val="Arial"/>
      <family val="2"/>
    </font>
    <font>
      <sz val="10"/>
      <color indexed="12"/>
      <name val="Arial"/>
      <family val="2"/>
    </font>
    <font>
      <b/>
      <u val="single"/>
      <sz val="10"/>
      <color indexed="8"/>
      <name val="Arial"/>
      <family val="2"/>
    </font>
    <font>
      <b/>
      <sz val="10"/>
      <color indexed="10"/>
      <name val="Arial"/>
      <family val="2"/>
    </font>
    <font>
      <sz val="10"/>
      <color indexed="10"/>
      <name val="Arial"/>
      <family val="2"/>
    </font>
    <font>
      <b/>
      <sz val="10"/>
      <color indexed="8"/>
      <name val="Arial"/>
      <family val="2"/>
    </font>
    <font>
      <sz val="10"/>
      <color indexed="8"/>
      <name val="Arial"/>
      <family val="2"/>
    </font>
    <font>
      <sz val="10"/>
      <name val="Helv"/>
      <family val="0"/>
    </font>
    <font>
      <sz val="9"/>
      <color indexed="8"/>
      <name val="Arial"/>
      <family val="2"/>
    </font>
    <font>
      <sz val="10"/>
      <name val="Arial "/>
      <family val="2"/>
    </font>
    <font>
      <b/>
      <sz val="8"/>
      <color indexed="9"/>
      <name val="Arial"/>
      <family val="0"/>
    </font>
    <font>
      <b/>
      <sz val="9"/>
      <color indexed="9"/>
      <name val="Arial"/>
      <family val="0"/>
    </font>
    <font>
      <b/>
      <sz val="7"/>
      <name val="Arial"/>
      <family val="0"/>
    </font>
    <font>
      <b/>
      <sz val="7"/>
      <color indexed="10"/>
      <name val="Arial"/>
      <family val="0"/>
    </font>
    <font>
      <b/>
      <vertAlign val="superscript"/>
      <sz val="7"/>
      <name val="Arial"/>
      <family val="2"/>
    </font>
    <font>
      <b/>
      <sz val="3"/>
      <name val="Arial"/>
      <family val="0"/>
    </font>
    <font>
      <b/>
      <sz val="6"/>
      <name val="Arial"/>
      <family val="0"/>
    </font>
    <font>
      <sz val="6"/>
      <name val="Arial"/>
      <family val="0"/>
    </font>
    <font>
      <b/>
      <vertAlign val="superscript"/>
      <sz val="6"/>
      <name val="Arial"/>
      <family val="2"/>
    </font>
    <font>
      <sz val="9"/>
      <color indexed="9"/>
      <name val="Arial"/>
      <family val="0"/>
    </font>
    <font>
      <vertAlign val="superscript"/>
      <sz val="6"/>
      <name val="Arial"/>
      <family val="2"/>
    </font>
    <font>
      <b/>
      <sz val="7"/>
      <color indexed="9"/>
      <name val="Arial"/>
      <family val="0"/>
    </font>
    <font>
      <sz val="7"/>
      <name val="Arial"/>
      <family val="0"/>
    </font>
    <font>
      <b/>
      <sz val="6"/>
      <color indexed="9"/>
      <name val="Arial"/>
      <family val="0"/>
    </font>
    <font>
      <b/>
      <sz val="6"/>
      <color indexed="10"/>
      <name val="Arial"/>
      <family val="0"/>
    </font>
    <font>
      <b/>
      <sz val="8"/>
      <color indexed="10"/>
      <name val="Arial"/>
      <family val="0"/>
    </font>
    <font>
      <vertAlign val="superscript"/>
      <sz val="7"/>
      <name val="Arial"/>
      <family val="2"/>
    </font>
    <font>
      <sz val="12"/>
      <name val="Arial "/>
      <family val="0"/>
    </font>
    <font>
      <b/>
      <vertAlign val="superscript"/>
      <sz val="8"/>
      <name val="Arial"/>
      <family val="2"/>
    </font>
    <font>
      <sz val="7"/>
      <color indexed="9"/>
      <name val="Arial"/>
      <family val="0"/>
    </font>
    <font>
      <b/>
      <sz val="10"/>
      <name val="Arial "/>
      <family val="0"/>
    </font>
    <font>
      <vertAlign val="superscript"/>
      <sz val="10"/>
      <name val="Arial"/>
      <family val="2"/>
    </font>
    <font>
      <vertAlign val="superscript"/>
      <sz val="10"/>
      <name val="Arial "/>
      <family val="0"/>
    </font>
    <font>
      <u val="single"/>
      <sz val="11"/>
      <name val="Arial"/>
      <family val="2"/>
    </font>
    <font>
      <sz val="11"/>
      <color indexed="8"/>
      <name val="Arial"/>
      <family val="2"/>
    </font>
    <font>
      <b/>
      <sz val="9"/>
      <color indexed="8"/>
      <name val="Arial"/>
      <family val="2"/>
    </font>
    <font>
      <sz val="8"/>
      <name val="Verdana"/>
      <family val="0"/>
    </font>
    <font>
      <sz val="6"/>
      <name val="Verdana"/>
      <family val="0"/>
    </font>
    <font>
      <b/>
      <sz val="6"/>
      <name val="Verdana"/>
      <family val="0"/>
    </font>
    <font>
      <b/>
      <sz val="8"/>
      <name val="Verdana"/>
      <family val="0"/>
    </font>
    <font>
      <b/>
      <u val="single"/>
      <sz val="11"/>
      <name val="Arial"/>
      <family val="2"/>
    </font>
    <font>
      <sz val="8"/>
      <name val="Arial "/>
      <family val="0"/>
    </font>
    <font>
      <b/>
      <sz val="8"/>
      <name val="Arial "/>
      <family val="0"/>
    </font>
    <font>
      <b/>
      <u val="single"/>
      <sz val="8"/>
      <name val="Arial "/>
      <family val="0"/>
    </font>
    <font>
      <sz val="8"/>
      <name val="Tahoma"/>
      <family val="0"/>
    </font>
    <font>
      <b/>
      <sz val="8"/>
      <name val="Tahoma"/>
      <family val="0"/>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lightGray">
        <fgColor indexed="9"/>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color indexed="63"/>
      </right>
      <top>
        <color indexed="63"/>
      </top>
      <bottom>
        <color indexed="63"/>
      </bottom>
    </border>
    <border>
      <left style="thin">
        <color indexed="8"/>
      </left>
      <right>
        <color indexed="63"/>
      </right>
      <top>
        <color indexed="63"/>
      </top>
      <bottom style="thin"/>
    </border>
    <border>
      <left style="thin"/>
      <right>
        <color indexed="63"/>
      </right>
      <top style="thin"/>
      <bottom style="thin"/>
    </border>
    <border>
      <left style="thin">
        <color indexed="8"/>
      </left>
      <right>
        <color indexed="63"/>
      </right>
      <top style="thin"/>
      <bottom style="thin"/>
    </border>
    <border>
      <left>
        <color indexed="63"/>
      </left>
      <right style="thin"/>
      <top style="thin"/>
      <bottom style="thin"/>
    </border>
    <border>
      <left>
        <color indexed="63"/>
      </left>
      <right>
        <color indexed="63"/>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 fillId="0" borderId="0">
      <alignment/>
      <protection/>
    </xf>
    <xf numFmtId="0" fontId="8" fillId="0" borderId="0">
      <alignment/>
      <protection/>
    </xf>
    <xf numFmtId="9" fontId="0" fillId="0" borderId="0" applyFont="0" applyFill="0" applyBorder="0" applyAlignment="0" applyProtection="0"/>
  </cellStyleXfs>
  <cellXfs count="1643">
    <xf numFmtId="0" fontId="0" fillId="0" borderId="0" xfId="0" applyAlignment="1">
      <alignment/>
    </xf>
    <xf numFmtId="0" fontId="1" fillId="0" borderId="0" xfId="20" applyFont="1">
      <alignment/>
      <protection/>
    </xf>
    <xf numFmtId="14" fontId="2" fillId="0" borderId="0" xfId="20" applyNumberFormat="1">
      <alignment/>
      <protection/>
    </xf>
    <xf numFmtId="15" fontId="2" fillId="0" borderId="0" xfId="20" applyNumberFormat="1">
      <alignment/>
      <protection/>
    </xf>
    <xf numFmtId="0" fontId="2" fillId="0" borderId="0" xfId="20" applyFont="1" applyAlignment="1">
      <alignment horizontal="right"/>
      <protection/>
    </xf>
    <xf numFmtId="0" fontId="2" fillId="0" borderId="0" xfId="20">
      <alignment/>
      <protection/>
    </xf>
    <xf numFmtId="0" fontId="2" fillId="0" borderId="0" xfId="20" applyAlignment="1">
      <alignment horizontal="center"/>
      <protection/>
    </xf>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1" fillId="0" borderId="0" xfId="20" applyFont="1" applyFill="1">
      <alignment/>
      <protection/>
    </xf>
    <xf numFmtId="0" fontId="2" fillId="0" borderId="0" xfId="20" applyFill="1">
      <alignment/>
      <protection/>
    </xf>
    <xf numFmtId="0" fontId="2" fillId="0" borderId="0" xfId="20" applyFill="1" applyAlignment="1">
      <alignment horizontal="center"/>
      <protection/>
    </xf>
    <xf numFmtId="0" fontId="2" fillId="0" borderId="0" xfId="20" applyFill="1" applyAlignment="1">
      <alignment horizontal="right"/>
      <protection/>
    </xf>
    <xf numFmtId="0" fontId="2" fillId="0" borderId="0" xfId="20" applyAlignment="1">
      <alignment horizontal="left"/>
      <protection/>
    </xf>
    <xf numFmtId="0" fontId="2" fillId="0" borderId="0" xfId="20" applyAlignment="1">
      <alignment horizontal="right"/>
      <protection/>
    </xf>
    <xf numFmtId="0" fontId="2" fillId="0" borderId="0" xfId="20" applyFont="1" applyAlignment="1">
      <alignment horizontal="left"/>
      <protection/>
    </xf>
    <xf numFmtId="0" fontId="2" fillId="0" borderId="0" xfId="20" applyFont="1" applyAlignment="1">
      <alignment horizontal="left"/>
      <protection/>
    </xf>
    <xf numFmtId="0" fontId="2" fillId="0" borderId="0" xfId="20" applyFont="1">
      <alignment/>
      <protection/>
    </xf>
    <xf numFmtId="0" fontId="2" fillId="0" borderId="0" xfId="20" applyAlignment="1" quotePrefix="1">
      <alignment horizontal="left"/>
      <protection/>
    </xf>
    <xf numFmtId="0" fontId="2" fillId="0" borderId="0" xfId="20" applyFont="1" applyAlignment="1">
      <alignment horizontal="center"/>
      <protection/>
    </xf>
    <xf numFmtId="0" fontId="2" fillId="0" borderId="0" xfId="20" quotePrefix="1">
      <alignment/>
      <protection/>
    </xf>
    <xf numFmtId="0" fontId="2" fillId="0" borderId="0" xfId="20" applyFont="1" applyAlignment="1">
      <alignment wrapText="1"/>
      <protection/>
    </xf>
    <xf numFmtId="0" fontId="0" fillId="0" borderId="0" xfId="0" applyAlignment="1">
      <alignment wrapText="1"/>
    </xf>
    <xf numFmtId="0" fontId="2" fillId="0" borderId="0" xfId="20" applyAlignment="1" quotePrefix="1">
      <alignment horizontal="left" vertical="center"/>
      <protection/>
    </xf>
    <xf numFmtId="0" fontId="2" fillId="0" borderId="0" xfId="20" applyFont="1">
      <alignment/>
      <protection/>
    </xf>
    <xf numFmtId="0" fontId="2" fillId="0" borderId="0" xfId="0" applyFont="1" applyFill="1" applyAlignment="1">
      <alignment/>
    </xf>
    <xf numFmtId="0" fontId="4" fillId="0" borderId="0" xfId="20" applyFont="1" applyBorder="1" applyAlignment="1">
      <alignment horizontal="right"/>
      <protection/>
    </xf>
    <xf numFmtId="0" fontId="0" fillId="0" borderId="0" xfId="0" applyAlignment="1">
      <alignment horizontal="right"/>
    </xf>
    <xf numFmtId="0" fontId="6" fillId="0" borderId="0" xfId="20" applyFont="1" applyFill="1">
      <alignment/>
      <protection/>
    </xf>
    <xf numFmtId="0" fontId="2" fillId="0" borderId="0" xfId="20" applyFont="1" applyAlignment="1">
      <alignment horizontal="center"/>
      <protection/>
    </xf>
    <xf numFmtId="0" fontId="1" fillId="0" borderId="0" xfId="20" applyFont="1" applyFill="1" applyBorder="1">
      <alignment/>
      <protection/>
    </xf>
    <xf numFmtId="0" fontId="7" fillId="0" borderId="0" xfId="20" applyFont="1" applyFill="1" applyBorder="1">
      <alignment/>
      <protection/>
    </xf>
    <xf numFmtId="0" fontId="4" fillId="0" borderId="0" xfId="20" applyFont="1" applyFill="1" applyBorder="1">
      <alignment/>
      <protection/>
    </xf>
    <xf numFmtId="0" fontId="1" fillId="0" borderId="0" xfId="20" applyFont="1" applyBorder="1" applyAlignment="1">
      <alignment horizontal="right" wrapText="1"/>
      <protection/>
    </xf>
    <xf numFmtId="0" fontId="1" fillId="0" borderId="0" xfId="20" applyFont="1" applyAlignment="1">
      <alignment horizontal="right" wrapText="1"/>
      <protection/>
    </xf>
    <xf numFmtId="0" fontId="1" fillId="0" borderId="1" xfId="20" applyFont="1" applyFill="1" applyBorder="1">
      <alignment/>
      <protection/>
    </xf>
    <xf numFmtId="0" fontId="2" fillId="0" borderId="1" xfId="20" applyBorder="1">
      <alignment/>
      <protection/>
    </xf>
    <xf numFmtId="0" fontId="1" fillId="0" borderId="1" xfId="20" applyFont="1" applyBorder="1" applyAlignment="1">
      <alignment horizontal="right"/>
      <protection/>
    </xf>
    <xf numFmtId="172" fontId="2" fillId="0" borderId="0" xfId="20" applyNumberFormat="1">
      <alignment/>
      <protection/>
    </xf>
    <xf numFmtId="0" fontId="5" fillId="0" borderId="0" xfId="20" applyFont="1" applyFill="1">
      <alignment/>
      <protection/>
    </xf>
    <xf numFmtId="0" fontId="2" fillId="0" borderId="0" xfId="20" applyFont="1" applyFill="1" applyAlignment="1">
      <alignment wrapText="1"/>
      <protection/>
    </xf>
    <xf numFmtId="0" fontId="0" fillId="0" borderId="0" xfId="0" applyFill="1" applyAlignment="1">
      <alignment wrapText="1"/>
    </xf>
    <xf numFmtId="173" fontId="2" fillId="0" borderId="0" xfId="20" applyNumberFormat="1" applyFont="1" applyAlignment="1">
      <alignment vertical="center"/>
      <protection/>
    </xf>
    <xf numFmtId="174" fontId="1" fillId="0" borderId="0" xfId="20" applyNumberFormat="1" applyFont="1" applyAlignment="1">
      <alignment vertical="center"/>
      <protection/>
    </xf>
    <xf numFmtId="174" fontId="1" fillId="0" borderId="0" xfId="20" applyNumberFormat="1" applyFont="1" applyFill="1" applyAlignment="1">
      <alignment vertical="center"/>
      <protection/>
    </xf>
    <xf numFmtId="0" fontId="2" fillId="0" borderId="0" xfId="20" applyFont="1" applyFill="1">
      <alignment/>
      <protection/>
    </xf>
    <xf numFmtId="176" fontId="1" fillId="0" borderId="0" xfId="20" applyNumberFormat="1" applyFont="1" applyFill="1" applyAlignment="1">
      <alignment vertical="center"/>
      <protection/>
    </xf>
    <xf numFmtId="0" fontId="2" fillId="0" borderId="0" xfId="0" applyFont="1" applyFill="1" applyBorder="1" applyAlignment="1">
      <alignment horizontal="left"/>
    </xf>
    <xf numFmtId="0" fontId="2" fillId="0" borderId="0" xfId="20" applyFont="1" applyFill="1" applyBorder="1" applyAlignment="1">
      <alignment wrapText="1"/>
      <protection/>
    </xf>
    <xf numFmtId="174" fontId="1" fillId="0" borderId="0" xfId="20" applyNumberFormat="1" applyFont="1" applyBorder="1" applyAlignment="1">
      <alignment vertical="center"/>
      <protection/>
    </xf>
    <xf numFmtId="174" fontId="1" fillId="0" borderId="0" xfId="20" applyNumberFormat="1" applyFont="1" applyFill="1" applyBorder="1" applyAlignment="1">
      <alignment vertical="center"/>
      <protection/>
    </xf>
    <xf numFmtId="0" fontId="2" fillId="0" borderId="0" xfId="20" applyFont="1" applyFill="1" applyBorder="1">
      <alignment/>
      <protection/>
    </xf>
    <xf numFmtId="0" fontId="2" fillId="0" borderId="0" xfId="20" applyBorder="1">
      <alignment/>
      <protection/>
    </xf>
    <xf numFmtId="174" fontId="1" fillId="0" borderId="0" xfId="20" applyNumberFormat="1" applyFont="1" applyBorder="1" applyAlignment="1">
      <alignment horizontal="right" vertical="center"/>
      <protection/>
    </xf>
    <xf numFmtId="176" fontId="1" fillId="0" borderId="0" xfId="20" applyNumberFormat="1" applyFont="1" applyFill="1" applyBorder="1" applyAlignment="1">
      <alignment vertical="center"/>
      <protection/>
    </xf>
    <xf numFmtId="0" fontId="2" fillId="0" borderId="2" xfId="20" applyFont="1" applyFill="1" applyBorder="1">
      <alignment/>
      <protection/>
    </xf>
    <xf numFmtId="0" fontId="2" fillId="0" borderId="2" xfId="20" applyBorder="1">
      <alignment/>
      <protection/>
    </xf>
    <xf numFmtId="174" fontId="1" fillId="0" borderId="2" xfId="20" applyNumberFormat="1" applyFont="1" applyBorder="1" applyAlignment="1">
      <alignment vertical="center"/>
      <protection/>
    </xf>
    <xf numFmtId="174" fontId="1" fillId="0" borderId="2" xfId="20" applyNumberFormat="1" applyFont="1" applyFill="1" applyBorder="1" applyAlignment="1">
      <alignment vertical="center"/>
      <protection/>
    </xf>
    <xf numFmtId="174" fontId="1" fillId="0" borderId="2" xfId="20" applyNumberFormat="1" applyFont="1" applyBorder="1" applyAlignment="1">
      <alignment horizontal="right" vertical="center"/>
      <protection/>
    </xf>
    <xf numFmtId="176" fontId="1" fillId="0" borderId="2" xfId="20" applyNumberFormat="1" applyFont="1" applyFill="1" applyBorder="1" applyAlignment="1">
      <alignment vertical="center"/>
      <protection/>
    </xf>
    <xf numFmtId="0" fontId="2" fillId="0" borderId="1" xfId="20" applyFont="1" applyFill="1" applyBorder="1">
      <alignment/>
      <protection/>
    </xf>
    <xf numFmtId="174" fontId="1" fillId="0" borderId="1" xfId="20" applyNumberFormat="1" applyFont="1" applyBorder="1" applyAlignment="1">
      <alignment vertical="center"/>
      <protection/>
    </xf>
    <xf numFmtId="0" fontId="2" fillId="0" borderId="0" xfId="0" applyFont="1" applyAlignment="1">
      <alignment horizontal="justify" wrapText="1"/>
    </xf>
    <xf numFmtId="0" fontId="2" fillId="0" borderId="0" xfId="20" applyFill="1" applyBorder="1">
      <alignment/>
      <protection/>
    </xf>
    <xf numFmtId="176" fontId="1" fillId="0" borderId="0" xfId="20" applyNumberFormat="1" applyFont="1" applyAlignment="1">
      <alignment vertical="center"/>
      <protection/>
    </xf>
    <xf numFmtId="174" fontId="2" fillId="0" borderId="0" xfId="20" applyNumberFormat="1">
      <alignment/>
      <protection/>
    </xf>
    <xf numFmtId="174" fontId="9" fillId="0" borderId="0" xfId="20" applyNumberFormat="1" applyFont="1">
      <alignment/>
      <protection/>
    </xf>
    <xf numFmtId="0" fontId="2" fillId="0" borderId="0" xfId="20" applyFont="1" applyFill="1" applyAlignment="1">
      <alignment horizontal="left"/>
      <protection/>
    </xf>
    <xf numFmtId="174" fontId="2" fillId="0" borderId="0" xfId="20" applyNumberFormat="1" applyFont="1" applyAlignment="1">
      <alignment vertical="center"/>
      <protection/>
    </xf>
    <xf numFmtId="174" fontId="2" fillId="0" borderId="0" xfId="20" applyNumberFormat="1" applyFont="1" applyFill="1" applyAlignment="1">
      <alignment vertical="center"/>
      <protection/>
    </xf>
    <xf numFmtId="175" fontId="2" fillId="0" borderId="0" xfId="21" applyNumberFormat="1" applyFont="1" applyFill="1" applyBorder="1" applyAlignment="1">
      <alignment horizontal="right" vertical="center"/>
      <protection/>
    </xf>
    <xf numFmtId="174" fontId="2" fillId="0" borderId="0" xfId="20" applyNumberFormat="1" applyFont="1" applyFill="1" applyAlignment="1">
      <alignment horizontal="right" vertical="center"/>
      <protection/>
    </xf>
    <xf numFmtId="176" fontId="2" fillId="0" borderId="0" xfId="20" applyNumberFormat="1" applyFont="1" applyFill="1" applyAlignment="1">
      <alignment vertical="center"/>
      <protection/>
    </xf>
    <xf numFmtId="174" fontId="2" fillId="0" borderId="0" xfId="20" applyNumberFormat="1" applyFont="1" applyBorder="1" applyAlignment="1">
      <alignment vertical="center"/>
      <protection/>
    </xf>
    <xf numFmtId="174" fontId="2" fillId="0" borderId="0" xfId="20" applyNumberFormat="1" applyFont="1" applyFill="1" applyBorder="1" applyAlignment="1">
      <alignment vertical="center"/>
      <protection/>
    </xf>
    <xf numFmtId="174" fontId="2" fillId="0" borderId="0" xfId="20" applyNumberFormat="1" applyFont="1" applyBorder="1" applyAlignment="1">
      <alignment horizontal="right" vertical="center"/>
      <protection/>
    </xf>
    <xf numFmtId="176" fontId="2" fillId="0" borderId="0" xfId="20" applyNumberFormat="1" applyFont="1" applyFill="1" applyBorder="1" applyAlignment="1">
      <alignment vertical="center"/>
      <protection/>
    </xf>
    <xf numFmtId="174" fontId="2" fillId="0" borderId="2" xfId="20" applyNumberFormat="1" applyFont="1" applyBorder="1" applyAlignment="1">
      <alignment vertical="center"/>
      <protection/>
    </xf>
    <xf numFmtId="174" fontId="2" fillId="0" borderId="2" xfId="20" applyNumberFormat="1" applyFont="1" applyFill="1" applyBorder="1" applyAlignment="1">
      <alignment vertical="center"/>
      <protection/>
    </xf>
    <xf numFmtId="174" fontId="2" fillId="0" borderId="2" xfId="20" applyNumberFormat="1" applyFont="1" applyBorder="1" applyAlignment="1">
      <alignment horizontal="right" vertical="center"/>
      <protection/>
    </xf>
    <xf numFmtId="176" fontId="2" fillId="0" borderId="2" xfId="20" applyNumberFormat="1" applyFont="1" applyFill="1" applyBorder="1" applyAlignment="1">
      <alignment vertical="center"/>
      <protection/>
    </xf>
    <xf numFmtId="174" fontId="2" fillId="0" borderId="1" xfId="20" applyNumberFormat="1" applyFont="1" applyBorder="1" applyAlignment="1">
      <alignment vertical="center"/>
      <protection/>
    </xf>
    <xf numFmtId="174" fontId="2" fillId="0" borderId="1" xfId="20" applyNumberFormat="1" applyFont="1" applyFill="1" applyBorder="1" applyAlignment="1">
      <alignment vertical="center"/>
      <protection/>
    </xf>
    <xf numFmtId="174" fontId="2" fillId="0" borderId="1" xfId="20" applyNumberFormat="1" applyFont="1" applyBorder="1" applyAlignment="1">
      <alignment horizontal="right" vertical="center"/>
      <protection/>
    </xf>
    <xf numFmtId="176" fontId="2" fillId="0" borderId="1" xfId="20" applyNumberFormat="1" applyFont="1" applyFill="1" applyBorder="1" applyAlignment="1">
      <alignment vertical="center"/>
      <protection/>
    </xf>
    <xf numFmtId="174" fontId="2" fillId="0" borderId="0" xfId="20" applyNumberFormat="1" applyFont="1" applyAlignment="1">
      <alignment horizontal="right" vertical="center"/>
      <protection/>
    </xf>
    <xf numFmtId="176" fontId="2" fillId="0" borderId="1" xfId="20" applyNumberFormat="1" applyFont="1" applyBorder="1" applyAlignment="1">
      <alignment horizontal="right" vertical="center"/>
      <protection/>
    </xf>
    <xf numFmtId="176" fontId="2" fillId="0" borderId="0" xfId="20" applyNumberFormat="1" applyFont="1" applyAlignment="1">
      <alignment vertical="center"/>
      <protection/>
    </xf>
    <xf numFmtId="0" fontId="10" fillId="0" borderId="0" xfId="21" applyFont="1">
      <alignment/>
      <protection/>
    </xf>
    <xf numFmtId="178" fontId="11" fillId="0" borderId="0" xfId="21" applyNumberFormat="1" applyFont="1" applyBorder="1" applyAlignment="1" applyProtection="1">
      <alignment vertical="center"/>
      <protection/>
    </xf>
    <xf numFmtId="0" fontId="12" fillId="0" borderId="0" xfId="21" applyFont="1">
      <alignment/>
      <protection/>
    </xf>
    <xf numFmtId="0" fontId="6" fillId="0" borderId="0" xfId="21" applyFont="1" quotePrefix="1">
      <alignment/>
      <protection/>
    </xf>
    <xf numFmtId="0" fontId="13" fillId="0" borderId="0" xfId="21" applyFont="1">
      <alignment/>
      <protection/>
    </xf>
    <xf numFmtId="0" fontId="14" fillId="0" borderId="0" xfId="21" applyFont="1">
      <alignment/>
      <protection/>
    </xf>
    <xf numFmtId="0" fontId="14" fillId="0" borderId="0" xfId="21" applyFont="1" applyAlignment="1">
      <alignment horizontal="justify" wrapText="1"/>
      <protection/>
    </xf>
    <xf numFmtId="0" fontId="14" fillId="0" borderId="0" xfId="0" applyFont="1" applyAlignment="1">
      <alignment horizontal="justify" wrapText="1"/>
    </xf>
    <xf numFmtId="0" fontId="7" fillId="0" borderId="0" xfId="21" applyFont="1">
      <alignment/>
      <protection/>
    </xf>
    <xf numFmtId="0" fontId="6" fillId="0" borderId="0" xfId="21" applyFont="1">
      <alignment/>
      <protection/>
    </xf>
    <xf numFmtId="0" fontId="3"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16" fillId="0" borderId="0" xfId="0" applyNumberFormat="1" applyFont="1" applyAlignment="1">
      <alignment horizontal="left" vertical="top" wrapText="1"/>
    </xf>
    <xf numFmtId="0" fontId="17" fillId="0" borderId="0" xfId="0" applyFont="1" applyFill="1" applyAlignment="1">
      <alignment vertical="top"/>
    </xf>
    <xf numFmtId="0" fontId="16" fillId="0" borderId="0" xfId="0" applyFont="1" applyAlignment="1">
      <alignment vertical="top"/>
    </xf>
    <xf numFmtId="49" fontId="14" fillId="0" borderId="0" xfId="0" applyNumberFormat="1" applyFont="1" applyAlignment="1">
      <alignment vertical="top"/>
    </xf>
    <xf numFmtId="179" fontId="14" fillId="0" borderId="0" xfId="0" applyNumberFormat="1" applyFont="1" applyAlignment="1">
      <alignment vertical="top"/>
    </xf>
    <xf numFmtId="0" fontId="14" fillId="0" borderId="0" xfId="0" applyFont="1" applyAlignment="1">
      <alignment vertical="top"/>
    </xf>
    <xf numFmtId="49" fontId="18" fillId="0" borderId="0" xfId="0" applyNumberFormat="1" applyFont="1" applyAlignment="1">
      <alignment vertical="top"/>
    </xf>
    <xf numFmtId="0" fontId="14" fillId="0" borderId="0" xfId="0" applyFont="1" applyAlignment="1">
      <alignment horizontal="justify" vertical="top" wrapText="1"/>
    </xf>
    <xf numFmtId="179" fontId="6" fillId="0" borderId="0" xfId="0" applyNumberFormat="1" applyFont="1" applyAlignment="1">
      <alignment vertical="top"/>
    </xf>
    <xf numFmtId="179" fontId="6" fillId="0" borderId="0" xfId="0" applyNumberFormat="1" applyFont="1" applyAlignment="1">
      <alignment horizontal="right"/>
    </xf>
    <xf numFmtId="179" fontId="2" fillId="0" borderId="0" xfId="0" applyNumberFormat="1" applyFont="1" applyAlignment="1">
      <alignment vertical="top"/>
    </xf>
    <xf numFmtId="0" fontId="2" fillId="0" borderId="0" xfId="0" applyFont="1" applyAlignment="1">
      <alignment/>
    </xf>
    <xf numFmtId="179" fontId="1" fillId="0" borderId="0" xfId="0" applyNumberFormat="1" applyFont="1" applyAlignment="1">
      <alignment horizontal="right" vertical="top"/>
    </xf>
    <xf numFmtId="179" fontId="1" fillId="0" borderId="0" xfId="0" applyNumberFormat="1" applyFont="1" applyAlignment="1">
      <alignment vertical="top"/>
    </xf>
    <xf numFmtId="0" fontId="19" fillId="0" borderId="0" xfId="0" applyFont="1" applyAlignment="1">
      <alignment horizontal="right" vertical="top"/>
    </xf>
    <xf numFmtId="0" fontId="2" fillId="0" borderId="0" xfId="0" applyFont="1" applyAlignment="1">
      <alignment vertical="top"/>
    </xf>
    <xf numFmtId="49" fontId="14" fillId="0" borderId="1" xfId="0" applyNumberFormat="1" applyFont="1" applyBorder="1" applyAlignment="1">
      <alignment vertical="top"/>
    </xf>
    <xf numFmtId="179" fontId="14" fillId="0" borderId="1" xfId="0" applyNumberFormat="1" applyFont="1" applyBorder="1" applyAlignment="1">
      <alignment vertical="top"/>
    </xf>
    <xf numFmtId="49" fontId="1" fillId="0" borderId="1" xfId="0" applyNumberFormat="1" applyFont="1" applyBorder="1" applyAlignment="1">
      <alignment horizontal="right"/>
    </xf>
    <xf numFmtId="49" fontId="1" fillId="0" borderId="1" xfId="0" applyNumberFormat="1" applyFont="1" applyBorder="1" applyAlignment="1">
      <alignment horizontal="right" vertical="top"/>
    </xf>
    <xf numFmtId="49" fontId="2" fillId="0" borderId="0" xfId="0" applyNumberFormat="1" applyFont="1" applyAlignment="1">
      <alignment horizontal="justify" wrapText="1"/>
    </xf>
    <xf numFmtId="0" fontId="2" fillId="0" borderId="1" xfId="0" applyFont="1" applyBorder="1" applyAlignment="1">
      <alignment vertical="top"/>
    </xf>
    <xf numFmtId="179" fontId="1" fillId="0" borderId="1" xfId="0" applyNumberFormat="1" applyFont="1" applyBorder="1" applyAlignment="1">
      <alignment vertical="top"/>
    </xf>
    <xf numFmtId="49" fontId="1" fillId="0" borderId="0" xfId="0" applyNumberFormat="1" applyFont="1" applyBorder="1" applyAlignment="1">
      <alignment horizontal="right" vertical="top"/>
    </xf>
    <xf numFmtId="49" fontId="6" fillId="0" borderId="0" xfId="0" applyNumberFormat="1" applyFont="1" applyAlignment="1">
      <alignment vertical="top"/>
    </xf>
    <xf numFmtId="179" fontId="14" fillId="0" borderId="0" xfId="0" applyNumberFormat="1" applyFont="1" applyFill="1" applyAlignment="1">
      <alignment vertical="top"/>
    </xf>
    <xf numFmtId="179" fontId="14" fillId="0" borderId="0" xfId="0" applyNumberFormat="1" applyFont="1" applyFill="1" applyAlignment="1">
      <alignment horizontal="right" vertical="top"/>
    </xf>
    <xf numFmtId="179" fontId="2" fillId="0" borderId="0" xfId="0" applyNumberFormat="1" applyFont="1" applyBorder="1" applyAlignment="1">
      <alignment vertical="top"/>
    </xf>
    <xf numFmtId="179" fontId="14" fillId="0" borderId="0" xfId="0" applyNumberFormat="1" applyFont="1" applyAlignment="1">
      <alignment horizontal="right" vertical="top"/>
    </xf>
    <xf numFmtId="49" fontId="14" fillId="0" borderId="0" xfId="0" applyNumberFormat="1" applyFont="1" applyAlignment="1">
      <alignment horizontal="left" vertical="top" indent="1"/>
    </xf>
    <xf numFmtId="180" fontId="14" fillId="0" borderId="0" xfId="22" applyNumberFormat="1" applyFont="1" applyFill="1" applyAlignment="1">
      <alignment horizontal="right" vertical="top"/>
    </xf>
    <xf numFmtId="49" fontId="14" fillId="0" borderId="0" xfId="0" applyNumberFormat="1" applyFont="1" applyAlignment="1">
      <alignment horizontal="right" vertical="top"/>
    </xf>
    <xf numFmtId="180" fontId="2" fillId="0" borderId="0" xfId="22" applyNumberFormat="1" applyFont="1" applyAlignment="1">
      <alignment horizontal="right" vertical="top"/>
    </xf>
    <xf numFmtId="179" fontId="2" fillId="0" borderId="0" xfId="0" applyNumberFormat="1" applyFont="1" applyFill="1" applyAlignment="1">
      <alignment vertical="top"/>
    </xf>
    <xf numFmtId="179" fontId="2" fillId="0" borderId="0" xfId="0" applyNumberFormat="1" applyFont="1" applyAlignment="1">
      <alignment horizontal="right" vertical="top"/>
    </xf>
    <xf numFmtId="179" fontId="14" fillId="0" borderId="0" xfId="0" applyNumberFormat="1" applyFont="1" applyAlignment="1">
      <alignment horizontal="left" vertical="top" indent="1"/>
    </xf>
    <xf numFmtId="181" fontId="14" fillId="0" borderId="0" xfId="0" applyNumberFormat="1" applyFont="1" applyAlignment="1">
      <alignment horizontal="right" vertical="top"/>
    </xf>
    <xf numFmtId="10" fontId="14" fillId="0" borderId="0" xfId="0" applyNumberFormat="1" applyFont="1" applyAlignment="1">
      <alignment vertical="top"/>
    </xf>
    <xf numFmtId="10" fontId="6" fillId="0" borderId="0" xfId="0" applyNumberFormat="1" applyFont="1" applyAlignment="1">
      <alignment vertical="top"/>
    </xf>
    <xf numFmtId="179" fontId="2" fillId="0" borderId="0" xfId="0" applyNumberFormat="1" applyFont="1" applyAlignment="1" quotePrefix="1">
      <alignment horizontal="right" vertical="top"/>
    </xf>
    <xf numFmtId="179" fontId="2" fillId="0" borderId="0" xfId="0" applyNumberFormat="1" applyFont="1" applyFill="1" applyAlignment="1">
      <alignment horizontal="right" vertical="top"/>
    </xf>
    <xf numFmtId="49" fontId="14" fillId="0" borderId="0" xfId="0" applyNumberFormat="1" applyFont="1" applyAlignment="1">
      <alignment horizontal="justify" vertical="top"/>
    </xf>
    <xf numFmtId="179" fontId="14" fillId="0" borderId="0" xfId="0" applyNumberFormat="1" applyFont="1" applyAlignment="1">
      <alignment horizontal="justify" vertical="top"/>
    </xf>
    <xf numFmtId="0" fontId="2" fillId="0" borderId="0" xfId="0" applyFont="1" applyFill="1" applyAlignment="1">
      <alignment vertical="top"/>
    </xf>
    <xf numFmtId="0" fontId="0" fillId="0" borderId="0" xfId="0" applyAlignment="1">
      <alignment horizontal="justify"/>
    </xf>
    <xf numFmtId="0" fontId="10" fillId="0" borderId="0" xfId="0" applyFont="1" applyFill="1" applyAlignment="1">
      <alignment vertical="top"/>
    </xf>
    <xf numFmtId="0" fontId="0" fillId="0" borderId="0" xfId="0" applyAlignment="1">
      <alignment horizontal="justify" vertical="top" wrapText="1"/>
    </xf>
    <xf numFmtId="180" fontId="14" fillId="0" borderId="0" xfId="22" applyNumberFormat="1" applyFont="1" applyBorder="1" applyAlignment="1">
      <alignment horizontal="right" vertical="top"/>
    </xf>
    <xf numFmtId="179" fontId="14" fillId="0" borderId="0" xfId="0" applyNumberFormat="1" applyFont="1" applyBorder="1" applyAlignment="1">
      <alignment vertical="top"/>
    </xf>
    <xf numFmtId="0" fontId="10" fillId="0" borderId="0" xfId="0" applyFont="1" applyAlignment="1">
      <alignment vertical="top"/>
    </xf>
    <xf numFmtId="0" fontId="14" fillId="0" borderId="0" xfId="0" applyFont="1" applyAlignment="1">
      <alignment vertical="top" wrapText="1"/>
    </xf>
    <xf numFmtId="0" fontId="6" fillId="0" borderId="0" xfId="0" applyFont="1" applyAlignment="1">
      <alignment vertical="top"/>
    </xf>
    <xf numFmtId="0" fontId="14" fillId="0" borderId="0" xfId="0" applyFont="1" applyBorder="1" applyAlignment="1">
      <alignment vertical="top"/>
    </xf>
    <xf numFmtId="0" fontId="14" fillId="0" borderId="1" xfId="0" applyFont="1" applyBorder="1" applyAlignment="1">
      <alignment vertical="top"/>
    </xf>
    <xf numFmtId="0" fontId="2" fillId="0" borderId="0" xfId="21" applyFont="1">
      <alignment/>
      <protection/>
    </xf>
    <xf numFmtId="0" fontId="14" fillId="0" borderId="0" xfId="21" applyFont="1" applyAlignment="1">
      <alignment horizontal="justify" vertical="top" wrapText="1"/>
      <protection/>
    </xf>
    <xf numFmtId="0" fontId="10" fillId="0" borderId="0" xfId="21" applyFont="1" applyAlignment="1">
      <alignment vertical="top"/>
      <protection/>
    </xf>
    <xf numFmtId="0" fontId="0" fillId="0" borderId="0" xfId="0" applyAlignment="1">
      <alignment horizontal="justify" wrapText="1"/>
    </xf>
    <xf numFmtId="0" fontId="14" fillId="0" borderId="0" xfId="21" applyFont="1" applyAlignment="1">
      <alignment vertical="top"/>
      <protection/>
    </xf>
    <xf numFmtId="0" fontId="14" fillId="0" borderId="0" xfId="21" applyFont="1" applyAlignment="1">
      <alignment horizontal="justify"/>
      <protection/>
    </xf>
    <xf numFmtId="0" fontId="14" fillId="0" borderId="2" xfId="21" applyFont="1" applyBorder="1" applyAlignment="1">
      <alignment vertical="top"/>
      <protection/>
    </xf>
    <xf numFmtId="0" fontId="14" fillId="0" borderId="2" xfId="21" applyFont="1" applyBorder="1" applyAlignment="1">
      <alignment horizontal="justify" wrapText="1"/>
      <protection/>
    </xf>
    <xf numFmtId="37" fontId="14" fillId="0" borderId="0" xfId="21" applyNumberFormat="1" applyFont="1" applyBorder="1" applyAlignment="1" applyProtection="1">
      <alignment vertical="top"/>
      <protection/>
    </xf>
    <xf numFmtId="0" fontId="14" fillId="0" borderId="0" xfId="21" applyFont="1" applyAlignment="1">
      <alignment horizontal="justify" vertical="top"/>
      <protection/>
    </xf>
    <xf numFmtId="37" fontId="14" fillId="0" borderId="1" xfId="21" applyNumberFormat="1" applyFont="1" applyBorder="1" applyAlignment="1" applyProtection="1">
      <alignment vertical="top"/>
      <protection/>
    </xf>
    <xf numFmtId="0" fontId="14" fillId="0" borderId="1" xfId="21" applyFont="1" applyBorder="1" applyAlignment="1">
      <alignment horizontal="justify" wrapText="1"/>
      <protection/>
    </xf>
    <xf numFmtId="0" fontId="14" fillId="0" borderId="0" xfId="20" applyFont="1">
      <alignment/>
      <protection/>
    </xf>
    <xf numFmtId="0" fontId="4" fillId="0" borderId="0" xfId="20" applyFont="1" applyAlignment="1">
      <alignment horizontal="right"/>
      <protection/>
    </xf>
    <xf numFmtId="0" fontId="14" fillId="0" borderId="0" xfId="20" applyFont="1" applyFill="1">
      <alignment/>
      <protection/>
    </xf>
    <xf numFmtId="174" fontId="20" fillId="0" borderId="0" xfId="0" applyNumberFormat="1" applyFont="1" applyAlignment="1">
      <alignment/>
    </xf>
    <xf numFmtId="174" fontId="0" fillId="0" borderId="0" xfId="0" applyNumberFormat="1" applyAlignment="1">
      <alignment/>
    </xf>
    <xf numFmtId="0" fontId="0" fillId="0" borderId="1" xfId="0" applyBorder="1" applyAlignment="1">
      <alignment/>
    </xf>
    <xf numFmtId="174" fontId="20" fillId="0" borderId="1" xfId="0" applyNumberFormat="1" applyFont="1" applyBorder="1" applyAlignment="1">
      <alignment/>
    </xf>
    <xf numFmtId="174" fontId="0" fillId="0" borderId="1" xfId="0" applyNumberFormat="1" applyBorder="1" applyAlignment="1">
      <alignment/>
    </xf>
    <xf numFmtId="174" fontId="20" fillId="0" borderId="3" xfId="0" applyNumberFormat="1" applyFont="1" applyBorder="1" applyAlignment="1">
      <alignment/>
    </xf>
    <xf numFmtId="174" fontId="0" fillId="0" borderId="3" xfId="0" applyNumberFormat="1" applyBorder="1" applyAlignment="1">
      <alignment/>
    </xf>
    <xf numFmtId="174" fontId="20" fillId="0" borderId="4" xfId="0" applyNumberFormat="1" applyFont="1" applyBorder="1" applyAlignment="1">
      <alignment/>
    </xf>
    <xf numFmtId="174" fontId="0" fillId="0" borderId="4" xfId="0" applyNumberFormat="1" applyBorder="1" applyAlignment="1">
      <alignment/>
    </xf>
    <xf numFmtId="0" fontId="0" fillId="0" borderId="0" xfId="0" applyBorder="1" applyAlignment="1">
      <alignment/>
    </xf>
    <xf numFmtId="174" fontId="20" fillId="0" borderId="5" xfId="0" applyNumberFormat="1" applyFont="1" applyBorder="1" applyAlignment="1">
      <alignment/>
    </xf>
    <xf numFmtId="174" fontId="0" fillId="0" borderId="5" xfId="0" applyNumberFormat="1" applyBorder="1" applyAlignment="1">
      <alignment/>
    </xf>
    <xf numFmtId="0" fontId="0" fillId="0" borderId="6" xfId="0" applyBorder="1" applyAlignment="1">
      <alignment/>
    </xf>
    <xf numFmtId="174" fontId="20" fillId="0" borderId="6" xfId="0" applyNumberFormat="1" applyFont="1" applyBorder="1" applyAlignment="1">
      <alignment/>
    </xf>
    <xf numFmtId="174" fontId="0" fillId="0" borderId="6" xfId="0" applyNumberFormat="1" applyBorder="1" applyAlignment="1">
      <alignment/>
    </xf>
    <xf numFmtId="0" fontId="20" fillId="0" borderId="0" xfId="0" applyFont="1" applyAlignment="1">
      <alignment/>
    </xf>
    <xf numFmtId="0" fontId="0" fillId="0" borderId="0" xfId="0" applyAlignment="1">
      <alignment horizontal="center"/>
    </xf>
    <xf numFmtId="179" fontId="0" fillId="0" borderId="1" xfId="0" applyNumberFormat="1" applyFont="1" applyBorder="1" applyAlignment="1">
      <alignment vertical="top"/>
    </xf>
    <xf numFmtId="179" fontId="16" fillId="0" borderId="0" xfId="0" applyNumberFormat="1" applyFont="1" applyAlignment="1">
      <alignment vertical="top"/>
    </xf>
    <xf numFmtId="179" fontId="0" fillId="0" borderId="0" xfId="0" applyNumberFormat="1" applyFont="1" applyAlignment="1">
      <alignment vertical="top"/>
    </xf>
    <xf numFmtId="49" fontId="20" fillId="0" borderId="0" xfId="0" applyNumberFormat="1" applyFont="1" applyAlignment="1">
      <alignment horizontal="right"/>
    </xf>
    <xf numFmtId="49" fontId="20" fillId="0" borderId="1" xfId="0" applyNumberFormat="1" applyFont="1" applyBorder="1" applyAlignment="1">
      <alignment horizontal="right"/>
    </xf>
    <xf numFmtId="49" fontId="0" fillId="0" borderId="0" xfId="0" applyNumberFormat="1" applyFont="1" applyAlignment="1">
      <alignment vertical="top"/>
    </xf>
    <xf numFmtId="0" fontId="0" fillId="0" borderId="0" xfId="0" applyFont="1" applyAlignment="1">
      <alignment horizontal="justify" vertical="top" wrapText="1"/>
    </xf>
    <xf numFmtId="174" fontId="0" fillId="0" borderId="0" xfId="0" applyNumberFormat="1" applyFont="1" applyAlignment="1">
      <alignment/>
    </xf>
    <xf numFmtId="49" fontId="0" fillId="0" borderId="6" xfId="0" applyNumberFormat="1" applyFont="1" applyBorder="1" applyAlignment="1">
      <alignment vertical="top"/>
    </xf>
    <xf numFmtId="179" fontId="0" fillId="0" borderId="6" xfId="0" applyNumberFormat="1" applyFont="1" applyBorder="1" applyAlignment="1">
      <alignment vertical="top"/>
    </xf>
    <xf numFmtId="174" fontId="0" fillId="0" borderId="6" xfId="0" applyNumberFormat="1" applyFont="1" applyBorder="1" applyAlignment="1">
      <alignment vertical="top"/>
    </xf>
    <xf numFmtId="0" fontId="14" fillId="0" borderId="0" xfId="20" applyFont="1" applyBorder="1">
      <alignment/>
      <protection/>
    </xf>
    <xf numFmtId="0" fontId="14" fillId="0" borderId="0" xfId="0" applyFont="1" applyBorder="1" applyAlignment="1">
      <alignment/>
    </xf>
    <xf numFmtId="0" fontId="6" fillId="0" borderId="0" xfId="0" applyFont="1" applyBorder="1" applyAlignment="1">
      <alignment horizontal="center"/>
    </xf>
    <xf numFmtId="0" fontId="6" fillId="0" borderId="0" xfId="20" applyFont="1" applyBorder="1" applyAlignment="1">
      <alignment horizontal="center"/>
      <protection/>
    </xf>
    <xf numFmtId="0" fontId="1" fillId="0" borderId="0" xfId="20" applyFont="1" applyAlignment="1">
      <alignment horizontal="right"/>
      <protection/>
    </xf>
    <xf numFmtId="0" fontId="1" fillId="0" borderId="1" xfId="20" applyFont="1" applyBorder="1">
      <alignment/>
      <protection/>
    </xf>
    <xf numFmtId="0" fontId="2" fillId="0" borderId="1" xfId="20" applyFont="1" applyBorder="1">
      <alignment/>
      <protection/>
    </xf>
    <xf numFmtId="174" fontId="2" fillId="0" borderId="0" xfId="20" applyNumberFormat="1" applyFont="1">
      <alignment/>
      <protection/>
    </xf>
    <xf numFmtId="182" fontId="1" fillId="0" borderId="0" xfId="20" applyNumberFormat="1" applyFont="1">
      <alignment/>
      <protection/>
    </xf>
    <xf numFmtId="182" fontId="2" fillId="0" borderId="0" xfId="20" applyNumberFormat="1" applyFont="1">
      <alignment/>
      <protection/>
    </xf>
    <xf numFmtId="0" fontId="2" fillId="0" borderId="0" xfId="20" applyFont="1" applyFill="1">
      <alignment/>
      <protection/>
    </xf>
    <xf numFmtId="182" fontId="2" fillId="0" borderId="0" xfId="20" applyNumberFormat="1" applyFont="1" applyFill="1">
      <alignment/>
      <protection/>
    </xf>
    <xf numFmtId="0" fontId="2" fillId="0" borderId="2" xfId="20" applyFont="1" applyFill="1" applyBorder="1">
      <alignment/>
      <protection/>
    </xf>
    <xf numFmtId="182" fontId="1" fillId="0" borderId="2" xfId="20" applyNumberFormat="1" applyFont="1" applyBorder="1">
      <alignment/>
      <protection/>
    </xf>
    <xf numFmtId="182" fontId="2" fillId="0" borderId="2" xfId="20" applyNumberFormat="1" applyFont="1" applyBorder="1">
      <alignment/>
      <protection/>
    </xf>
    <xf numFmtId="0" fontId="2" fillId="0" borderId="0" xfId="20" applyFont="1" applyBorder="1">
      <alignment/>
      <protection/>
    </xf>
    <xf numFmtId="182" fontId="1" fillId="0" borderId="0" xfId="20" applyNumberFormat="1" applyFont="1" applyBorder="1">
      <alignment/>
      <protection/>
    </xf>
    <xf numFmtId="182" fontId="2" fillId="0" borderId="0" xfId="20" applyNumberFormat="1" applyFont="1" applyBorder="1">
      <alignment/>
      <protection/>
    </xf>
    <xf numFmtId="0" fontId="2" fillId="0" borderId="1" xfId="20" applyFont="1" applyFill="1" applyBorder="1">
      <alignment/>
      <protection/>
    </xf>
    <xf numFmtId="182" fontId="1" fillId="0" borderId="1" xfId="20" applyNumberFormat="1" applyFont="1" applyBorder="1">
      <alignment/>
      <protection/>
    </xf>
    <xf numFmtId="182" fontId="2" fillId="0" borderId="1" xfId="20" applyNumberFormat="1" applyFont="1" applyBorder="1">
      <alignment/>
      <protection/>
    </xf>
    <xf numFmtId="174" fontId="2" fillId="0" borderId="0" xfId="0" applyNumberFormat="1" applyFont="1" applyBorder="1" applyAlignment="1">
      <alignment/>
    </xf>
    <xf numFmtId="0" fontId="2" fillId="0" borderId="0" xfId="0" applyFont="1" applyBorder="1" applyAlignment="1">
      <alignment/>
    </xf>
    <xf numFmtId="0" fontId="4" fillId="0" borderId="0" xfId="20" applyFont="1" applyBorder="1">
      <alignment/>
      <protection/>
    </xf>
    <xf numFmtId="0" fontId="21" fillId="0" borderId="0" xfId="0" applyFont="1" applyFill="1" applyBorder="1" applyAlignment="1">
      <alignment vertical="top"/>
    </xf>
    <xf numFmtId="179" fontId="15" fillId="0" borderId="0" xfId="0" applyNumberFormat="1" applyFont="1" applyFill="1" applyBorder="1" applyAlignment="1">
      <alignment vertical="top"/>
    </xf>
    <xf numFmtId="179" fontId="16" fillId="0" borderId="0" xfId="0" applyNumberFormat="1" applyFont="1" applyFill="1" applyBorder="1" applyAlignment="1">
      <alignment vertical="top"/>
    </xf>
    <xf numFmtId="49" fontId="19" fillId="0" borderId="0" xfId="0" applyNumberFormat="1" applyFont="1" applyAlignment="1">
      <alignment/>
    </xf>
    <xf numFmtId="0" fontId="1" fillId="0" borderId="0" xfId="0" applyFont="1" applyAlignment="1">
      <alignment horizontal="right" wrapText="1"/>
    </xf>
    <xf numFmtId="49" fontId="1" fillId="0" borderId="0" xfId="0" applyNumberFormat="1" applyFont="1" applyAlignment="1">
      <alignment horizontal="right" wrapText="1"/>
    </xf>
    <xf numFmtId="179" fontId="1" fillId="0" borderId="0" xfId="0" applyNumberFormat="1" applyFont="1" applyBorder="1" applyAlignment="1">
      <alignment horizontal="right" wrapText="1"/>
    </xf>
    <xf numFmtId="49" fontId="16" fillId="0" borderId="0" xfId="0" applyNumberFormat="1" applyFont="1" applyAlignment="1">
      <alignment vertical="top"/>
    </xf>
    <xf numFmtId="0" fontId="1" fillId="0" borderId="1" xfId="0" applyFont="1" applyBorder="1" applyAlignment="1">
      <alignment horizontal="center"/>
    </xf>
    <xf numFmtId="0" fontId="1" fillId="0" borderId="1" xfId="0" applyFont="1" applyBorder="1" applyAlignment="1">
      <alignment horizontal="right"/>
    </xf>
    <xf numFmtId="49" fontId="19" fillId="0" borderId="1" xfId="0" applyNumberFormat="1" applyFont="1" applyBorder="1" applyAlignment="1">
      <alignment vertical="top"/>
    </xf>
    <xf numFmtId="183" fontId="1" fillId="0" borderId="0" xfId="0" applyNumberFormat="1" applyFont="1" applyAlignment="1">
      <alignment vertical="top"/>
    </xf>
    <xf numFmtId="49" fontId="16" fillId="0" borderId="0" xfId="0" applyNumberFormat="1" applyFont="1" applyBorder="1" applyAlignment="1">
      <alignment vertical="top"/>
    </xf>
    <xf numFmtId="183" fontId="1" fillId="0" borderId="1" xfId="0" applyNumberFormat="1" applyFont="1" applyBorder="1" applyAlignment="1">
      <alignment vertical="top"/>
    </xf>
    <xf numFmtId="179" fontId="1" fillId="0" borderId="6" xfId="0" applyNumberFormat="1" applyFont="1" applyBorder="1" applyAlignment="1">
      <alignment vertical="top"/>
    </xf>
    <xf numFmtId="183" fontId="1" fillId="0" borderId="6" xfId="0" applyNumberFormat="1" applyFont="1" applyBorder="1" applyAlignment="1">
      <alignment vertical="top"/>
    </xf>
    <xf numFmtId="49" fontId="22" fillId="0" borderId="0" xfId="0" applyNumberFormat="1" applyFont="1" applyAlignment="1">
      <alignment vertical="top"/>
    </xf>
    <xf numFmtId="179" fontId="15" fillId="0" borderId="0" xfId="0" applyNumberFormat="1" applyFont="1" applyFill="1" applyBorder="1" applyAlignment="1">
      <alignment vertical="top"/>
    </xf>
    <xf numFmtId="179" fontId="16" fillId="0" borderId="0" xfId="0" applyNumberFormat="1" applyFont="1" applyFill="1" applyBorder="1" applyAlignment="1">
      <alignment vertical="top"/>
    </xf>
    <xf numFmtId="183" fontId="2" fillId="0" borderId="0" xfId="0" applyNumberFormat="1" applyFont="1" applyAlignment="1">
      <alignment vertical="top"/>
    </xf>
    <xf numFmtId="179" fontId="2" fillId="0" borderId="1" xfId="0" applyNumberFormat="1" applyFont="1" applyBorder="1" applyAlignment="1">
      <alignment vertical="top"/>
    </xf>
    <xf numFmtId="179" fontId="2" fillId="0" borderId="1" xfId="0" applyNumberFormat="1" applyFont="1" applyBorder="1" applyAlignment="1">
      <alignment horizontal="right" vertical="top"/>
    </xf>
    <xf numFmtId="183" fontId="2" fillId="0" borderId="1" xfId="0" applyNumberFormat="1" applyFont="1" applyBorder="1" applyAlignment="1">
      <alignment vertical="top"/>
    </xf>
    <xf numFmtId="179" fontId="2" fillId="0" borderId="6" xfId="0" applyNumberFormat="1" applyFont="1" applyBorder="1" applyAlignment="1">
      <alignment vertical="top"/>
    </xf>
    <xf numFmtId="183" fontId="2" fillId="0" borderId="6" xfId="0" applyNumberFormat="1" applyFont="1" applyBorder="1" applyAlignment="1">
      <alignment vertical="top"/>
    </xf>
    <xf numFmtId="179" fontId="19" fillId="0" borderId="0" xfId="0" applyNumberFormat="1" applyFont="1" applyBorder="1" applyAlignment="1">
      <alignment vertical="top"/>
    </xf>
    <xf numFmtId="179" fontId="16" fillId="0" borderId="0" xfId="0" applyNumberFormat="1" applyFont="1" applyBorder="1" applyAlignment="1">
      <alignment vertical="top"/>
    </xf>
    <xf numFmtId="179" fontId="16" fillId="0" borderId="0" xfId="0" applyNumberFormat="1" applyFont="1" applyBorder="1" applyAlignment="1">
      <alignment vertical="top"/>
    </xf>
    <xf numFmtId="183" fontId="19" fillId="0" borderId="0" xfId="0" applyNumberFormat="1" applyFont="1" applyBorder="1" applyAlignment="1">
      <alignment vertical="top"/>
    </xf>
    <xf numFmtId="183" fontId="16" fillId="0" borderId="0" xfId="0" applyNumberFormat="1" applyFont="1" applyBorder="1" applyAlignment="1">
      <alignment vertical="top"/>
    </xf>
    <xf numFmtId="0" fontId="1" fillId="0" borderId="0" xfId="0" applyFont="1" applyBorder="1" applyAlignment="1">
      <alignment horizontal="center" wrapText="1"/>
    </xf>
    <xf numFmtId="182" fontId="1" fillId="0" borderId="1" xfId="20" applyNumberFormat="1" applyFont="1" applyBorder="1" applyAlignment="1" quotePrefix="1">
      <alignment horizontal="right" wrapText="1"/>
      <protection/>
    </xf>
    <xf numFmtId="0" fontId="2" fillId="0" borderId="7" xfId="20" applyFont="1" applyBorder="1">
      <alignment/>
      <protection/>
    </xf>
    <xf numFmtId="182" fontId="2" fillId="0" borderId="7" xfId="20" applyNumberFormat="1" applyFont="1" applyBorder="1">
      <alignment/>
      <protection/>
    </xf>
    <xf numFmtId="182" fontId="1" fillId="0" borderId="7" xfId="20" applyNumberFormat="1" applyFont="1" applyBorder="1">
      <alignment/>
      <protection/>
    </xf>
    <xf numFmtId="0" fontId="0" fillId="0" borderId="1" xfId="0" applyBorder="1" applyAlignment="1">
      <alignment wrapText="1"/>
    </xf>
    <xf numFmtId="0" fontId="2" fillId="0" borderId="0" xfId="20" applyFont="1" applyFill="1" applyAlignment="1">
      <alignment vertical="top"/>
      <protection/>
    </xf>
    <xf numFmtId="0" fontId="2" fillId="0" borderId="0" xfId="0" applyFont="1" applyAlignment="1">
      <alignment horizontal="justify" vertical="top" wrapText="1"/>
    </xf>
    <xf numFmtId="0" fontId="14" fillId="0" borderId="0" xfId="0" applyFont="1" applyAlignment="1">
      <alignment/>
    </xf>
    <xf numFmtId="0" fontId="14" fillId="0" borderId="0" xfId="0" applyFont="1" applyAlignment="1">
      <alignment horizontal="justify"/>
    </xf>
    <xf numFmtId="49" fontId="16" fillId="0" borderId="0" xfId="0" applyNumberFormat="1" applyFont="1" applyBorder="1" applyAlignment="1">
      <alignment vertical="top" wrapText="1"/>
    </xf>
    <xf numFmtId="0" fontId="0" fillId="0" borderId="0" xfId="0" applyBorder="1" applyAlignment="1">
      <alignment wrapText="1"/>
    </xf>
    <xf numFmtId="0" fontId="19" fillId="0" borderId="0" xfId="0" applyFont="1" applyBorder="1" applyAlignment="1">
      <alignment horizontal="right" wrapText="1"/>
    </xf>
    <xf numFmtId="0" fontId="16" fillId="0" borderId="0" xfId="0" applyFont="1" applyBorder="1" applyAlignment="1">
      <alignment wrapText="1"/>
    </xf>
    <xf numFmtId="49" fontId="16" fillId="0" borderId="0" xfId="0" applyNumberFormat="1" applyFont="1" applyAlignment="1">
      <alignment vertical="top" wrapText="1"/>
    </xf>
    <xf numFmtId="0" fontId="23" fillId="0" borderId="0" xfId="0" applyFont="1" applyAlignment="1">
      <alignment horizontal="right" wrapText="1"/>
    </xf>
    <xf numFmtId="0" fontId="24" fillId="0" borderId="0" xfId="0" applyFont="1" applyAlignment="1">
      <alignment horizontal="right" wrapText="1"/>
    </xf>
    <xf numFmtId="0" fontId="16" fillId="0" borderId="0" xfId="0" applyFont="1" applyFill="1" applyBorder="1" applyAlignment="1">
      <alignment vertical="top"/>
    </xf>
    <xf numFmtId="174" fontId="1" fillId="0" borderId="0" xfId="20" applyNumberFormat="1" applyFont="1" applyAlignment="1">
      <alignment horizontal="right"/>
      <protection/>
    </xf>
    <xf numFmtId="174" fontId="2" fillId="0" borderId="0" xfId="20" applyNumberFormat="1" applyFont="1" applyAlignment="1">
      <alignment horizontal="right"/>
      <protection/>
    </xf>
    <xf numFmtId="0" fontId="2" fillId="0" borderId="7" xfId="20" applyFill="1" applyBorder="1">
      <alignment/>
      <protection/>
    </xf>
    <xf numFmtId="0" fontId="2" fillId="0" borderId="7" xfId="20" applyBorder="1">
      <alignment/>
      <protection/>
    </xf>
    <xf numFmtId="174" fontId="2" fillId="0" borderId="7" xfId="20" applyNumberFormat="1" applyBorder="1">
      <alignment/>
      <protection/>
    </xf>
    <xf numFmtId="174" fontId="1" fillId="0" borderId="7" xfId="20" applyNumberFormat="1" applyFont="1" applyBorder="1" applyAlignment="1">
      <alignment horizontal="right"/>
      <protection/>
    </xf>
    <xf numFmtId="174" fontId="2" fillId="0" borderId="7" xfId="20" applyNumberFormat="1" applyFont="1" applyBorder="1" applyAlignment="1">
      <alignment horizontal="right"/>
      <protection/>
    </xf>
    <xf numFmtId="174" fontId="1" fillId="0" borderId="0" xfId="20" applyNumberFormat="1" applyFont="1" applyBorder="1" applyAlignment="1">
      <alignment horizontal="right"/>
      <protection/>
    </xf>
    <xf numFmtId="174" fontId="2" fillId="0" borderId="0" xfId="20" applyNumberFormat="1" applyFont="1" applyBorder="1" applyAlignment="1">
      <alignment horizontal="right"/>
      <protection/>
    </xf>
    <xf numFmtId="0" fontId="0" fillId="0" borderId="0" xfId="0" applyFill="1" applyAlignment="1">
      <alignment/>
    </xf>
    <xf numFmtId="174" fontId="2" fillId="0" borderId="0" xfId="20" applyNumberFormat="1" applyBorder="1">
      <alignment/>
      <protection/>
    </xf>
    <xf numFmtId="0" fontId="2" fillId="0" borderId="1" xfId="20" applyFill="1" applyBorder="1">
      <alignment/>
      <protection/>
    </xf>
    <xf numFmtId="172" fontId="1" fillId="0" borderId="1" xfId="20" applyNumberFormat="1" applyFont="1" applyBorder="1">
      <alignment/>
      <protection/>
    </xf>
    <xf numFmtId="172" fontId="2" fillId="0" borderId="1" xfId="20" applyNumberFormat="1" applyBorder="1">
      <alignment/>
      <protection/>
    </xf>
    <xf numFmtId="172" fontId="2" fillId="0" borderId="0" xfId="20" applyNumberFormat="1" applyBorder="1">
      <alignment/>
      <protection/>
    </xf>
    <xf numFmtId="0" fontId="2" fillId="0" borderId="0" xfId="20" applyFill="1" applyAlignment="1">
      <alignment horizontal="left"/>
      <protection/>
    </xf>
    <xf numFmtId="0" fontId="14" fillId="0" borderId="0" xfId="20" applyFont="1" applyAlignment="1">
      <alignment horizontal="right"/>
      <protection/>
    </xf>
    <xf numFmtId="0" fontId="1" fillId="0" borderId="0" xfId="20" applyFont="1" applyBorder="1" applyAlignment="1">
      <alignment horizontal="right"/>
      <protection/>
    </xf>
    <xf numFmtId="0" fontId="1" fillId="0" borderId="0" xfId="20" applyFont="1" applyBorder="1" applyAlignment="1" quotePrefix="1">
      <alignment horizontal="right"/>
      <protection/>
    </xf>
    <xf numFmtId="0" fontId="2" fillId="0" borderId="1" xfId="20" applyBorder="1" applyAlignment="1">
      <alignment horizontal="right"/>
      <protection/>
    </xf>
    <xf numFmtId="174" fontId="2" fillId="0" borderId="0" xfId="20" applyNumberFormat="1" applyAlignment="1">
      <alignment horizontal="right" vertical="center"/>
      <protection/>
    </xf>
    <xf numFmtId="0" fontId="2" fillId="0" borderId="0" xfId="20" applyFont="1" applyFill="1" applyAlignment="1">
      <alignment horizontal="left" vertical="top" wrapText="1"/>
      <protection/>
    </xf>
    <xf numFmtId="0" fontId="2" fillId="0" borderId="0" xfId="20" applyFont="1" applyAlignment="1">
      <alignment horizontal="left" vertical="top" wrapText="1"/>
      <protection/>
    </xf>
    <xf numFmtId="174" fontId="2" fillId="0" borderId="0" xfId="20" applyNumberFormat="1" applyFont="1" applyAlignment="1" quotePrefix="1">
      <alignment horizontal="right" vertical="center"/>
      <protection/>
    </xf>
    <xf numFmtId="0" fontId="2" fillId="0" borderId="0" xfId="20" applyFont="1" applyFill="1" applyAlignment="1">
      <alignment horizontal="left" wrapText="1"/>
      <protection/>
    </xf>
    <xf numFmtId="0" fontId="2" fillId="0" borderId="0" xfId="20" applyFont="1" applyAlignment="1">
      <alignment horizontal="left" wrapText="1"/>
      <protection/>
    </xf>
    <xf numFmtId="174" fontId="1" fillId="0" borderId="0" xfId="20" applyNumberFormat="1" applyFont="1" applyAlignment="1" quotePrefix="1">
      <alignment horizontal="right" vertical="center"/>
      <protection/>
    </xf>
    <xf numFmtId="0" fontId="2" fillId="0" borderId="7" xfId="20" applyFont="1" applyFill="1" applyBorder="1">
      <alignment/>
      <protection/>
    </xf>
    <xf numFmtId="174" fontId="2" fillId="0" borderId="7" xfId="20" applyNumberFormat="1" applyBorder="1" applyAlignment="1">
      <alignment horizontal="right" vertical="center"/>
      <protection/>
    </xf>
    <xf numFmtId="174" fontId="1" fillId="0" borderId="7" xfId="20" applyNumberFormat="1" applyFont="1" applyBorder="1" applyAlignment="1">
      <alignment/>
      <protection/>
    </xf>
    <xf numFmtId="174" fontId="2" fillId="0" borderId="7" xfId="20" applyNumberFormat="1" applyFont="1" applyBorder="1" applyAlignment="1">
      <alignment/>
      <protection/>
    </xf>
    <xf numFmtId="174" fontId="1" fillId="0" borderId="0" xfId="20" applyNumberFormat="1" applyFont="1">
      <alignment/>
      <protection/>
    </xf>
    <xf numFmtId="0" fontId="1" fillId="0" borderId="1" xfId="20" applyFont="1" applyFill="1" applyBorder="1" applyAlignment="1">
      <alignment horizontal="right"/>
      <protection/>
    </xf>
    <xf numFmtId="0" fontId="1" fillId="0" borderId="1" xfId="20" applyFont="1" applyBorder="1" applyAlignment="1">
      <alignment horizontal="right" wrapText="1"/>
      <protection/>
    </xf>
    <xf numFmtId="0" fontId="1" fillId="0" borderId="0" xfId="20" applyFont="1" applyFill="1" applyBorder="1" applyAlignment="1">
      <alignment horizontal="right"/>
      <protection/>
    </xf>
    <xf numFmtId="182" fontId="2" fillId="0" borderId="0" xfId="20" applyNumberFormat="1" applyFont="1" applyFill="1" applyBorder="1" applyAlignment="1">
      <alignment vertical="center"/>
      <protection/>
    </xf>
    <xf numFmtId="182" fontId="1" fillId="0" borderId="0" xfId="20" applyNumberFormat="1" applyFont="1" applyAlignment="1">
      <alignment vertical="center"/>
      <protection/>
    </xf>
    <xf numFmtId="182" fontId="2" fillId="0" borderId="0" xfId="20" applyNumberFormat="1" applyFont="1" applyAlignment="1">
      <alignment vertical="center"/>
      <protection/>
    </xf>
    <xf numFmtId="182" fontId="1" fillId="0" borderId="0" xfId="20" applyNumberFormat="1" applyFont="1" applyBorder="1" applyAlignment="1">
      <alignment vertical="center"/>
      <protection/>
    </xf>
    <xf numFmtId="182" fontId="2" fillId="0" borderId="1" xfId="20" applyNumberFormat="1" applyFont="1" applyFill="1" applyBorder="1" applyAlignment="1">
      <alignment vertical="center"/>
      <protection/>
    </xf>
    <xf numFmtId="182" fontId="1" fillId="0" borderId="7" xfId="20" applyNumberFormat="1" applyFont="1" applyBorder="1" applyAlignment="1">
      <alignment/>
      <protection/>
    </xf>
    <xf numFmtId="182" fontId="2" fillId="0" borderId="7" xfId="20" applyNumberFormat="1" applyFont="1" applyBorder="1" applyAlignment="1">
      <alignment/>
      <protection/>
    </xf>
    <xf numFmtId="172" fontId="2" fillId="0" borderId="0" xfId="20" applyNumberFormat="1" applyFill="1" applyBorder="1" applyAlignment="1">
      <alignment vertical="center"/>
      <protection/>
    </xf>
    <xf numFmtId="172" fontId="2" fillId="0" borderId="0" xfId="20" applyNumberFormat="1" applyBorder="1" applyAlignment="1">
      <alignment vertical="center"/>
      <protection/>
    </xf>
    <xf numFmtId="0" fontId="2" fillId="0" borderId="6" xfId="20" applyBorder="1">
      <alignment/>
      <protection/>
    </xf>
    <xf numFmtId="0" fontId="2" fillId="0" borderId="0" xfId="20" applyFont="1" applyFill="1" applyAlignment="1">
      <alignment horizontal="left" vertical="top"/>
      <protection/>
    </xf>
    <xf numFmtId="0" fontId="6" fillId="0" borderId="0" xfId="20" applyFont="1" applyFill="1" applyBorder="1">
      <alignment/>
      <protection/>
    </xf>
    <xf numFmtId="0" fontId="14" fillId="0" borderId="1" xfId="0" applyFont="1" applyBorder="1" applyAlignment="1">
      <alignment horizontal="right" wrapText="1"/>
    </xf>
    <xf numFmtId="0" fontId="2" fillId="0" borderId="0" xfId="20" applyFont="1" applyBorder="1" applyAlignment="1" quotePrefix="1">
      <alignment horizontal="left"/>
      <protection/>
    </xf>
    <xf numFmtId="0" fontId="2" fillId="0" borderId="0" xfId="20" applyFont="1" applyBorder="1" applyAlignment="1">
      <alignment horizontal="center"/>
      <protection/>
    </xf>
    <xf numFmtId="0" fontId="4" fillId="0" borderId="0" xfId="20" applyFont="1" applyFill="1">
      <alignment/>
      <protection/>
    </xf>
    <xf numFmtId="174" fontId="1" fillId="0" borderId="1" xfId="20" applyNumberFormat="1" applyFont="1" applyBorder="1">
      <alignment/>
      <protection/>
    </xf>
    <xf numFmtId="174" fontId="2" fillId="0" borderId="1" xfId="20" applyNumberFormat="1" applyFont="1" applyBorder="1">
      <alignment/>
      <protection/>
    </xf>
    <xf numFmtId="174" fontId="1" fillId="0" borderId="7" xfId="20" applyNumberFormat="1" applyFont="1" applyBorder="1">
      <alignment/>
      <protection/>
    </xf>
    <xf numFmtId="174" fontId="2" fillId="0" borderId="7" xfId="20" applyNumberFormat="1" applyFont="1" applyBorder="1">
      <alignment/>
      <protection/>
    </xf>
    <xf numFmtId="174" fontId="1" fillId="0" borderId="0" xfId="20" applyNumberFormat="1" applyFont="1" applyBorder="1">
      <alignment/>
      <protection/>
    </xf>
    <xf numFmtId="174" fontId="2" fillId="0" borderId="0" xfId="20" applyNumberFormat="1" applyFont="1" applyBorder="1">
      <alignment/>
      <protection/>
    </xf>
    <xf numFmtId="0" fontId="2" fillId="0" borderId="0" xfId="20" applyFont="1" applyFill="1" applyAlignment="1">
      <alignment vertical="top"/>
      <protection/>
    </xf>
    <xf numFmtId="0" fontId="1" fillId="0" borderId="0" xfId="20" applyFont="1" applyAlignment="1" quotePrefix="1">
      <alignment horizontal="right"/>
      <protection/>
    </xf>
    <xf numFmtId="184" fontId="2" fillId="0" borderId="0" xfId="20" applyNumberFormat="1" applyFont="1">
      <alignment/>
      <protection/>
    </xf>
    <xf numFmtId="184" fontId="1" fillId="0" borderId="0" xfId="20" applyNumberFormat="1" applyFont="1">
      <alignment/>
      <protection/>
    </xf>
    <xf numFmtId="184" fontId="2" fillId="0" borderId="0" xfId="20" applyNumberFormat="1" applyFont="1" applyBorder="1">
      <alignment/>
      <protection/>
    </xf>
    <xf numFmtId="182" fontId="1" fillId="0" borderId="3" xfId="20" applyNumberFormat="1" applyFont="1" applyBorder="1">
      <alignment/>
      <protection/>
    </xf>
    <xf numFmtId="182" fontId="2" fillId="0" borderId="3" xfId="20" applyNumberFormat="1" applyFont="1" applyBorder="1">
      <alignment/>
      <protection/>
    </xf>
    <xf numFmtId="182" fontId="1" fillId="0" borderId="5" xfId="20" applyNumberFormat="1" applyFont="1" applyBorder="1">
      <alignment/>
      <protection/>
    </xf>
    <xf numFmtId="182" fontId="2" fillId="0" borderId="5" xfId="20" applyNumberFormat="1" applyFont="1" applyBorder="1">
      <alignment/>
      <protection/>
    </xf>
    <xf numFmtId="0" fontId="2" fillId="0" borderId="7" xfId="20" applyFont="1" applyBorder="1">
      <alignment/>
      <protection/>
    </xf>
    <xf numFmtId="0" fontId="2" fillId="0" borderId="0" xfId="20" applyFont="1" applyBorder="1">
      <alignment/>
      <protection/>
    </xf>
    <xf numFmtId="0" fontId="2" fillId="0" borderId="8" xfId="20" applyFont="1" applyFill="1" applyBorder="1">
      <alignment/>
      <protection/>
    </xf>
    <xf numFmtId="0" fontId="2" fillId="0" borderId="8" xfId="20" applyBorder="1">
      <alignment/>
      <protection/>
    </xf>
    <xf numFmtId="182" fontId="2" fillId="0" borderId="8" xfId="20" applyNumberFormat="1" applyFont="1" applyBorder="1">
      <alignment/>
      <protection/>
    </xf>
    <xf numFmtId="182" fontId="1" fillId="0" borderId="6" xfId="20" applyNumberFormat="1" applyFont="1" applyBorder="1">
      <alignment/>
      <protection/>
    </xf>
    <xf numFmtId="182" fontId="2" fillId="0" borderId="6" xfId="20" applyNumberFormat="1" applyFont="1" applyBorder="1">
      <alignment/>
      <protection/>
    </xf>
    <xf numFmtId="0" fontId="2" fillId="0" borderId="0" xfId="20" applyFont="1" applyAlignment="1">
      <alignment horizontal="justify" vertical="top" wrapText="1"/>
      <protection/>
    </xf>
    <xf numFmtId="0" fontId="2" fillId="0" borderId="0" xfId="20" applyFill="1" applyAlignment="1">
      <alignment vertical="top"/>
      <protection/>
    </xf>
    <xf numFmtId="184" fontId="2" fillId="0" borderId="0" xfId="20" applyNumberFormat="1">
      <alignment/>
      <protection/>
    </xf>
    <xf numFmtId="172" fontId="1" fillId="0" borderId="1" xfId="20" applyNumberFormat="1" applyFont="1" applyBorder="1" applyAlignment="1">
      <alignment horizontal="right" wrapText="1"/>
      <protection/>
    </xf>
    <xf numFmtId="0" fontId="2" fillId="0" borderId="1" xfId="20" applyFont="1" applyBorder="1">
      <alignment/>
      <protection/>
    </xf>
    <xf numFmtId="174" fontId="1" fillId="0" borderId="0" xfId="20" applyNumberFormat="1" applyFont="1" quotePrefix="1">
      <alignment/>
      <protection/>
    </xf>
    <xf numFmtId="174" fontId="1" fillId="0" borderId="1" xfId="20" applyNumberFormat="1" applyFont="1" applyBorder="1" quotePrefix="1">
      <alignment/>
      <protection/>
    </xf>
    <xf numFmtId="174" fontId="1" fillId="0" borderId="2" xfId="20" applyNumberFormat="1" applyFont="1" applyBorder="1" quotePrefix="1">
      <alignment/>
      <protection/>
    </xf>
    <xf numFmtId="174" fontId="1" fillId="0" borderId="0" xfId="20" applyNumberFormat="1" applyFont="1" applyBorder="1" quotePrefix="1">
      <alignment/>
      <protection/>
    </xf>
    <xf numFmtId="0" fontId="2" fillId="0" borderId="7" xfId="20" applyFont="1" applyFill="1" applyBorder="1">
      <alignment/>
      <protection/>
    </xf>
    <xf numFmtId="0" fontId="0" fillId="0" borderId="7" xfId="0" applyBorder="1" applyAlignment="1">
      <alignment/>
    </xf>
    <xf numFmtId="174" fontId="1" fillId="0" borderId="2" xfId="20" applyNumberFormat="1" applyFont="1" applyBorder="1">
      <alignment/>
      <protection/>
    </xf>
    <xf numFmtId="0" fontId="0" fillId="0" borderId="1" xfId="0" applyFill="1" applyBorder="1" applyAlignment="1">
      <alignment/>
    </xf>
    <xf numFmtId="185" fontId="1" fillId="0" borderId="0" xfId="15" applyNumberFormat="1" applyFont="1" applyAlignment="1">
      <alignment/>
    </xf>
    <xf numFmtId="0" fontId="2" fillId="0" borderId="0" xfId="20" applyFont="1" applyFill="1" applyAlignment="1">
      <alignment vertical="top" wrapText="1"/>
      <protection/>
    </xf>
    <xf numFmtId="14" fontId="2" fillId="0" borderId="0" xfId="20" applyNumberFormat="1" applyFill="1">
      <alignment/>
      <protection/>
    </xf>
    <xf numFmtId="0" fontId="14" fillId="0" borderId="0" xfId="20" applyFont="1" applyFill="1" applyBorder="1">
      <alignment/>
      <protection/>
    </xf>
    <xf numFmtId="0" fontId="14" fillId="0" borderId="0" xfId="0" applyFont="1" applyFill="1" applyBorder="1" applyAlignment="1">
      <alignment/>
    </xf>
    <xf numFmtId="0" fontId="1" fillId="0" borderId="0" xfId="20" applyFont="1" applyFill="1" applyAlignment="1">
      <alignment horizontal="right"/>
      <protection/>
    </xf>
    <xf numFmtId="0" fontId="1" fillId="0" borderId="0" xfId="20" applyFont="1" applyFill="1" applyBorder="1" applyAlignment="1">
      <alignment horizontal="left"/>
      <protection/>
    </xf>
    <xf numFmtId="0" fontId="19" fillId="0" borderId="0" xfId="0" applyFont="1" applyFill="1" applyAlignment="1">
      <alignment horizontal="right"/>
    </xf>
    <xf numFmtId="174" fontId="1" fillId="0" borderId="0" xfId="20" applyNumberFormat="1" applyFont="1" applyFill="1">
      <alignment/>
      <protection/>
    </xf>
    <xf numFmtId="0" fontId="1" fillId="0" borderId="0" xfId="0" applyFont="1" applyFill="1" applyBorder="1" applyAlignment="1">
      <alignment horizontal="left"/>
    </xf>
    <xf numFmtId="0" fontId="2" fillId="0" borderId="0" xfId="0" applyFont="1" applyFill="1" applyBorder="1" applyAlignment="1">
      <alignment/>
    </xf>
    <xf numFmtId="174" fontId="1" fillId="0" borderId="0" xfId="20" applyNumberFormat="1" applyFont="1" applyFill="1" applyBorder="1">
      <alignment/>
      <protection/>
    </xf>
    <xf numFmtId="0" fontId="26" fillId="0" borderId="0" xfId="0" applyFont="1" applyFill="1" applyBorder="1" applyAlignment="1">
      <alignment/>
    </xf>
    <xf numFmtId="0" fontId="26" fillId="0" borderId="1" xfId="0" applyFont="1" applyFill="1" applyBorder="1" applyAlignment="1">
      <alignment/>
    </xf>
    <xf numFmtId="174" fontId="2" fillId="0" borderId="1" xfId="20" applyNumberFormat="1" applyFont="1" applyFill="1" applyBorder="1">
      <alignment/>
      <protection/>
    </xf>
    <xf numFmtId="0" fontId="1" fillId="0" borderId="0" xfId="0" applyFont="1" applyFill="1" applyBorder="1" applyAlignment="1">
      <alignment/>
    </xf>
    <xf numFmtId="174" fontId="2" fillId="0" borderId="0" xfId="20" applyNumberFormat="1" applyFill="1" applyBorder="1">
      <alignment/>
      <protection/>
    </xf>
    <xf numFmtId="0" fontId="2" fillId="0" borderId="0" xfId="20" applyFill="1" applyBorder="1" quotePrefix="1">
      <alignment/>
      <protection/>
    </xf>
    <xf numFmtId="174" fontId="2" fillId="0" borderId="0" xfId="20" applyNumberFormat="1" applyFont="1" applyFill="1" applyBorder="1">
      <alignment/>
      <protection/>
    </xf>
    <xf numFmtId="0" fontId="1" fillId="0" borderId="6" xfId="20" applyFont="1" applyFill="1" applyBorder="1">
      <alignment/>
      <protection/>
    </xf>
    <xf numFmtId="174" fontId="1" fillId="0" borderId="6" xfId="20" applyNumberFormat="1" applyFont="1" applyFill="1" applyBorder="1">
      <alignment/>
      <protection/>
    </xf>
    <xf numFmtId="0" fontId="5" fillId="0" borderId="0" xfId="20" applyFont="1" applyFill="1" applyBorder="1">
      <alignment/>
      <protection/>
    </xf>
    <xf numFmtId="0" fontId="2" fillId="0" borderId="0" xfId="20" applyFont="1" applyFill="1" applyBorder="1" applyAlignment="1">
      <alignment horizontal="justify" vertical="top" wrapText="1"/>
      <protection/>
    </xf>
    <xf numFmtId="0" fontId="2" fillId="0" borderId="0" xfId="20" applyFill="1" applyBorder="1" applyAlignment="1">
      <alignment wrapText="1"/>
      <protection/>
    </xf>
    <xf numFmtId="174" fontId="2" fillId="0" borderId="0" xfId="20" applyNumberFormat="1" applyFill="1" applyBorder="1" applyAlignment="1">
      <alignment wrapText="1"/>
      <protection/>
    </xf>
    <xf numFmtId="0" fontId="1" fillId="0" borderId="0" xfId="0" applyFont="1" applyAlignment="1" quotePrefix="1">
      <alignment horizontal="right" wrapText="1"/>
    </xf>
    <xf numFmtId="0" fontId="2" fillId="0" borderId="0" xfId="0" applyFont="1" applyAlignment="1">
      <alignment wrapText="1"/>
    </xf>
    <xf numFmtId="0" fontId="2" fillId="0" borderId="0" xfId="0" applyFont="1" applyAlignment="1" quotePrefix="1">
      <alignment horizontal="right" wrapText="1"/>
    </xf>
    <xf numFmtId="0" fontId="2" fillId="0" borderId="1" xfId="20" applyFont="1" applyFill="1" applyBorder="1" applyAlignment="1">
      <alignment wrapText="1"/>
      <protection/>
    </xf>
    <xf numFmtId="0" fontId="1" fillId="0" borderId="1" xfId="0" applyFont="1" applyBorder="1" applyAlignment="1">
      <alignment horizontal="right" wrapText="1"/>
    </xf>
    <xf numFmtId="0" fontId="2" fillId="0" borderId="1" xfId="0" applyFont="1" applyBorder="1" applyAlignment="1">
      <alignment wrapText="1"/>
    </xf>
    <xf numFmtId="0" fontId="2" fillId="0" borderId="1" xfId="0" applyFont="1" applyBorder="1" applyAlignment="1">
      <alignment horizontal="right" wrapText="1"/>
    </xf>
    <xf numFmtId="174" fontId="1" fillId="0" borderId="1" xfId="20" applyNumberFormat="1" applyFont="1" applyFill="1" applyBorder="1">
      <alignment/>
      <protection/>
    </xf>
    <xf numFmtId="0" fontId="2" fillId="0" borderId="1" xfId="0" applyFont="1" applyFill="1" applyBorder="1" applyAlignment="1">
      <alignment/>
    </xf>
    <xf numFmtId="0" fontId="2" fillId="0" borderId="6" xfId="0" applyFont="1" applyFill="1" applyBorder="1" applyAlignment="1">
      <alignment/>
    </xf>
    <xf numFmtId="0" fontId="0" fillId="0" borderId="6" xfId="0" applyFill="1" applyBorder="1" applyAlignment="1">
      <alignment/>
    </xf>
    <xf numFmtId="174" fontId="2" fillId="0" borderId="6" xfId="20" applyNumberFormat="1" applyFont="1" applyFill="1" applyBorder="1">
      <alignment/>
      <protection/>
    </xf>
    <xf numFmtId="0" fontId="27" fillId="0" borderId="0" xfId="20" applyFont="1" applyFill="1">
      <alignment/>
      <protection/>
    </xf>
    <xf numFmtId="0" fontId="1" fillId="0" borderId="0" xfId="0" applyFont="1" applyAlignment="1">
      <alignment wrapText="1"/>
    </xf>
    <xf numFmtId="0" fontId="1" fillId="0" borderId="1" xfId="0" applyFont="1" applyFill="1" applyBorder="1" applyAlignment="1">
      <alignment/>
    </xf>
    <xf numFmtId="0" fontId="1" fillId="0" borderId="6" xfId="0" applyFont="1" applyFill="1" applyBorder="1" applyAlignment="1">
      <alignment/>
    </xf>
    <xf numFmtId="0" fontId="4" fillId="0" borderId="0" xfId="0" applyFont="1" applyAlignment="1">
      <alignment horizontal="right" vertical="top"/>
    </xf>
    <xf numFmtId="49" fontId="28" fillId="0" borderId="0" xfId="0" applyNumberFormat="1" applyFont="1" applyAlignment="1">
      <alignment vertical="top"/>
    </xf>
    <xf numFmtId="49" fontId="29" fillId="0" borderId="0" xfId="0" applyNumberFormat="1" applyFont="1" applyAlignment="1">
      <alignment vertical="top"/>
    </xf>
    <xf numFmtId="0" fontId="0" fillId="0" borderId="0" xfId="0" applyAlignment="1">
      <alignment/>
    </xf>
    <xf numFmtId="0" fontId="2" fillId="0" borderId="0" xfId="0" applyFont="1" applyAlignment="1">
      <alignment/>
    </xf>
    <xf numFmtId="49" fontId="30"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Fill="1" applyAlignment="1">
      <alignment vertical="top"/>
    </xf>
    <xf numFmtId="49" fontId="1" fillId="0" borderId="0" xfId="0" applyNumberFormat="1" applyFont="1" applyFill="1" applyBorder="1" applyAlignment="1">
      <alignment horizontal="right" wrapText="1"/>
    </xf>
    <xf numFmtId="179" fontId="1" fillId="0" borderId="0" xfId="0" applyNumberFormat="1" applyFont="1" applyFill="1" applyBorder="1" applyAlignment="1">
      <alignment horizontal="right" wrapText="1"/>
    </xf>
    <xf numFmtId="0" fontId="1" fillId="0" borderId="0" xfId="0" applyFont="1" applyFill="1" applyBorder="1" applyAlignment="1">
      <alignment horizontal="right" wrapText="1"/>
    </xf>
    <xf numFmtId="49" fontId="2" fillId="0" borderId="1" xfId="0" applyNumberFormat="1" applyFont="1" applyFill="1" applyBorder="1" applyAlignment="1">
      <alignment vertical="top"/>
    </xf>
    <xf numFmtId="179" fontId="2" fillId="0" borderId="1" xfId="0" applyNumberFormat="1" applyFont="1" applyFill="1" applyBorder="1" applyAlignment="1">
      <alignment vertical="top"/>
    </xf>
    <xf numFmtId="0" fontId="1" fillId="0" borderId="1" xfId="0" applyFont="1" applyFill="1" applyBorder="1" applyAlignment="1">
      <alignment horizontal="right" vertical="top"/>
    </xf>
    <xf numFmtId="49" fontId="1" fillId="0" borderId="0" xfId="0" applyNumberFormat="1" applyFont="1" applyFill="1" applyAlignment="1">
      <alignment vertical="top"/>
    </xf>
    <xf numFmtId="182" fontId="2" fillId="0" borderId="8" xfId="0" applyNumberFormat="1" applyFont="1" applyFill="1" applyBorder="1" applyAlignment="1">
      <alignment vertical="top"/>
    </xf>
    <xf numFmtId="182" fontId="2" fillId="0" borderId="0" xfId="0" applyNumberFormat="1" applyFont="1" applyFill="1" applyAlignment="1">
      <alignment vertical="top"/>
    </xf>
    <xf numFmtId="182" fontId="2" fillId="0" borderId="0" xfId="0" applyNumberFormat="1" applyFont="1" applyAlignment="1">
      <alignment/>
    </xf>
    <xf numFmtId="182" fontId="2" fillId="0" borderId="1" xfId="0" applyNumberFormat="1" applyFont="1" applyFill="1" applyBorder="1" applyAlignment="1">
      <alignment vertical="top"/>
    </xf>
    <xf numFmtId="49" fontId="2" fillId="0" borderId="0" xfId="0" applyNumberFormat="1" applyFont="1" applyFill="1" applyBorder="1" applyAlignment="1">
      <alignment vertical="top"/>
    </xf>
    <xf numFmtId="179" fontId="2" fillId="0" borderId="0" xfId="0" applyNumberFormat="1" applyFont="1" applyFill="1" applyBorder="1" applyAlignment="1">
      <alignment vertical="top"/>
    </xf>
    <xf numFmtId="182" fontId="2" fillId="0" borderId="0" xfId="0" applyNumberFormat="1" applyFont="1" applyFill="1" applyBorder="1" applyAlignment="1">
      <alignment vertical="top"/>
    </xf>
    <xf numFmtId="49" fontId="4" fillId="0" borderId="0" xfId="0" applyNumberFormat="1" applyFont="1" applyFill="1" applyBorder="1" applyAlignment="1">
      <alignment vertical="top"/>
    </xf>
    <xf numFmtId="179" fontId="1" fillId="0" borderId="0" xfId="0" applyNumberFormat="1" applyFont="1" applyFill="1" applyBorder="1" applyAlignment="1">
      <alignment horizontal="right" vertical="top" wrapText="1"/>
    </xf>
    <xf numFmtId="49" fontId="1" fillId="0" borderId="0" xfId="0" applyNumberFormat="1" applyFont="1" applyAlignment="1">
      <alignment vertical="top"/>
    </xf>
    <xf numFmtId="182" fontId="1" fillId="0" borderId="0" xfId="0" applyNumberFormat="1" applyFont="1" applyFill="1" applyBorder="1" applyAlignment="1">
      <alignment horizontal="right" vertical="top"/>
    </xf>
    <xf numFmtId="179" fontId="1" fillId="0" borderId="0" xfId="0" applyNumberFormat="1" applyFont="1" applyFill="1" applyBorder="1" applyAlignment="1">
      <alignment horizontal="right" vertical="top"/>
    </xf>
    <xf numFmtId="49" fontId="2" fillId="0" borderId="7" xfId="0" applyNumberFormat="1" applyFont="1" applyBorder="1" applyAlignment="1">
      <alignment vertical="top"/>
    </xf>
    <xf numFmtId="49" fontId="2" fillId="0" borderId="7" xfId="0" applyNumberFormat="1" applyFont="1" applyFill="1" applyBorder="1" applyAlignment="1">
      <alignment vertical="top"/>
    </xf>
    <xf numFmtId="186" fontId="2" fillId="0" borderId="0" xfId="22" applyNumberFormat="1" applyFont="1" applyBorder="1" applyAlignment="1">
      <alignment vertical="top"/>
    </xf>
    <xf numFmtId="49" fontId="2" fillId="0" borderId="0" xfId="0" applyNumberFormat="1" applyFont="1" applyBorder="1" applyAlignment="1">
      <alignment vertical="top"/>
    </xf>
    <xf numFmtId="49" fontId="1" fillId="0" borderId="0" xfId="0" applyNumberFormat="1" applyFont="1" applyAlignment="1">
      <alignment vertical="center"/>
    </xf>
    <xf numFmtId="49" fontId="1" fillId="0" borderId="0" xfId="0" applyNumberFormat="1" applyFont="1" applyBorder="1" applyAlignment="1">
      <alignment horizontal="justify" vertical="center" wrapText="1"/>
    </xf>
    <xf numFmtId="186" fontId="2" fillId="0" borderId="0" xfId="22" applyNumberFormat="1" applyFont="1" applyBorder="1" applyAlignment="1">
      <alignment horizontal="right" wrapText="1"/>
    </xf>
    <xf numFmtId="49" fontId="2" fillId="0" borderId="2" xfId="0" applyNumberFormat="1" applyFont="1" applyBorder="1" applyAlignment="1">
      <alignment vertical="top"/>
    </xf>
    <xf numFmtId="49" fontId="2" fillId="0" borderId="2" xfId="0" applyNumberFormat="1" applyFont="1" applyFill="1" applyBorder="1" applyAlignment="1">
      <alignment vertical="top"/>
    </xf>
    <xf numFmtId="179" fontId="2" fillId="0" borderId="2" xfId="0" applyNumberFormat="1" applyFont="1" applyFill="1" applyBorder="1" applyAlignment="1">
      <alignment vertical="top"/>
    </xf>
    <xf numFmtId="182" fontId="2" fillId="0" borderId="2" xfId="0" applyNumberFormat="1" applyFont="1" applyFill="1" applyBorder="1" applyAlignment="1">
      <alignment vertical="top"/>
    </xf>
    <xf numFmtId="182" fontId="2" fillId="0" borderId="2" xfId="0" applyNumberFormat="1" applyFont="1" applyFill="1" applyBorder="1" applyAlignment="1">
      <alignment horizontal="right" wrapText="1"/>
    </xf>
    <xf numFmtId="186" fontId="2" fillId="0" borderId="2" xfId="22" applyNumberFormat="1" applyFont="1" applyBorder="1" applyAlignment="1">
      <alignment horizontal="right" wrapText="1"/>
    </xf>
    <xf numFmtId="174" fontId="2" fillId="0" borderId="0" xfId="0" applyNumberFormat="1" applyFont="1" applyFill="1" applyBorder="1" applyAlignment="1">
      <alignment vertical="top"/>
    </xf>
    <xf numFmtId="187" fontId="2" fillId="0" borderId="0" xfId="22" applyNumberFormat="1" applyFont="1" applyBorder="1" applyAlignment="1">
      <alignment vertical="top"/>
    </xf>
    <xf numFmtId="49" fontId="2" fillId="0" borderId="1" xfId="0" applyNumberFormat="1" applyFont="1" applyBorder="1" applyAlignment="1">
      <alignment vertical="top"/>
    </xf>
    <xf numFmtId="186" fontId="2" fillId="0" borderId="1" xfId="22" applyNumberFormat="1" applyFont="1" applyBorder="1" applyAlignment="1">
      <alignment vertical="top"/>
    </xf>
    <xf numFmtId="0" fontId="2" fillId="2" borderId="0" xfId="0" applyFont="1" applyFill="1" applyAlignment="1">
      <alignment/>
    </xf>
    <xf numFmtId="0" fontId="6" fillId="0" borderId="0" xfId="20" applyFont="1">
      <alignment/>
      <protection/>
    </xf>
    <xf numFmtId="0" fontId="6" fillId="0" borderId="0" xfId="20" applyFont="1" applyBorder="1">
      <alignment/>
      <protection/>
    </xf>
    <xf numFmtId="0" fontId="7" fillId="0" borderId="0" xfId="20" applyFont="1" applyBorder="1">
      <alignment/>
      <protection/>
    </xf>
    <xf numFmtId="0" fontId="7" fillId="0" borderId="0" xfId="20" applyFont="1" applyAlignment="1">
      <alignment horizontal="left"/>
      <protection/>
    </xf>
    <xf numFmtId="0" fontId="7" fillId="0" borderId="0" xfId="20" applyFont="1">
      <alignment/>
      <protection/>
    </xf>
    <xf numFmtId="0" fontId="5" fillId="0" borderId="0" xfId="20" applyFont="1">
      <alignment/>
      <protection/>
    </xf>
    <xf numFmtId="183" fontId="2" fillId="0" borderId="0" xfId="20" applyNumberFormat="1">
      <alignment/>
      <protection/>
    </xf>
    <xf numFmtId="188" fontId="1" fillId="0" borderId="0" xfId="20" applyNumberFormat="1" applyFont="1">
      <alignment/>
      <protection/>
    </xf>
    <xf numFmtId="175" fontId="1" fillId="0" borderId="0" xfId="21" applyNumberFormat="1" applyFont="1" applyFill="1" applyBorder="1" applyAlignment="1">
      <alignment horizontal="right"/>
      <protection/>
    </xf>
    <xf numFmtId="188" fontId="1" fillId="0" borderId="0" xfId="20" applyNumberFormat="1" applyFont="1" applyFill="1">
      <alignment/>
      <protection/>
    </xf>
    <xf numFmtId="189" fontId="1" fillId="0" borderId="0" xfId="20" applyNumberFormat="1" applyFont="1">
      <alignment/>
      <protection/>
    </xf>
    <xf numFmtId="188" fontId="1" fillId="0" borderId="0" xfId="20" applyNumberFormat="1" applyFont="1" applyAlignment="1">
      <alignment horizontal="right"/>
      <protection/>
    </xf>
    <xf numFmtId="188" fontId="1" fillId="0" borderId="1" xfId="20" applyNumberFormat="1" applyFont="1" applyBorder="1">
      <alignment/>
      <protection/>
    </xf>
    <xf numFmtId="188" fontId="1" fillId="0" borderId="1" xfId="20" applyNumberFormat="1" applyFont="1" applyFill="1" applyBorder="1">
      <alignment/>
      <protection/>
    </xf>
    <xf numFmtId="0" fontId="2" fillId="0" borderId="2" xfId="20" applyFont="1" applyBorder="1">
      <alignment/>
      <protection/>
    </xf>
    <xf numFmtId="188" fontId="1" fillId="0" borderId="2" xfId="20" applyNumberFormat="1" applyFont="1" applyBorder="1">
      <alignment/>
      <protection/>
    </xf>
    <xf numFmtId="188" fontId="1" fillId="0" borderId="2" xfId="20" applyNumberFormat="1" applyFont="1" applyFill="1" applyBorder="1">
      <alignment/>
      <protection/>
    </xf>
    <xf numFmtId="188" fontId="1" fillId="0" borderId="2" xfId="20" applyNumberFormat="1" applyFont="1" applyBorder="1" applyAlignment="1">
      <alignment horizontal="right"/>
      <protection/>
    </xf>
    <xf numFmtId="189" fontId="1" fillId="0" borderId="2" xfId="20" applyNumberFormat="1" applyFont="1" applyBorder="1">
      <alignment/>
      <protection/>
    </xf>
    <xf numFmtId="188" fontId="1" fillId="0" borderId="0" xfId="20" applyNumberFormat="1" applyFont="1" applyBorder="1">
      <alignment/>
      <protection/>
    </xf>
    <xf numFmtId="190" fontId="2" fillId="0" borderId="1" xfId="20" applyNumberFormat="1" applyBorder="1">
      <alignment/>
      <protection/>
    </xf>
    <xf numFmtId="191" fontId="2" fillId="0" borderId="1" xfId="20" applyNumberFormat="1" applyBorder="1">
      <alignment/>
      <protection/>
    </xf>
    <xf numFmtId="0" fontId="9" fillId="0" borderId="0" xfId="20" applyFont="1">
      <alignment/>
      <protection/>
    </xf>
    <xf numFmtId="188" fontId="2" fillId="0" borderId="0" xfId="20" applyNumberFormat="1" applyFont="1">
      <alignment/>
      <protection/>
    </xf>
    <xf numFmtId="175" fontId="2" fillId="0" borderId="0" xfId="21" applyNumberFormat="1" applyFont="1" applyFill="1" applyBorder="1" applyAlignment="1">
      <alignment horizontal="right"/>
      <protection/>
    </xf>
    <xf numFmtId="188" fontId="2" fillId="0" borderId="0" xfId="20" applyNumberFormat="1" applyFont="1" applyFill="1">
      <alignment/>
      <protection/>
    </xf>
    <xf numFmtId="189" fontId="2" fillId="0" borderId="0" xfId="20" applyNumberFormat="1" applyFont="1">
      <alignment/>
      <protection/>
    </xf>
    <xf numFmtId="188" fontId="2" fillId="0" borderId="0" xfId="20" applyNumberFormat="1" applyFont="1" applyAlignment="1">
      <alignment horizontal="right"/>
      <protection/>
    </xf>
    <xf numFmtId="188" fontId="2" fillId="0" borderId="1" xfId="20" applyNumberFormat="1" applyFont="1" applyBorder="1">
      <alignment/>
      <protection/>
    </xf>
    <xf numFmtId="188" fontId="2" fillId="0" borderId="1" xfId="20" applyNumberFormat="1" applyFont="1" applyFill="1" applyBorder="1">
      <alignment/>
      <protection/>
    </xf>
    <xf numFmtId="189" fontId="2" fillId="0" borderId="1" xfId="20" applyNumberFormat="1" applyFont="1" applyBorder="1">
      <alignment/>
      <protection/>
    </xf>
    <xf numFmtId="188" fontId="2" fillId="0" borderId="2" xfId="20" applyNumberFormat="1" applyFont="1" applyBorder="1">
      <alignment/>
      <protection/>
    </xf>
    <xf numFmtId="188" fontId="2" fillId="0" borderId="2" xfId="20" applyNumberFormat="1" applyFont="1" applyFill="1" applyBorder="1">
      <alignment/>
      <protection/>
    </xf>
    <xf numFmtId="188" fontId="2" fillId="0" borderId="2" xfId="20" applyNumberFormat="1" applyFont="1" applyBorder="1" applyAlignment="1">
      <alignment horizontal="right"/>
      <protection/>
    </xf>
    <xf numFmtId="189" fontId="2" fillId="0" borderId="2" xfId="20" applyNumberFormat="1" applyFont="1" applyBorder="1">
      <alignment/>
      <protection/>
    </xf>
    <xf numFmtId="188" fontId="2" fillId="0" borderId="0" xfId="20" applyNumberFormat="1" applyFont="1" applyBorder="1">
      <alignment/>
      <protection/>
    </xf>
    <xf numFmtId="183" fontId="1" fillId="0" borderId="0" xfId="20" applyNumberFormat="1" applyFont="1">
      <alignment/>
      <protection/>
    </xf>
    <xf numFmtId="188" fontId="2" fillId="0" borderId="0" xfId="20" applyNumberFormat="1" applyFont="1" applyAlignment="1">
      <alignment vertical="center"/>
      <protection/>
    </xf>
    <xf numFmtId="179" fontId="1" fillId="0" borderId="0" xfId="20" applyNumberFormat="1" applyFont="1">
      <alignment/>
      <protection/>
    </xf>
    <xf numFmtId="179" fontId="2" fillId="0" borderId="0" xfId="20" applyNumberFormat="1" applyFont="1">
      <alignment/>
      <protection/>
    </xf>
    <xf numFmtId="0" fontId="1" fillId="0" borderId="2" xfId="20" applyFont="1" applyBorder="1">
      <alignment/>
      <protection/>
    </xf>
    <xf numFmtId="190" fontId="1" fillId="0" borderId="1" xfId="20" applyNumberFormat="1" applyFont="1" applyFill="1" applyBorder="1">
      <alignment/>
      <protection/>
    </xf>
    <xf numFmtId="190" fontId="2" fillId="0" borderId="1" xfId="20" applyNumberFormat="1" applyFont="1" applyBorder="1">
      <alignment/>
      <protection/>
    </xf>
    <xf numFmtId="190" fontId="2" fillId="0" borderId="1" xfId="20" applyNumberFormat="1" applyFont="1" applyFill="1" applyBorder="1">
      <alignment/>
      <protection/>
    </xf>
    <xf numFmtId="192" fontId="1" fillId="0" borderId="0" xfId="20" applyNumberFormat="1" applyFont="1">
      <alignment/>
      <protection/>
    </xf>
    <xf numFmtId="193" fontId="2" fillId="0" borderId="0" xfId="20" applyNumberFormat="1" applyFont="1" applyFill="1">
      <alignment/>
      <protection/>
    </xf>
    <xf numFmtId="193" fontId="2" fillId="0" borderId="0" xfId="20" applyNumberFormat="1" applyFont="1">
      <alignment/>
      <protection/>
    </xf>
    <xf numFmtId="0" fontId="2" fillId="0" borderId="0" xfId="20" applyAlignment="1">
      <alignment horizontal="left" indent="9"/>
      <protection/>
    </xf>
    <xf numFmtId="0" fontId="2" fillId="0" borderId="0" xfId="20" applyAlignment="1">
      <alignment horizontal="left" indent="8"/>
      <protection/>
    </xf>
    <xf numFmtId="0" fontId="2" fillId="0" borderId="0" xfId="20" applyFont="1" applyAlignment="1">
      <alignment horizontal="left" indent="1"/>
      <protection/>
    </xf>
    <xf numFmtId="0" fontId="2" fillId="0" borderId="0" xfId="20" applyFont="1" applyAlignment="1">
      <alignment horizontal="left" indent="9"/>
      <protection/>
    </xf>
    <xf numFmtId="188" fontId="2" fillId="0" borderId="0" xfId="20" applyNumberFormat="1" applyBorder="1">
      <alignment/>
      <protection/>
    </xf>
    <xf numFmtId="188" fontId="2" fillId="0" borderId="1" xfId="20" applyNumberFormat="1" applyBorder="1">
      <alignment/>
      <protection/>
    </xf>
    <xf numFmtId="188" fontId="1" fillId="0" borderId="7" xfId="20" applyNumberFormat="1" applyFont="1" applyBorder="1">
      <alignment/>
      <protection/>
    </xf>
    <xf numFmtId="188" fontId="2" fillId="0" borderId="7" xfId="20" applyNumberFormat="1" applyBorder="1">
      <alignment/>
      <protection/>
    </xf>
    <xf numFmtId="0" fontId="2" fillId="0" borderId="0" xfId="20" applyFont="1" applyAlignment="1">
      <alignment horizontal="left" indent="7"/>
      <protection/>
    </xf>
    <xf numFmtId="0" fontId="2" fillId="0" borderId="0" xfId="20" applyFont="1" applyAlignment="1">
      <alignment horizontal="left" indent="15"/>
      <protection/>
    </xf>
    <xf numFmtId="190" fontId="1" fillId="0" borderId="0" xfId="20" applyNumberFormat="1" applyFont="1">
      <alignment/>
      <protection/>
    </xf>
    <xf numFmtId="190" fontId="2" fillId="0" borderId="0" xfId="20" applyNumberFormat="1">
      <alignment/>
      <protection/>
    </xf>
    <xf numFmtId="190" fontId="2" fillId="0" borderId="0" xfId="20" applyNumberFormat="1" applyBorder="1">
      <alignment/>
      <protection/>
    </xf>
    <xf numFmtId="0" fontId="1" fillId="0" borderId="0" xfId="20" applyFont="1" applyBorder="1" applyAlignment="1">
      <alignment horizontal="center"/>
      <protection/>
    </xf>
    <xf numFmtId="189" fontId="2" fillId="0" borderId="0" xfId="20" applyNumberFormat="1" applyBorder="1">
      <alignment/>
      <protection/>
    </xf>
    <xf numFmtId="10" fontId="2" fillId="0" borderId="0" xfId="20" applyNumberFormat="1" applyBorder="1">
      <alignment/>
      <protection/>
    </xf>
    <xf numFmtId="179" fontId="2" fillId="0" borderId="0" xfId="20" applyNumberFormat="1">
      <alignment/>
      <protection/>
    </xf>
    <xf numFmtId="179" fontId="1" fillId="0" borderId="2" xfId="20" applyNumberFormat="1" applyFont="1" applyFill="1" applyBorder="1">
      <alignment/>
      <protection/>
    </xf>
    <xf numFmtId="179" fontId="2" fillId="0" borderId="2" xfId="20" applyNumberFormat="1" applyFont="1" applyBorder="1">
      <alignment/>
      <protection/>
    </xf>
    <xf numFmtId="179" fontId="2" fillId="0" borderId="2" xfId="20" applyNumberFormat="1" applyFont="1" applyFill="1" applyBorder="1">
      <alignment/>
      <protection/>
    </xf>
    <xf numFmtId="0" fontId="1" fillId="0" borderId="0" xfId="20" applyFont="1" applyBorder="1">
      <alignment/>
      <protection/>
    </xf>
    <xf numFmtId="179" fontId="1" fillId="0" borderId="0" xfId="20" applyNumberFormat="1" applyFont="1" applyFill="1" applyBorder="1">
      <alignment/>
      <protection/>
    </xf>
    <xf numFmtId="179" fontId="2" fillId="0" borderId="0" xfId="20" applyNumberFormat="1" applyFont="1" applyBorder="1">
      <alignment/>
      <protection/>
    </xf>
    <xf numFmtId="179" fontId="2" fillId="0" borderId="0" xfId="20" applyNumberFormat="1" applyFont="1" applyFill="1" applyBorder="1">
      <alignment/>
      <protection/>
    </xf>
    <xf numFmtId="179" fontId="1" fillId="0" borderId="0" xfId="20" applyNumberFormat="1" applyFont="1" applyFill="1">
      <alignment/>
      <protection/>
    </xf>
    <xf numFmtId="179" fontId="2" fillId="0" borderId="0" xfId="20" applyNumberFormat="1" applyFont="1" applyFill="1">
      <alignment/>
      <protection/>
    </xf>
    <xf numFmtId="0" fontId="1" fillId="0" borderId="7" xfId="20" applyFont="1" applyBorder="1">
      <alignment/>
      <protection/>
    </xf>
    <xf numFmtId="179" fontId="1" fillId="0" borderId="7" xfId="20" applyNumberFormat="1" applyFont="1" applyFill="1" applyBorder="1">
      <alignment/>
      <protection/>
    </xf>
    <xf numFmtId="179" fontId="2" fillId="0" borderId="7" xfId="20" applyNumberFormat="1" applyFont="1" applyBorder="1">
      <alignment/>
      <protection/>
    </xf>
    <xf numFmtId="179" fontId="2" fillId="0" borderId="7" xfId="20" applyNumberFormat="1" applyFont="1" applyFill="1" applyBorder="1">
      <alignment/>
      <protection/>
    </xf>
    <xf numFmtId="179" fontId="1" fillId="0" borderId="1" xfId="20" applyNumberFormat="1" applyFont="1" applyFill="1" applyBorder="1">
      <alignment/>
      <protection/>
    </xf>
    <xf numFmtId="179" fontId="2" fillId="0" borderId="1" xfId="20" applyNumberFormat="1" applyFont="1" applyBorder="1">
      <alignment/>
      <protection/>
    </xf>
    <xf numFmtId="179" fontId="2" fillId="0" borderId="1" xfId="20" applyNumberFormat="1" applyFont="1" applyFill="1" applyBorder="1">
      <alignment/>
      <protection/>
    </xf>
    <xf numFmtId="179" fontId="2" fillId="0" borderId="0" xfId="20" applyNumberFormat="1" applyFont="1" applyFill="1" applyBorder="1" applyAlignment="1">
      <alignment horizontal="right"/>
      <protection/>
    </xf>
    <xf numFmtId="179" fontId="1" fillId="0" borderId="0" xfId="20" applyNumberFormat="1" applyFont="1" applyBorder="1">
      <alignment/>
      <protection/>
    </xf>
    <xf numFmtId="179" fontId="1" fillId="0" borderId="1" xfId="20" applyNumberFormat="1" applyFont="1" applyBorder="1">
      <alignment/>
      <protection/>
    </xf>
    <xf numFmtId="179" fontId="1" fillId="0" borderId="0" xfId="20" applyNumberFormat="1" applyFont="1" applyAlignment="1" quotePrefix="1">
      <alignment horizontal="right" wrapText="1"/>
      <protection/>
    </xf>
    <xf numFmtId="179" fontId="1" fillId="0" borderId="0" xfId="20" applyNumberFormat="1" applyFont="1" applyAlignment="1">
      <alignment horizontal="right" wrapText="1"/>
      <protection/>
    </xf>
    <xf numFmtId="0" fontId="2" fillId="0" borderId="1" xfId="20" applyBorder="1" applyAlignment="1">
      <alignment horizontal="left" indent="9"/>
      <protection/>
    </xf>
    <xf numFmtId="179" fontId="1" fillId="0" borderId="1" xfId="20" applyNumberFormat="1" applyFont="1" applyBorder="1" applyAlignment="1">
      <alignment horizontal="right"/>
      <protection/>
    </xf>
    <xf numFmtId="0" fontId="2" fillId="0" borderId="0" xfId="20" applyBorder="1" applyAlignment="1">
      <alignment horizontal="left" indent="8"/>
      <protection/>
    </xf>
    <xf numFmtId="0" fontId="2" fillId="0" borderId="0" xfId="20" applyBorder="1" applyAlignment="1">
      <alignment horizontal="left" indent="9"/>
      <protection/>
    </xf>
    <xf numFmtId="179" fontId="1" fillId="0" borderId="0" xfId="20" applyNumberFormat="1" applyFont="1" applyBorder="1" applyAlignment="1">
      <alignment horizontal="right"/>
      <protection/>
    </xf>
    <xf numFmtId="179" fontId="2" fillId="0" borderId="0" xfId="20" applyNumberFormat="1" applyFont="1" applyBorder="1" applyAlignment="1">
      <alignment horizontal="right"/>
      <protection/>
    </xf>
    <xf numFmtId="179" fontId="2" fillId="0" borderId="1" xfId="20" applyNumberFormat="1" applyBorder="1">
      <alignment/>
      <protection/>
    </xf>
    <xf numFmtId="0" fontId="2" fillId="0" borderId="7" xfId="20" applyFont="1" applyBorder="1" applyAlignment="1">
      <alignment horizontal="left" indent="9"/>
      <protection/>
    </xf>
    <xf numFmtId="179" fontId="1" fillId="0" borderId="7" xfId="20" applyNumberFormat="1" applyFont="1" applyBorder="1">
      <alignment/>
      <protection/>
    </xf>
    <xf numFmtId="179" fontId="2" fillId="0" borderId="7" xfId="20" applyNumberFormat="1" applyBorder="1">
      <alignment/>
      <protection/>
    </xf>
    <xf numFmtId="173" fontId="1" fillId="0" borderId="0" xfId="20" applyNumberFormat="1" applyFont="1" applyAlignment="1">
      <alignment horizontal="right"/>
      <protection/>
    </xf>
    <xf numFmtId="173" fontId="2" fillId="0" borderId="0" xfId="20" applyNumberFormat="1" applyFont="1" applyAlignment="1">
      <alignment horizontal="right"/>
      <protection/>
    </xf>
    <xf numFmtId="173" fontId="2" fillId="0" borderId="0" xfId="20" applyNumberFormat="1" applyFont="1" applyFill="1" applyAlignment="1">
      <alignment horizontal="right"/>
      <protection/>
    </xf>
    <xf numFmtId="173" fontId="1" fillId="0" borderId="2" xfId="20" applyNumberFormat="1" applyFont="1" applyBorder="1" applyAlignment="1">
      <alignment horizontal="right"/>
      <protection/>
    </xf>
    <xf numFmtId="173" fontId="2" fillId="0" borderId="2" xfId="20" applyNumberFormat="1" applyFont="1" applyBorder="1" applyAlignment="1">
      <alignment horizontal="right"/>
      <protection/>
    </xf>
    <xf numFmtId="173" fontId="2" fillId="0" borderId="2" xfId="20" applyNumberFormat="1" applyFont="1" applyFill="1" applyBorder="1" applyAlignment="1">
      <alignment horizontal="right"/>
      <protection/>
    </xf>
    <xf numFmtId="173" fontId="1" fillId="0" borderId="0" xfId="20" applyNumberFormat="1" applyFont="1" applyBorder="1" applyAlignment="1">
      <alignment horizontal="right"/>
      <protection/>
    </xf>
    <xf numFmtId="173" fontId="2" fillId="0" borderId="0" xfId="20" applyNumberFormat="1" applyFont="1" applyBorder="1" applyAlignment="1">
      <alignment horizontal="right"/>
      <protection/>
    </xf>
    <xf numFmtId="173" fontId="1" fillId="0" borderId="1" xfId="20" applyNumberFormat="1" applyFont="1" applyBorder="1" applyAlignment="1">
      <alignment horizontal="right"/>
      <protection/>
    </xf>
    <xf numFmtId="173" fontId="2" fillId="0" borderId="1" xfId="20" applyNumberFormat="1" applyFont="1" applyBorder="1" applyAlignment="1">
      <alignment horizontal="right"/>
      <protection/>
    </xf>
    <xf numFmtId="173" fontId="2" fillId="0" borderId="1" xfId="20" applyNumberFormat="1" applyFont="1" applyFill="1" applyBorder="1" applyAlignment="1">
      <alignment horizontal="right"/>
      <protection/>
    </xf>
    <xf numFmtId="173" fontId="2" fillId="0" borderId="0" xfId="20" applyNumberFormat="1" applyAlignment="1">
      <alignment horizontal="right"/>
      <protection/>
    </xf>
    <xf numFmtId="173" fontId="1" fillId="0" borderId="0" xfId="20" applyNumberFormat="1" applyFont="1" applyFill="1" applyAlignment="1">
      <alignment horizontal="right"/>
      <protection/>
    </xf>
    <xf numFmtId="173" fontId="2" fillId="0" borderId="0" xfId="20" applyNumberFormat="1" applyBorder="1" applyAlignment="1">
      <alignment horizontal="right"/>
      <protection/>
    </xf>
    <xf numFmtId="194" fontId="1" fillId="0" borderId="0" xfId="20" applyNumberFormat="1" applyFont="1">
      <alignment/>
      <protection/>
    </xf>
    <xf numFmtId="188" fontId="2" fillId="0" borderId="0" xfId="20" applyNumberFormat="1">
      <alignment/>
      <protection/>
    </xf>
    <xf numFmtId="195" fontId="1" fillId="0" borderId="0" xfId="20" applyNumberFormat="1" applyFont="1">
      <alignment/>
      <protection/>
    </xf>
    <xf numFmtId="194" fontId="1" fillId="0" borderId="2" xfId="20" applyNumberFormat="1" applyFont="1" applyBorder="1">
      <alignment/>
      <protection/>
    </xf>
    <xf numFmtId="194" fontId="1" fillId="0" borderId="0" xfId="20" applyNumberFormat="1" applyFont="1" applyBorder="1">
      <alignment/>
      <protection/>
    </xf>
    <xf numFmtId="188" fontId="2" fillId="0" borderId="0" xfId="20" applyNumberFormat="1" applyFont="1" applyFill="1" applyBorder="1">
      <alignment/>
      <protection/>
    </xf>
    <xf numFmtId="194" fontId="2" fillId="0" borderId="1" xfId="20" applyNumberFormat="1" applyBorder="1">
      <alignment/>
      <protection/>
    </xf>
    <xf numFmtId="194" fontId="1" fillId="0" borderId="7" xfId="20" applyNumberFormat="1" applyFont="1" applyBorder="1">
      <alignment/>
      <protection/>
    </xf>
    <xf numFmtId="0" fontId="1" fillId="0" borderId="0" xfId="20" applyFont="1" applyAlignment="1">
      <alignment horizontal="left" wrapText="1"/>
      <protection/>
    </xf>
    <xf numFmtId="0" fontId="2" fillId="0" borderId="0" xfId="20" applyAlignment="1">
      <alignment wrapText="1"/>
      <protection/>
    </xf>
    <xf numFmtId="188" fontId="2" fillId="0" borderId="2" xfId="20" applyNumberFormat="1" applyBorder="1">
      <alignment/>
      <protection/>
    </xf>
    <xf numFmtId="174" fontId="2" fillId="0" borderId="0" xfId="20" applyNumberFormat="1" applyFont="1" applyBorder="1" applyAlignment="1">
      <alignment vertical="center"/>
      <protection/>
    </xf>
    <xf numFmtId="174" fontId="2" fillId="0" borderId="0" xfId="20" applyNumberFormat="1" applyBorder="1" applyAlignment="1">
      <alignment vertical="center"/>
      <protection/>
    </xf>
    <xf numFmtId="0" fontId="2" fillId="0" borderId="0" xfId="20" applyFont="1" applyBorder="1" applyAlignment="1">
      <alignment horizontal="left" indent="2"/>
      <protection/>
    </xf>
    <xf numFmtId="174" fontId="1" fillId="0" borderId="3" xfId="20" applyNumberFormat="1" applyFont="1" applyBorder="1" applyAlignment="1">
      <alignment vertical="center"/>
      <protection/>
    </xf>
    <xf numFmtId="174" fontId="2" fillId="0" borderId="3" xfId="20" applyNumberFormat="1" applyFont="1" applyBorder="1" applyAlignment="1">
      <alignment horizontal="right" vertical="center"/>
      <protection/>
    </xf>
    <xf numFmtId="174" fontId="1" fillId="0" borderId="5" xfId="20" applyNumberFormat="1" applyFont="1" applyBorder="1" applyAlignment="1">
      <alignment vertical="center"/>
      <protection/>
    </xf>
    <xf numFmtId="174" fontId="2" fillId="0" borderId="5" xfId="20" applyNumberFormat="1" applyFont="1" applyBorder="1" applyAlignment="1">
      <alignment horizontal="right" vertical="center"/>
      <protection/>
    </xf>
    <xf numFmtId="174" fontId="2" fillId="0" borderId="2" xfId="20" applyNumberFormat="1" applyBorder="1" applyAlignment="1">
      <alignment vertical="center"/>
      <protection/>
    </xf>
    <xf numFmtId="174" fontId="2" fillId="0" borderId="1" xfId="20" applyNumberFormat="1" applyBorder="1" applyAlignment="1">
      <alignment vertical="center"/>
      <protection/>
    </xf>
    <xf numFmtId="0" fontId="2" fillId="0" borderId="0" xfId="20" applyFont="1" applyBorder="1" applyAlignment="1">
      <alignment horizontal="left"/>
      <protection/>
    </xf>
    <xf numFmtId="0" fontId="2" fillId="0" borderId="0" xfId="20" applyFont="1" applyBorder="1" applyAlignment="1">
      <alignment horizontal="left" wrapText="1" indent="2"/>
      <protection/>
    </xf>
    <xf numFmtId="174" fontId="2" fillId="0" borderId="3" xfId="20" applyNumberFormat="1" applyBorder="1" applyAlignment="1">
      <alignment vertical="center"/>
      <protection/>
    </xf>
    <xf numFmtId="174" fontId="2" fillId="0" borderId="5" xfId="20" applyNumberFormat="1" applyBorder="1" applyAlignment="1">
      <alignment vertical="center"/>
      <protection/>
    </xf>
    <xf numFmtId="174" fontId="1" fillId="0" borderId="4" xfId="20" applyNumberFormat="1" applyFont="1" applyBorder="1" applyAlignment="1">
      <alignment vertical="center"/>
      <protection/>
    </xf>
    <xf numFmtId="174" fontId="2" fillId="0" borderId="4" xfId="20" applyNumberFormat="1" applyBorder="1" applyAlignment="1">
      <alignment vertical="center"/>
      <protection/>
    </xf>
    <xf numFmtId="0" fontId="2" fillId="0" borderId="0" xfId="20" applyFont="1" applyBorder="1" applyAlignment="1">
      <alignment wrapText="1"/>
      <protection/>
    </xf>
    <xf numFmtId="0" fontId="2" fillId="0" borderId="9" xfId="20" applyBorder="1">
      <alignment/>
      <protection/>
    </xf>
    <xf numFmtId="174" fontId="1" fillId="0" borderId="9" xfId="20" applyNumberFormat="1" applyFont="1" applyBorder="1" applyAlignment="1">
      <alignment vertical="center"/>
      <protection/>
    </xf>
    <xf numFmtId="174" fontId="2" fillId="0" borderId="9" xfId="20" applyNumberFormat="1" applyBorder="1" applyAlignment="1">
      <alignment vertical="center"/>
      <protection/>
    </xf>
    <xf numFmtId="0" fontId="2" fillId="0" borderId="1" xfId="20" applyFont="1" applyBorder="1" applyAlignment="1">
      <alignment horizontal="right"/>
      <protection/>
    </xf>
    <xf numFmtId="174" fontId="1" fillId="0" borderId="0" xfId="20" applyNumberFormat="1" applyFont="1" applyBorder="1" applyAlignment="1">
      <alignment/>
      <protection/>
    </xf>
    <xf numFmtId="0" fontId="2" fillId="0" borderId="0" xfId="20" applyAlignment="1">
      <alignment/>
      <protection/>
    </xf>
    <xf numFmtId="174" fontId="2" fillId="0" borderId="0" xfId="20" applyNumberFormat="1" applyBorder="1" applyAlignment="1">
      <alignment/>
      <protection/>
    </xf>
    <xf numFmtId="174" fontId="1" fillId="0" borderId="6" xfId="20" applyNumberFormat="1" applyFont="1" applyBorder="1" applyAlignment="1">
      <alignment vertical="center"/>
      <protection/>
    </xf>
    <xf numFmtId="174" fontId="2" fillId="0" borderId="6" xfId="20" applyNumberFormat="1" applyBorder="1" applyAlignment="1">
      <alignment vertical="center"/>
      <protection/>
    </xf>
    <xf numFmtId="0" fontId="1" fillId="0" borderId="1" xfId="20" applyFont="1" applyBorder="1" applyAlignment="1">
      <alignment horizontal="left"/>
      <protection/>
    </xf>
    <xf numFmtId="192" fontId="1" fillId="0" borderId="0" xfId="20" applyNumberFormat="1" applyFont="1" applyBorder="1">
      <alignment/>
      <protection/>
    </xf>
    <xf numFmtId="0" fontId="29" fillId="0" borderId="0" xfId="20" applyFont="1" applyBorder="1">
      <alignment/>
      <protection/>
    </xf>
    <xf numFmtId="0" fontId="2" fillId="0" borderId="9" xfId="20" applyFont="1" applyBorder="1">
      <alignment/>
      <protection/>
    </xf>
    <xf numFmtId="188" fontId="2" fillId="0" borderId="9" xfId="20" applyNumberFormat="1" applyBorder="1">
      <alignment/>
      <protection/>
    </xf>
    <xf numFmtId="0" fontId="5" fillId="0" borderId="0" xfId="20" applyFont="1" applyBorder="1">
      <alignment/>
      <protection/>
    </xf>
    <xf numFmtId="0" fontId="2" fillId="0" borderId="0" xfId="20" applyFont="1" applyBorder="1" applyAlignment="1">
      <alignment vertical="center"/>
      <protection/>
    </xf>
    <xf numFmtId="0" fontId="2" fillId="0" borderId="0" xfId="20" applyFont="1" applyBorder="1" applyAlignment="1">
      <alignment vertical="top"/>
      <protection/>
    </xf>
    <xf numFmtId="188" fontId="2" fillId="0" borderId="0" xfId="20" applyNumberFormat="1" applyFont="1" applyBorder="1" applyAlignment="1">
      <alignment horizontal="right"/>
      <protection/>
    </xf>
    <xf numFmtId="0" fontId="2" fillId="0" borderId="0" xfId="20" applyFont="1" applyBorder="1" applyAlignment="1">
      <alignment horizontal="left" indent="3"/>
      <protection/>
    </xf>
    <xf numFmtId="188" fontId="2" fillId="0" borderId="10" xfId="20" applyNumberFormat="1" applyBorder="1">
      <alignment/>
      <protection/>
    </xf>
    <xf numFmtId="0" fontId="20" fillId="0" borderId="0" xfId="0" applyFont="1" applyAlignment="1">
      <alignment horizontal="right"/>
    </xf>
    <xf numFmtId="0" fontId="5" fillId="0" borderId="0" xfId="20" applyFont="1" applyAlignment="1">
      <alignment horizontal="right"/>
      <protection/>
    </xf>
    <xf numFmtId="0" fontId="2" fillId="0" borderId="0" xfId="20" applyFont="1" applyAlignment="1">
      <alignment horizontal="right"/>
      <protection/>
    </xf>
    <xf numFmtId="0" fontId="1" fillId="0" borderId="0" xfId="20" applyFont="1" applyAlignment="1">
      <alignment horizontal="center"/>
      <protection/>
    </xf>
    <xf numFmtId="0" fontId="2" fillId="0" borderId="0" xfId="20" applyFont="1" applyBorder="1" applyAlignment="1">
      <alignment horizontal="right"/>
      <protection/>
    </xf>
    <xf numFmtId="0" fontId="2" fillId="0" borderId="1" xfId="20" applyFont="1" applyBorder="1" applyAlignment="1">
      <alignment horizontal="right"/>
      <protection/>
    </xf>
    <xf numFmtId="196" fontId="1" fillId="0" borderId="0" xfId="20" applyNumberFormat="1" applyFont="1" applyAlignment="1">
      <alignment horizontal="right"/>
      <protection/>
    </xf>
    <xf numFmtId="196" fontId="2" fillId="0" borderId="0" xfId="20" applyNumberFormat="1" applyFont="1" applyAlignment="1">
      <alignment horizontal="right"/>
      <protection/>
    </xf>
    <xf numFmtId="196" fontId="2" fillId="0" borderId="0" xfId="20" applyNumberFormat="1" applyFont="1">
      <alignment/>
      <protection/>
    </xf>
    <xf numFmtId="196" fontId="1" fillId="0" borderId="1" xfId="20" applyNumberFormat="1" applyFont="1" applyBorder="1" applyAlignment="1">
      <alignment horizontal="right"/>
      <protection/>
    </xf>
    <xf numFmtId="196" fontId="2" fillId="0" borderId="1" xfId="20" applyNumberFormat="1" applyFont="1" applyBorder="1" applyAlignment="1">
      <alignment horizontal="right"/>
      <protection/>
    </xf>
    <xf numFmtId="196" fontId="2" fillId="0" borderId="1" xfId="20" applyNumberFormat="1" applyFont="1" applyBorder="1">
      <alignment/>
      <protection/>
    </xf>
    <xf numFmtId="197" fontId="2" fillId="0" borderId="0" xfId="20" applyNumberFormat="1" applyFont="1" applyAlignment="1">
      <alignment horizontal="right"/>
      <protection/>
    </xf>
    <xf numFmtId="196" fontId="1" fillId="0" borderId="7" xfId="20" applyNumberFormat="1" applyFont="1" applyBorder="1" applyAlignment="1">
      <alignment horizontal="right"/>
      <protection/>
    </xf>
    <xf numFmtId="196" fontId="2" fillId="0" borderId="7" xfId="20" applyNumberFormat="1" applyFont="1" applyBorder="1" applyAlignment="1">
      <alignment horizontal="right"/>
      <protection/>
    </xf>
    <xf numFmtId="198" fontId="2" fillId="0" borderId="0" xfId="20" applyNumberFormat="1" applyFont="1" applyBorder="1">
      <alignment/>
      <protection/>
    </xf>
    <xf numFmtId="198" fontId="2" fillId="0" borderId="0" xfId="20" applyNumberFormat="1" applyFont="1">
      <alignment/>
      <protection/>
    </xf>
    <xf numFmtId="198" fontId="2" fillId="0" borderId="7" xfId="20" applyNumberFormat="1" applyFont="1" applyBorder="1">
      <alignment/>
      <protection/>
    </xf>
    <xf numFmtId="0" fontId="4" fillId="0" borderId="0" xfId="20" applyFont="1" applyAlignment="1">
      <alignment horizontal="centerContinuous" vertical="center"/>
      <protection/>
    </xf>
    <xf numFmtId="0" fontId="20" fillId="0" borderId="0" xfId="0" applyFont="1" applyAlignment="1">
      <alignment horizontal="centerContinuous" vertical="center"/>
    </xf>
    <xf numFmtId="0" fontId="1" fillId="0" borderId="0" xfId="20" applyFont="1" applyAlignment="1">
      <alignment horizontal="left"/>
      <protection/>
    </xf>
    <xf numFmtId="0" fontId="1" fillId="0" borderId="0" xfId="20" applyFont="1" applyAlignment="1">
      <alignment/>
      <protection/>
    </xf>
    <xf numFmtId="0" fontId="1" fillId="0" borderId="0" xfId="20" applyFont="1" applyAlignment="1">
      <alignment horizontal="centerContinuous"/>
      <protection/>
    </xf>
    <xf numFmtId="0" fontId="1" fillId="0" borderId="0" xfId="20" applyFont="1" applyAlignment="1">
      <alignment horizontal="centerContinuous" vertical="center"/>
      <protection/>
    </xf>
    <xf numFmtId="0" fontId="1" fillId="0" borderId="0" xfId="20" applyFont="1" applyAlignment="1">
      <alignment horizontal="left" vertical="center"/>
      <protection/>
    </xf>
    <xf numFmtId="0" fontId="2" fillId="0" borderId="0" xfId="20" applyFont="1" applyAlignment="1">
      <alignment horizontal="centerContinuous"/>
      <protection/>
    </xf>
    <xf numFmtId="0" fontId="4" fillId="0" borderId="0" xfId="20" applyFont="1" applyAlignment="1">
      <alignment/>
      <protection/>
    </xf>
    <xf numFmtId="0" fontId="2" fillId="0" borderId="0" xfId="20" applyFont="1" applyBorder="1" applyAlignment="1" quotePrefix="1">
      <alignment horizontal="right"/>
      <protection/>
    </xf>
    <xf numFmtId="0" fontId="4" fillId="0" borderId="0" xfId="20" applyFont="1" applyAlignment="1">
      <alignment horizontal="center"/>
      <protection/>
    </xf>
    <xf numFmtId="0" fontId="2" fillId="0" borderId="0" xfId="20" applyFont="1" applyAlignment="1">
      <alignment/>
      <protection/>
    </xf>
    <xf numFmtId="199" fontId="1" fillId="0" borderId="0" xfId="20" applyNumberFormat="1" applyFont="1" applyAlignment="1">
      <alignment horizontal="right"/>
      <protection/>
    </xf>
    <xf numFmtId="199" fontId="2" fillId="0" borderId="0" xfId="20" applyNumberFormat="1" applyFont="1" applyAlignment="1">
      <alignment horizontal="right"/>
      <protection/>
    </xf>
    <xf numFmtId="199" fontId="2" fillId="0" borderId="0" xfId="20" applyNumberFormat="1" applyFont="1" applyFill="1" applyAlignment="1" quotePrefix="1">
      <alignment horizontal="right"/>
      <protection/>
    </xf>
    <xf numFmtId="199" fontId="31" fillId="0" borderId="0" xfId="20" applyNumberFormat="1" applyFont="1" applyFill="1" applyAlignment="1" quotePrefix="1">
      <alignment horizontal="right"/>
      <protection/>
    </xf>
    <xf numFmtId="199" fontId="32" fillId="0" borderId="0" xfId="20" applyNumberFormat="1" applyFont="1" applyFill="1" applyAlignment="1" quotePrefix="1">
      <alignment horizontal="right"/>
      <protection/>
    </xf>
    <xf numFmtId="192" fontId="2" fillId="0" borderId="0" xfId="20" applyNumberFormat="1" applyFont="1">
      <alignment/>
      <protection/>
    </xf>
    <xf numFmtId="199" fontId="2" fillId="0" borderId="0" xfId="20" applyNumberFormat="1" applyFont="1" applyFill="1" applyAlignment="1">
      <alignment horizontal="right"/>
      <protection/>
    </xf>
    <xf numFmtId="199" fontId="31" fillId="0" borderId="0" xfId="20" applyNumberFormat="1" applyFont="1" applyAlignment="1">
      <alignment horizontal="right"/>
      <protection/>
    </xf>
    <xf numFmtId="199" fontId="32" fillId="0" borderId="0" xfId="20" applyNumberFormat="1" applyFont="1" applyAlignment="1">
      <alignment horizontal="right"/>
      <protection/>
    </xf>
    <xf numFmtId="199" fontId="25" fillId="0" borderId="0" xfId="20" applyNumberFormat="1" applyFont="1" applyAlignment="1">
      <alignment horizontal="right"/>
      <protection/>
    </xf>
    <xf numFmtId="199" fontId="27" fillId="0" borderId="0" xfId="20" applyNumberFormat="1" applyFont="1" applyAlignment="1">
      <alignment horizontal="right"/>
      <protection/>
    </xf>
    <xf numFmtId="199" fontId="27" fillId="0" borderId="0" xfId="20" applyNumberFormat="1" applyFont="1" applyFill="1" applyAlignment="1" quotePrefix="1">
      <alignment horizontal="right"/>
      <protection/>
    </xf>
    <xf numFmtId="199" fontId="1" fillId="0" borderId="7" xfId="20" applyNumberFormat="1" applyFont="1" applyBorder="1" applyAlignment="1">
      <alignment horizontal="right"/>
      <protection/>
    </xf>
    <xf numFmtId="199" fontId="2" fillId="0" borderId="7" xfId="20" applyNumberFormat="1" applyFont="1" applyBorder="1" applyAlignment="1">
      <alignment horizontal="right"/>
      <protection/>
    </xf>
    <xf numFmtId="192" fontId="2" fillId="0" borderId="0" xfId="20" applyNumberFormat="1" applyFont="1" applyBorder="1">
      <alignment/>
      <protection/>
    </xf>
    <xf numFmtId="192" fontId="2" fillId="0" borderId="10" xfId="20" applyNumberFormat="1" applyFont="1" applyBorder="1">
      <alignment/>
      <protection/>
    </xf>
    <xf numFmtId="174" fontId="2" fillId="0" borderId="10" xfId="20" applyNumberFormat="1" applyFont="1" applyBorder="1">
      <alignment/>
      <protection/>
    </xf>
    <xf numFmtId="183" fontId="2" fillId="0" borderId="0" xfId="20" applyNumberFormat="1" applyFont="1">
      <alignment/>
      <protection/>
    </xf>
    <xf numFmtId="174" fontId="2" fillId="0" borderId="0" xfId="20" applyNumberFormat="1" applyFont="1" applyAlignment="1">
      <alignment/>
      <protection/>
    </xf>
    <xf numFmtId="174" fontId="2" fillId="0" borderId="0" xfId="20" applyNumberFormat="1" applyFont="1" applyAlignment="1">
      <alignment horizontal="center"/>
      <protection/>
    </xf>
    <xf numFmtId="2" fontId="5" fillId="0" borderId="0" xfId="20" applyNumberFormat="1" applyFont="1" applyBorder="1" applyAlignment="1">
      <alignment/>
      <protection/>
    </xf>
    <xf numFmtId="198" fontId="27" fillId="0" borderId="0" xfId="20" applyNumberFormat="1" applyFont="1" applyFill="1" applyAlignment="1" quotePrefix="1">
      <alignment horizontal="right"/>
      <protection/>
    </xf>
    <xf numFmtId="0" fontId="27" fillId="0" borderId="0" xfId="20" applyNumberFormat="1" applyFont="1" applyFill="1" applyAlignment="1" quotePrefix="1">
      <alignment horizontal="right"/>
      <protection/>
    </xf>
    <xf numFmtId="0" fontId="2" fillId="0" borderId="0" xfId="20" applyFont="1" applyAlignment="1" quotePrefix="1">
      <alignment/>
      <protection/>
    </xf>
    <xf numFmtId="2" fontId="1" fillId="0" borderId="0" xfId="20" applyNumberFormat="1" applyFont="1">
      <alignment/>
      <protection/>
    </xf>
    <xf numFmtId="2" fontId="2" fillId="0" borderId="0" xfId="20" applyNumberFormat="1">
      <alignment/>
      <protection/>
    </xf>
    <xf numFmtId="0" fontId="2" fillId="0" borderId="0" xfId="19" applyFont="1" applyAlignment="1">
      <alignment vertical="center"/>
      <protection/>
    </xf>
    <xf numFmtId="0" fontId="2" fillId="0" borderId="0" xfId="19" applyFont="1" applyBorder="1" applyAlignment="1">
      <alignment vertical="center"/>
      <protection/>
    </xf>
    <xf numFmtId="0" fontId="1" fillId="0" borderId="0" xfId="19" applyFont="1" applyAlignment="1">
      <alignment vertical="center"/>
      <protection/>
    </xf>
    <xf numFmtId="0" fontId="2" fillId="0" borderId="0" xfId="19" applyFont="1" applyFill="1" applyAlignment="1">
      <alignment vertical="center"/>
      <protection/>
    </xf>
    <xf numFmtId="0" fontId="2" fillId="0" borderId="0" xfId="19" applyFont="1" applyFill="1">
      <alignment/>
      <protection/>
    </xf>
    <xf numFmtId="0" fontId="2" fillId="0" borderId="0" xfId="19" applyFont="1">
      <alignment/>
      <protection/>
    </xf>
    <xf numFmtId="0" fontId="2" fillId="0" borderId="0" xfId="19" applyFont="1" applyFill="1" applyAlignment="1">
      <alignment horizontal="right"/>
      <protection/>
    </xf>
    <xf numFmtId="0" fontId="2" fillId="0" borderId="0" xfId="19" applyFont="1" applyBorder="1">
      <alignment/>
      <protection/>
    </xf>
    <xf numFmtId="0" fontId="1" fillId="0" borderId="0" xfId="19" applyFont="1" applyAlignment="1">
      <alignment horizontal="right"/>
      <protection/>
    </xf>
    <xf numFmtId="0" fontId="1" fillId="0" borderId="0" xfId="19" applyFont="1">
      <alignment/>
      <protection/>
    </xf>
    <xf numFmtId="15" fontId="2" fillId="0" borderId="0" xfId="19" applyNumberFormat="1" applyFont="1" applyAlignment="1" quotePrefix="1">
      <alignment horizontal="right"/>
      <protection/>
    </xf>
    <xf numFmtId="0" fontId="2" fillId="0" borderId="0" xfId="19" applyFont="1" applyAlignment="1">
      <alignment horizontal="right"/>
      <protection/>
    </xf>
    <xf numFmtId="178" fontId="4" fillId="0" borderId="0" xfId="19" applyNumberFormat="1" applyFont="1" applyFill="1" applyBorder="1" applyAlignment="1" applyProtection="1">
      <alignment horizontal="left"/>
      <protection/>
    </xf>
    <xf numFmtId="178" fontId="4" fillId="0" borderId="0" xfId="19" applyNumberFormat="1" applyFont="1" applyFill="1" applyBorder="1" applyAlignment="1" applyProtection="1">
      <alignment horizontal="right"/>
      <protection/>
    </xf>
    <xf numFmtId="0" fontId="5" fillId="0" borderId="0" xfId="19" applyFont="1" applyBorder="1">
      <alignment/>
      <protection/>
    </xf>
    <xf numFmtId="0" fontId="2" fillId="0" borderId="1" xfId="19" applyFont="1" applyBorder="1">
      <alignment/>
      <protection/>
    </xf>
    <xf numFmtId="0" fontId="1" fillId="0" borderId="1" xfId="19" applyFont="1" applyBorder="1">
      <alignment/>
      <protection/>
    </xf>
    <xf numFmtId="0" fontId="1" fillId="0" borderId="1" xfId="19" applyFont="1" applyBorder="1" applyAlignment="1">
      <alignment horizontal="right"/>
      <protection/>
    </xf>
    <xf numFmtId="178" fontId="2" fillId="0" borderId="1" xfId="19" applyNumberFormat="1" applyFont="1" applyFill="1" applyBorder="1" applyAlignment="1" applyProtection="1">
      <alignment horizontal="right"/>
      <protection/>
    </xf>
    <xf numFmtId="200" fontId="2" fillId="0" borderId="0" xfId="19" applyNumberFormat="1" applyFont="1" applyAlignment="1" applyProtection="1">
      <alignment horizontal="right"/>
      <protection/>
    </xf>
    <xf numFmtId="0" fontId="2" fillId="0" borderId="0" xfId="19" applyFont="1" applyFill="1" applyBorder="1">
      <alignment/>
      <protection/>
    </xf>
    <xf numFmtId="0" fontId="1" fillId="0" borderId="0" xfId="19" applyFont="1" applyFill="1" applyBorder="1">
      <alignment/>
      <protection/>
    </xf>
    <xf numFmtId="174" fontId="1" fillId="0" borderId="0" xfId="19" applyNumberFormat="1" applyFont="1" applyFill="1" applyBorder="1">
      <alignment/>
      <protection/>
    </xf>
    <xf numFmtId="174" fontId="2" fillId="0" borderId="0" xfId="19" applyNumberFormat="1" applyFont="1" applyFill="1" applyBorder="1">
      <alignment/>
      <protection/>
    </xf>
    <xf numFmtId="174" fontId="2" fillId="0" borderId="0" xfId="19" applyNumberFormat="1" applyFont="1" applyFill="1" applyBorder="1" applyAlignment="1">
      <alignment horizontal="right"/>
      <protection/>
    </xf>
    <xf numFmtId="174" fontId="1" fillId="0" borderId="1" xfId="19" applyNumberFormat="1" applyFont="1" applyFill="1" applyBorder="1">
      <alignment/>
      <protection/>
    </xf>
    <xf numFmtId="174" fontId="2" fillId="0" borderId="1" xfId="19" applyNumberFormat="1" applyFont="1" applyFill="1" applyBorder="1" applyAlignment="1">
      <alignment horizontal="right"/>
      <protection/>
    </xf>
    <xf numFmtId="174" fontId="1" fillId="0" borderId="0" xfId="19" applyNumberFormat="1" applyFont="1" applyFill="1" applyBorder="1" applyAlignment="1">
      <alignment horizontal="right"/>
      <protection/>
    </xf>
    <xf numFmtId="174" fontId="2" fillId="0" borderId="1" xfId="19" applyNumberFormat="1" applyFont="1" applyFill="1" applyBorder="1">
      <alignment/>
      <protection/>
    </xf>
    <xf numFmtId="37" fontId="2" fillId="0" borderId="0" xfId="19" applyNumberFormat="1" applyFont="1" applyBorder="1" applyAlignment="1" applyProtection="1">
      <alignment horizontal="left"/>
      <protection/>
    </xf>
    <xf numFmtId="174" fontId="2" fillId="0" borderId="0" xfId="19" applyNumberFormat="1" applyFont="1">
      <alignment/>
      <protection/>
    </xf>
    <xf numFmtId="174" fontId="2" fillId="0" borderId="1" xfId="19" applyNumberFormat="1" applyFont="1" applyBorder="1">
      <alignment/>
      <protection/>
    </xf>
    <xf numFmtId="174" fontId="2" fillId="0" borderId="0" xfId="19" applyNumberFormat="1" applyFont="1" applyBorder="1" applyAlignment="1">
      <alignment horizontal="right"/>
      <protection/>
    </xf>
    <xf numFmtId="174" fontId="1" fillId="0" borderId="7" xfId="19" applyNumberFormat="1" applyFont="1" applyFill="1" applyBorder="1" applyProtection="1">
      <alignment/>
      <protection/>
    </xf>
    <xf numFmtId="174" fontId="2" fillId="0" borderId="7" xfId="19" applyNumberFormat="1" applyFont="1" applyFill="1" applyBorder="1" applyProtection="1">
      <alignment/>
      <protection/>
    </xf>
    <xf numFmtId="174" fontId="2" fillId="0" borderId="0" xfId="19" applyNumberFormat="1" applyFont="1" applyFill="1" applyBorder="1" applyProtection="1">
      <alignment/>
      <protection/>
    </xf>
    <xf numFmtId="174" fontId="1" fillId="0" borderId="1" xfId="19" applyNumberFormat="1" applyFont="1" applyFill="1" applyBorder="1" applyAlignment="1">
      <alignment horizontal="right"/>
      <protection/>
    </xf>
    <xf numFmtId="174" fontId="2" fillId="0" borderId="1" xfId="19" applyNumberFormat="1" applyFont="1" applyFill="1" applyBorder="1" applyAlignment="1" applyProtection="1">
      <alignment horizontal="right"/>
      <protection/>
    </xf>
    <xf numFmtId="200" fontId="2" fillId="0" borderId="0" xfId="19" applyNumberFormat="1" applyFont="1" applyFill="1" applyBorder="1" applyAlignment="1" applyProtection="1">
      <alignment horizontal="right"/>
      <protection/>
    </xf>
    <xf numFmtId="200" fontId="2" fillId="0" borderId="0" xfId="19" applyNumberFormat="1" applyFont="1" applyFill="1" applyBorder="1" applyAlignment="1">
      <alignment horizontal="right"/>
      <protection/>
    </xf>
    <xf numFmtId="15" fontId="1" fillId="0" borderId="0" xfId="19" applyNumberFormat="1" applyFont="1" applyAlignment="1" quotePrefix="1">
      <alignment horizontal="right"/>
      <protection/>
    </xf>
    <xf numFmtId="37" fontId="2" fillId="0" borderId="0" xfId="19" applyNumberFormat="1" applyFont="1">
      <alignment/>
      <protection/>
    </xf>
    <xf numFmtId="37" fontId="2" fillId="0" borderId="0" xfId="19" applyNumberFormat="1" applyFont="1" applyAlignment="1">
      <alignment horizontal="centerContinuous"/>
      <protection/>
    </xf>
    <xf numFmtId="37" fontId="2" fillId="0" borderId="1" xfId="19" applyNumberFormat="1" applyFont="1" applyBorder="1">
      <alignment/>
      <protection/>
    </xf>
    <xf numFmtId="37" fontId="1" fillId="0" borderId="1" xfId="19" applyNumberFormat="1" applyFont="1" applyBorder="1" applyAlignment="1" applyProtection="1">
      <alignment horizontal="right"/>
      <protection/>
    </xf>
    <xf numFmtId="37" fontId="2" fillId="0" borderId="1" xfId="19" applyNumberFormat="1" applyFont="1" applyBorder="1" applyAlignment="1">
      <alignment horizontal="right"/>
      <protection/>
    </xf>
    <xf numFmtId="0" fontId="1" fillId="0" borderId="0" xfId="19" applyFont="1" applyBorder="1">
      <alignment/>
      <protection/>
    </xf>
    <xf numFmtId="37" fontId="2" fillId="0" borderId="0" xfId="19" applyNumberFormat="1" applyFont="1" applyBorder="1">
      <alignment/>
      <protection/>
    </xf>
    <xf numFmtId="37" fontId="1" fillId="0" borderId="0" xfId="19" applyNumberFormat="1" applyFont="1" applyBorder="1" applyAlignment="1" applyProtection="1">
      <alignment horizontal="right"/>
      <protection/>
    </xf>
    <xf numFmtId="37" fontId="2" fillId="0" borderId="0" xfId="19" applyNumberFormat="1" applyFont="1" applyBorder="1" applyAlignment="1">
      <alignment horizontal="right"/>
      <protection/>
    </xf>
    <xf numFmtId="178" fontId="2" fillId="0" borderId="0" xfId="19" applyNumberFormat="1" applyFont="1" applyFill="1" applyBorder="1" applyAlignment="1" applyProtection="1">
      <alignment horizontal="right"/>
      <protection/>
    </xf>
    <xf numFmtId="37" fontId="2" fillId="0" borderId="0" xfId="19" applyNumberFormat="1" applyFont="1" applyBorder="1" applyProtection="1">
      <alignment/>
      <protection/>
    </xf>
    <xf numFmtId="37" fontId="2" fillId="0" borderId="0" xfId="19" applyNumberFormat="1" applyFont="1" applyBorder="1" applyAlignment="1" applyProtection="1">
      <alignment horizontal="right"/>
      <protection/>
    </xf>
    <xf numFmtId="200" fontId="2" fillId="0" borderId="0" xfId="19" applyNumberFormat="1" applyFont="1" applyBorder="1" applyAlignment="1" applyProtection="1">
      <alignment/>
      <protection/>
    </xf>
    <xf numFmtId="200" fontId="2" fillId="0" borderId="0" xfId="19" applyNumberFormat="1" applyFont="1" applyBorder="1" applyProtection="1">
      <alignment/>
      <protection/>
    </xf>
    <xf numFmtId="201" fontId="1" fillId="0" borderId="0" xfId="19" applyNumberFormat="1" applyFont="1" applyBorder="1" applyProtection="1">
      <alignment/>
      <protection/>
    </xf>
    <xf numFmtId="174" fontId="1" fillId="0" borderId="0" xfId="19" applyNumberFormat="1" applyFont="1" applyBorder="1" applyProtection="1">
      <alignment/>
      <protection/>
    </xf>
    <xf numFmtId="174" fontId="2" fillId="0" borderId="0" xfId="19" applyNumberFormat="1" applyFont="1" applyBorder="1" applyProtection="1">
      <alignment/>
      <protection/>
    </xf>
    <xf numFmtId="37" fontId="2" fillId="0" borderId="0" xfId="19" applyNumberFormat="1" applyFont="1" applyBorder="1" applyAlignment="1">
      <alignment horizontal="left"/>
      <protection/>
    </xf>
    <xf numFmtId="37" fontId="2" fillId="0" borderId="0" xfId="19" applyNumberFormat="1" applyFont="1" applyBorder="1" applyAlignment="1" applyProtection="1" quotePrefix="1">
      <alignment horizontal="right"/>
      <protection/>
    </xf>
    <xf numFmtId="174" fontId="2" fillId="0" borderId="1" xfId="19" applyNumberFormat="1" applyFont="1" applyBorder="1" applyAlignment="1" applyProtection="1" quotePrefix="1">
      <alignment horizontal="right"/>
      <protection/>
    </xf>
    <xf numFmtId="174" fontId="1" fillId="0" borderId="0" xfId="19" applyNumberFormat="1" applyFont="1" applyBorder="1" applyAlignment="1" applyProtection="1">
      <alignment/>
      <protection/>
    </xf>
    <xf numFmtId="174" fontId="2" fillId="0" borderId="0" xfId="19" applyNumberFormat="1" applyFont="1" applyBorder="1" applyAlignment="1" applyProtection="1">
      <alignment horizontal="right"/>
      <protection/>
    </xf>
    <xf numFmtId="174" fontId="2" fillId="0" borderId="0" xfId="19" applyNumberFormat="1" applyFont="1" applyBorder="1" applyAlignment="1" applyProtection="1">
      <alignment/>
      <protection/>
    </xf>
    <xf numFmtId="174" fontId="1" fillId="0" borderId="0" xfId="19" applyNumberFormat="1" applyFont="1" applyBorder="1" applyAlignment="1" applyProtection="1">
      <alignment horizontal="right"/>
      <protection/>
    </xf>
    <xf numFmtId="174" fontId="2" fillId="0" borderId="0" xfId="19" applyNumberFormat="1" applyFont="1" applyFill="1" applyBorder="1" applyAlignment="1" applyProtection="1">
      <alignment horizontal="right"/>
      <protection/>
    </xf>
    <xf numFmtId="174" fontId="2" fillId="0" borderId="0" xfId="19" applyNumberFormat="1" applyFont="1" applyProtection="1" quotePrefix="1">
      <alignment/>
      <protection/>
    </xf>
    <xf numFmtId="174" fontId="1" fillId="0" borderId="1" xfId="19" applyNumberFormat="1" applyFont="1" applyBorder="1" applyProtection="1">
      <alignment/>
      <protection/>
    </xf>
    <xf numFmtId="174" fontId="2" fillId="0" borderId="1" xfId="19" applyNumberFormat="1" applyFont="1" applyBorder="1" applyProtection="1" quotePrefix="1">
      <alignment/>
      <protection/>
    </xf>
    <xf numFmtId="174" fontId="2" fillId="0" borderId="1" xfId="19" applyNumberFormat="1" applyFont="1" applyBorder="1" applyProtection="1">
      <alignment/>
      <protection/>
    </xf>
    <xf numFmtId="174" fontId="2" fillId="0" borderId="1" xfId="19" applyNumberFormat="1" applyFont="1" applyFill="1" applyBorder="1" applyProtection="1">
      <alignment/>
      <protection/>
    </xf>
    <xf numFmtId="178" fontId="2" fillId="0" borderId="0" xfId="19" applyNumberFormat="1" applyFont="1" applyBorder="1" applyProtection="1">
      <alignment/>
      <protection/>
    </xf>
    <xf numFmtId="174" fontId="1" fillId="0" borderId="7" xfId="19" applyNumberFormat="1" applyFont="1" applyBorder="1" applyAlignment="1">
      <alignment/>
      <protection/>
    </xf>
    <xf numFmtId="174" fontId="2" fillId="0" borderId="7" xfId="19" applyNumberFormat="1" applyFont="1" applyBorder="1" applyAlignment="1">
      <alignment/>
      <protection/>
    </xf>
    <xf numFmtId="178" fontId="2" fillId="0" borderId="0" xfId="19" applyNumberFormat="1" applyFont="1" applyBorder="1" applyAlignment="1" applyProtection="1">
      <alignment horizontal="left"/>
      <protection/>
    </xf>
    <xf numFmtId="174" fontId="2" fillId="0" borderId="1" xfId="15" applyNumberFormat="1" applyFont="1" applyFill="1" applyBorder="1" applyAlignment="1">
      <alignment/>
    </xf>
    <xf numFmtId="200" fontId="2" fillId="0" borderId="0" xfId="19" applyNumberFormat="1" applyFont="1" applyBorder="1" applyAlignment="1" applyProtection="1">
      <alignment horizontal="right"/>
      <protection/>
    </xf>
    <xf numFmtId="178" fontId="5" fillId="0" borderId="0" xfId="19" applyNumberFormat="1" applyFont="1" applyBorder="1" applyProtection="1">
      <alignment/>
      <protection/>
    </xf>
    <xf numFmtId="200" fontId="1" fillId="0" borderId="0" xfId="19" applyNumberFormat="1" applyFont="1" applyBorder="1" applyAlignment="1" applyProtection="1" quotePrefix="1">
      <alignment horizontal="left"/>
      <protection/>
    </xf>
    <xf numFmtId="178" fontId="2" fillId="0" borderId="0" xfId="19" applyNumberFormat="1" applyFont="1" applyBorder="1" applyAlignment="1" applyProtection="1">
      <alignment horizontal="justify" vertical="top"/>
      <protection/>
    </xf>
    <xf numFmtId="200" fontId="2" fillId="0" borderId="0" xfId="19" applyNumberFormat="1" applyFont="1" applyBorder="1" applyAlignment="1" applyProtection="1" quotePrefix="1">
      <alignment horizontal="right"/>
      <protection/>
    </xf>
    <xf numFmtId="200" fontId="2" fillId="0" borderId="0" xfId="19" applyNumberFormat="1" applyFont="1" applyFill="1" applyBorder="1" applyAlignment="1" applyProtection="1" quotePrefix="1">
      <alignment horizontal="right"/>
      <protection/>
    </xf>
    <xf numFmtId="0" fontId="2" fillId="0" borderId="0" xfId="19" applyFont="1" applyFill="1" applyBorder="1" applyAlignment="1">
      <alignment horizontal="justify" vertical="top"/>
      <protection/>
    </xf>
    <xf numFmtId="200" fontId="33" fillId="0" borderId="0" xfId="19" applyNumberFormat="1" applyFont="1" applyBorder="1">
      <alignment/>
      <protection/>
    </xf>
    <xf numFmtId="0" fontId="2" fillId="0" borderId="0" xfId="19" applyFont="1" applyBorder="1" applyAlignment="1">
      <alignment horizontal="justify" vertical="top"/>
      <protection/>
    </xf>
    <xf numFmtId="0" fontId="2" fillId="0" borderId="0" xfId="19" applyFont="1" applyAlignment="1">
      <alignment horizontal="justify" vertical="top"/>
      <protection/>
    </xf>
    <xf numFmtId="179" fontId="1" fillId="0" borderId="0" xfId="19" applyNumberFormat="1" applyFont="1" applyFill="1" applyBorder="1">
      <alignment/>
      <protection/>
    </xf>
    <xf numFmtId="179" fontId="2" fillId="0" borderId="0" xfId="19" applyNumberFormat="1" applyFont="1">
      <alignment/>
      <protection/>
    </xf>
    <xf numFmtId="179" fontId="2" fillId="0" borderId="0" xfId="19" applyNumberFormat="1" applyFont="1" applyFill="1" applyBorder="1" applyAlignment="1">
      <alignment horizontal="right"/>
      <protection/>
    </xf>
    <xf numFmtId="179" fontId="31" fillId="0" borderId="10" xfId="19" applyNumberFormat="1" applyFont="1" applyFill="1" applyBorder="1" applyAlignment="1">
      <alignment horizontal="right"/>
      <protection/>
    </xf>
    <xf numFmtId="179" fontId="1" fillId="0" borderId="10" xfId="19" applyNumberFormat="1" applyFont="1" applyFill="1" applyBorder="1" applyAlignment="1">
      <alignment horizontal="right"/>
      <protection/>
    </xf>
    <xf numFmtId="179" fontId="2" fillId="0" borderId="10" xfId="19" applyNumberFormat="1" applyFont="1" applyFill="1" applyBorder="1" applyAlignment="1">
      <alignment horizontal="right"/>
      <protection/>
    </xf>
    <xf numFmtId="179" fontId="32" fillId="0" borderId="10" xfId="19" applyNumberFormat="1" applyFont="1" applyFill="1" applyBorder="1" applyAlignment="1">
      <alignment horizontal="right"/>
      <protection/>
    </xf>
    <xf numFmtId="37" fontId="2" fillId="0" borderId="1" xfId="19" applyNumberFormat="1" applyFont="1" applyBorder="1" applyAlignment="1" applyProtection="1">
      <alignment horizontal="left"/>
      <protection/>
    </xf>
    <xf numFmtId="0" fontId="2" fillId="0" borderId="1" xfId="19" applyFont="1" applyFill="1" applyBorder="1">
      <alignment/>
      <protection/>
    </xf>
    <xf numFmtId="0" fontId="1" fillId="0" borderId="1" xfId="19" applyFont="1" applyFill="1" applyBorder="1">
      <alignment/>
      <protection/>
    </xf>
    <xf numFmtId="179" fontId="1" fillId="0" borderId="1" xfId="19" applyNumberFormat="1" applyFont="1" applyFill="1" applyBorder="1" applyAlignment="1">
      <alignment horizontal="right"/>
      <protection/>
    </xf>
    <xf numFmtId="179" fontId="2" fillId="0" borderId="1" xfId="19" applyNumberFormat="1" applyFont="1" applyFill="1" applyBorder="1" applyAlignment="1">
      <alignment horizontal="right"/>
      <protection/>
    </xf>
    <xf numFmtId="179" fontId="2" fillId="0" borderId="0" xfId="19" applyNumberFormat="1" applyFont="1" applyBorder="1">
      <alignment/>
      <protection/>
    </xf>
    <xf numFmtId="179" fontId="2" fillId="0" borderId="0" xfId="19" applyNumberFormat="1" applyFont="1" applyBorder="1" applyAlignment="1">
      <alignment horizontal="right"/>
      <protection/>
    </xf>
    <xf numFmtId="179" fontId="1" fillId="0" borderId="1" xfId="19" applyNumberFormat="1" applyFont="1" applyFill="1" applyBorder="1">
      <alignment/>
      <protection/>
    </xf>
    <xf numFmtId="179" fontId="2" fillId="0" borderId="1" xfId="19" applyNumberFormat="1" applyFont="1" applyFill="1" applyBorder="1">
      <alignment/>
      <protection/>
    </xf>
    <xf numFmtId="179" fontId="1" fillId="0" borderId="0" xfId="19" applyNumberFormat="1" applyFont="1" applyFill="1" applyBorder="1" applyAlignment="1">
      <alignment horizontal="right"/>
      <protection/>
    </xf>
    <xf numFmtId="179" fontId="1" fillId="0" borderId="0" xfId="19" applyNumberFormat="1" applyFont="1" applyFill="1" applyBorder="1" applyProtection="1">
      <alignment/>
      <protection/>
    </xf>
    <xf numFmtId="179" fontId="2" fillId="0" borderId="0" xfId="19" applyNumberFormat="1" applyFont="1" applyFill="1" applyBorder="1" applyProtection="1">
      <alignment/>
      <protection/>
    </xf>
    <xf numFmtId="179" fontId="2" fillId="0" borderId="1" xfId="19" applyNumberFormat="1" applyFont="1" applyFill="1" applyBorder="1" applyProtection="1">
      <alignment/>
      <protection/>
    </xf>
    <xf numFmtId="179" fontId="1" fillId="0" borderId="10" xfId="19" applyNumberFormat="1" applyFont="1" applyFill="1" applyBorder="1">
      <alignment/>
      <protection/>
    </xf>
    <xf numFmtId="179" fontId="2" fillId="0" borderId="10" xfId="19" applyNumberFormat="1" applyFont="1" applyFill="1" applyBorder="1">
      <alignment/>
      <protection/>
    </xf>
    <xf numFmtId="0" fontId="2" fillId="0" borderId="0" xfId="19" applyFont="1" applyBorder="1" applyAlignment="1">
      <alignment horizontal="left"/>
      <protection/>
    </xf>
    <xf numFmtId="0" fontId="4" fillId="0" borderId="0" xfId="0" applyFont="1" applyAlignment="1">
      <alignment horizontal="left"/>
    </xf>
    <xf numFmtId="182" fontId="1" fillId="0" borderId="8" xfId="0" applyNumberFormat="1" applyFont="1" applyFill="1" applyBorder="1" applyAlignment="1">
      <alignment vertical="top"/>
    </xf>
    <xf numFmtId="182" fontId="1" fillId="0" borderId="0" xfId="0" applyNumberFormat="1" applyFont="1" applyFill="1" applyAlignment="1">
      <alignment vertical="top"/>
    </xf>
    <xf numFmtId="182" fontId="1" fillId="0" borderId="0" xfId="0" applyNumberFormat="1" applyFont="1" applyAlignment="1">
      <alignment/>
    </xf>
    <xf numFmtId="182" fontId="1" fillId="0" borderId="1" xfId="0" applyNumberFormat="1" applyFont="1" applyFill="1" applyBorder="1" applyAlignment="1">
      <alignment vertical="top"/>
    </xf>
    <xf numFmtId="179" fontId="1" fillId="0" borderId="1" xfId="0" applyNumberFormat="1" applyFont="1" applyFill="1" applyBorder="1" applyAlignment="1" quotePrefix="1">
      <alignment vertical="top"/>
    </xf>
    <xf numFmtId="179" fontId="1" fillId="0" borderId="1" xfId="0" applyNumberFormat="1" applyFont="1" applyFill="1" applyBorder="1" applyAlignment="1">
      <alignment vertical="top"/>
    </xf>
    <xf numFmtId="0" fontId="1" fillId="0" borderId="1" xfId="0" applyFont="1" applyFill="1" applyBorder="1" applyAlignment="1">
      <alignment vertical="top"/>
    </xf>
    <xf numFmtId="0" fontId="1" fillId="0" borderId="1" xfId="0" applyFont="1" applyBorder="1" applyAlignment="1">
      <alignment vertical="top"/>
    </xf>
    <xf numFmtId="179" fontId="2" fillId="0" borderId="1" xfId="0" applyNumberFormat="1" applyFont="1" applyFill="1" applyBorder="1" applyAlignment="1" quotePrefix="1">
      <alignment vertical="top"/>
    </xf>
    <xf numFmtId="0" fontId="2" fillId="0" borderId="1" xfId="0" applyFont="1" applyFill="1" applyBorder="1" applyAlignment="1">
      <alignment vertical="top"/>
    </xf>
    <xf numFmtId="179" fontId="1"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179" fontId="2" fillId="0" borderId="0" xfId="0" applyNumberFormat="1" applyFont="1" applyFill="1" applyBorder="1" applyAlignment="1">
      <alignment horizontal="right" vertical="top"/>
    </xf>
    <xf numFmtId="0" fontId="1" fillId="0" borderId="0" xfId="0" applyFont="1" applyAlignment="1">
      <alignment horizontal="right" vertical="top"/>
    </xf>
    <xf numFmtId="0" fontId="2" fillId="0" borderId="0" xfId="0" applyFont="1" applyAlignment="1">
      <alignment horizontal="right" vertical="top"/>
    </xf>
    <xf numFmtId="179" fontId="1" fillId="0" borderId="1" xfId="0" applyNumberFormat="1" applyFont="1" applyBorder="1" applyAlignment="1" quotePrefix="1">
      <alignment horizontal="right" vertical="top"/>
    </xf>
    <xf numFmtId="179" fontId="2" fillId="0" borderId="1" xfId="0" applyNumberFormat="1" applyFont="1" applyBorder="1" applyAlignment="1" quotePrefix="1">
      <alignment horizontal="right" vertical="top"/>
    </xf>
    <xf numFmtId="179" fontId="19" fillId="0" borderId="0" xfId="0" applyNumberFormat="1" applyFont="1" applyAlignment="1">
      <alignment vertical="top"/>
    </xf>
    <xf numFmtId="0" fontId="19" fillId="0" borderId="0" xfId="0" applyFont="1" applyAlignment="1">
      <alignment vertical="top"/>
    </xf>
    <xf numFmtId="179" fontId="16" fillId="0" borderId="0" xfId="0" applyNumberFormat="1" applyFont="1" applyAlignment="1">
      <alignment vertical="top"/>
    </xf>
    <xf numFmtId="0" fontId="16" fillId="0" borderId="0" xfId="0" applyFont="1" applyAlignment="1">
      <alignment vertical="top"/>
    </xf>
    <xf numFmtId="186" fontId="19" fillId="0" borderId="0" xfId="22" applyNumberFormat="1" applyFont="1" applyAlignment="1">
      <alignment vertical="top"/>
    </xf>
    <xf numFmtId="179" fontId="34" fillId="0" borderId="0" xfId="0" applyNumberFormat="1" applyFont="1" applyAlignment="1">
      <alignment vertical="top"/>
    </xf>
    <xf numFmtId="186" fontId="16" fillId="0" borderId="0" xfId="22" applyNumberFormat="1" applyFont="1" applyAlignment="1">
      <alignment vertical="top"/>
    </xf>
    <xf numFmtId="179" fontId="19" fillId="0" borderId="7" xfId="0" applyNumberFormat="1" applyFont="1" applyBorder="1" applyAlignment="1">
      <alignment vertical="top"/>
    </xf>
    <xf numFmtId="179" fontId="16" fillId="0" borderId="7" xfId="0" applyNumberFormat="1" applyFont="1" applyBorder="1" applyAlignment="1">
      <alignment vertical="top"/>
    </xf>
    <xf numFmtId="0" fontId="0" fillId="0" borderId="0" xfId="0" applyAlignment="1">
      <alignment horizontal="justify" vertical="center" wrapText="1"/>
    </xf>
    <xf numFmtId="179" fontId="16" fillId="0" borderId="1" xfId="0" applyNumberFormat="1" applyFont="1" applyBorder="1" applyAlignment="1" quotePrefix="1">
      <alignment horizontal="centerContinuous" wrapText="1"/>
    </xf>
    <xf numFmtId="179" fontId="16" fillId="0" borderId="1" xfId="0" applyNumberFormat="1" applyFont="1" applyBorder="1" applyAlignment="1" quotePrefix="1">
      <alignment horizontal="centerContinuous" vertical="top" wrapText="1"/>
    </xf>
    <xf numFmtId="179" fontId="16" fillId="0" borderId="0" xfId="0" applyNumberFormat="1" applyFont="1" applyBorder="1" applyAlignment="1" quotePrefix="1">
      <alignment horizontal="center" vertical="top"/>
    </xf>
    <xf numFmtId="182" fontId="1" fillId="0" borderId="0" xfId="0" applyNumberFormat="1" applyFont="1" applyFill="1" applyBorder="1" applyAlignment="1">
      <alignment horizontal="right" wrapText="1"/>
    </xf>
    <xf numFmtId="179" fontId="1" fillId="0" borderId="0" xfId="0" applyNumberFormat="1" applyFont="1" applyAlignment="1">
      <alignment horizontal="right" vertical="top" wrapText="1"/>
    </xf>
    <xf numFmtId="179" fontId="2" fillId="0" borderId="0" xfId="0" applyNumberFormat="1" applyFont="1" applyAlignment="1">
      <alignment horizontal="right" vertical="top" wrapText="1"/>
    </xf>
    <xf numFmtId="179" fontId="2" fillId="0" borderId="0" xfId="0" applyNumberFormat="1" applyFont="1" applyBorder="1" applyAlignment="1">
      <alignment horizontal="right" vertical="top" wrapText="1"/>
    </xf>
    <xf numFmtId="0" fontId="20" fillId="0" borderId="1" xfId="0" applyFont="1" applyBorder="1" applyAlignment="1">
      <alignment/>
    </xf>
    <xf numFmtId="0" fontId="2" fillId="0" borderId="1" xfId="0" applyFont="1" applyBorder="1" applyAlignment="1">
      <alignment/>
    </xf>
    <xf numFmtId="0" fontId="2" fillId="0" borderId="0" xfId="20" applyFont="1" applyFill="1" applyBorder="1" applyAlignment="1">
      <alignment horizontal="justify" vertical="top" wrapText="1"/>
      <protection/>
    </xf>
    <xf numFmtId="0" fontId="1" fillId="2" borderId="0" xfId="20" applyFont="1" applyFill="1" applyBorder="1" applyAlignment="1">
      <alignment horizontal="right" vertical="top"/>
      <protection/>
    </xf>
    <xf numFmtId="0" fontId="1" fillId="0" borderId="1" xfId="0" applyFont="1" applyBorder="1" applyAlignment="1">
      <alignment horizontal="right" vertical="center"/>
    </xf>
    <xf numFmtId="0" fontId="0" fillId="0" borderId="8" xfId="0" applyFill="1" applyBorder="1" applyAlignment="1">
      <alignment/>
    </xf>
    <xf numFmtId="0" fontId="2" fillId="0" borderId="0" xfId="0" applyFont="1" applyBorder="1" applyAlignment="1">
      <alignment horizontal="left"/>
    </xf>
    <xf numFmtId="174" fontId="1" fillId="0" borderId="0" xfId="20" applyNumberFormat="1" applyFont="1" applyBorder="1" applyAlignment="1" quotePrefix="1">
      <alignment vertical="center"/>
      <protection/>
    </xf>
    <xf numFmtId="0" fontId="2" fillId="0" borderId="0" xfId="20" applyFont="1" quotePrefix="1">
      <alignment/>
      <protection/>
    </xf>
    <xf numFmtId="174" fontId="2" fillId="0" borderId="1" xfId="20" applyNumberFormat="1" applyBorder="1">
      <alignment/>
      <protection/>
    </xf>
    <xf numFmtId="172" fontId="1" fillId="0" borderId="0" xfId="20" applyNumberFormat="1" applyFont="1" applyAlignment="1" quotePrefix="1">
      <alignment horizontal="right"/>
      <protection/>
    </xf>
    <xf numFmtId="0" fontId="19" fillId="0" borderId="0" xfId="0" applyNumberFormat="1" applyFont="1" applyFill="1" applyBorder="1" applyAlignment="1">
      <alignment horizontal="right" wrapText="1"/>
    </xf>
    <xf numFmtId="0" fontId="2" fillId="0" borderId="0" xfId="20" applyFont="1" applyFill="1" applyAlignment="1">
      <alignment horizontal="right"/>
      <protection/>
    </xf>
    <xf numFmtId="182" fontId="2" fillId="0" borderId="0" xfId="20" applyNumberFormat="1" applyFont="1" applyBorder="1" applyAlignment="1">
      <alignment vertical="center"/>
      <protection/>
    </xf>
    <xf numFmtId="0" fontId="2" fillId="0" borderId="7" xfId="20" applyFill="1" applyBorder="1" applyAlignment="1">
      <alignment horizontal="left"/>
      <protection/>
    </xf>
    <xf numFmtId="49" fontId="2" fillId="0" borderId="0" xfId="0" applyNumberFormat="1" applyFont="1" applyAlignment="1">
      <alignment horizontal="justify" wrapText="1"/>
    </xf>
    <xf numFmtId="0" fontId="2" fillId="0" borderId="0" xfId="0" applyFont="1" applyAlignment="1">
      <alignment horizontal="justify"/>
    </xf>
    <xf numFmtId="0" fontId="1" fillId="0" borderId="0" xfId="0" applyNumberFormat="1" applyFont="1" applyBorder="1" applyAlignment="1">
      <alignment horizontal="center" vertical="top"/>
    </xf>
    <xf numFmtId="179" fontId="1" fillId="0" borderId="0" xfId="0" applyNumberFormat="1" applyFont="1" applyAlignment="1">
      <alignment horizontal="right" wrapText="1"/>
    </xf>
    <xf numFmtId="49" fontId="2" fillId="0" borderId="0" xfId="0" applyNumberFormat="1" applyFont="1" applyAlignment="1">
      <alignment vertical="top"/>
    </xf>
    <xf numFmtId="179" fontId="2" fillId="0" borderId="0" xfId="0" applyNumberFormat="1" applyFont="1" applyAlignment="1">
      <alignment vertical="top"/>
    </xf>
    <xf numFmtId="179" fontId="1" fillId="0" borderId="0" xfId="0" applyNumberFormat="1" applyFont="1" applyAlignment="1">
      <alignment/>
    </xf>
    <xf numFmtId="179" fontId="2" fillId="0" borderId="0" xfId="0" applyNumberFormat="1" applyFont="1" applyAlignment="1">
      <alignment/>
    </xf>
    <xf numFmtId="174" fontId="2" fillId="0" borderId="0" xfId="0" applyNumberFormat="1" applyFont="1" applyAlignment="1">
      <alignment/>
    </xf>
    <xf numFmtId="49" fontId="2" fillId="0" borderId="1" xfId="0" applyNumberFormat="1" applyFont="1" applyBorder="1" applyAlignment="1">
      <alignment vertical="top"/>
    </xf>
    <xf numFmtId="179" fontId="2" fillId="0" borderId="1" xfId="0" applyNumberFormat="1" applyFont="1" applyBorder="1" applyAlignment="1">
      <alignment vertical="top"/>
    </xf>
    <xf numFmtId="179" fontId="2" fillId="0" borderId="1" xfId="0" applyNumberFormat="1" applyFont="1" applyBorder="1" applyAlignment="1">
      <alignment/>
    </xf>
    <xf numFmtId="49" fontId="2" fillId="0" borderId="6" xfId="0" applyNumberFormat="1" applyFont="1" applyBorder="1" applyAlignment="1">
      <alignment/>
    </xf>
    <xf numFmtId="179" fontId="2" fillId="0" borderId="6" xfId="0" applyNumberFormat="1" applyFont="1" applyBorder="1" applyAlignment="1">
      <alignment vertical="top"/>
    </xf>
    <xf numFmtId="0" fontId="2" fillId="0" borderId="6" xfId="20" applyFont="1" applyBorder="1">
      <alignment/>
      <protection/>
    </xf>
    <xf numFmtId="174" fontId="1" fillId="0" borderId="6" xfId="0" applyNumberFormat="1" applyFont="1" applyBorder="1" applyAlignment="1">
      <alignment/>
    </xf>
    <xf numFmtId="174" fontId="2" fillId="0" borderId="6" xfId="0" applyNumberFormat="1" applyFont="1" applyBorder="1" applyAlignment="1">
      <alignment/>
    </xf>
    <xf numFmtId="0" fontId="2" fillId="0" borderId="0" xfId="20" applyFont="1" applyAlignment="1">
      <alignment vertical="top"/>
      <protection/>
    </xf>
    <xf numFmtId="0" fontId="2" fillId="0" borderId="0" xfId="21" applyFont="1" applyAlignment="1">
      <alignment horizontal="justify" vertical="top" wrapText="1"/>
      <protection/>
    </xf>
    <xf numFmtId="179" fontId="2" fillId="0" borderId="0" xfId="0" applyNumberFormat="1" applyFont="1" applyFill="1" applyBorder="1" applyAlignment="1">
      <alignment horizontal="center" vertical="top"/>
    </xf>
    <xf numFmtId="49" fontId="2" fillId="0" borderId="1" xfId="0" applyNumberFormat="1" applyFont="1" applyBorder="1" applyAlignment="1">
      <alignment vertical="top" wrapText="1"/>
    </xf>
    <xf numFmtId="0" fontId="1" fillId="0" borderId="1" xfId="0" applyFont="1" applyBorder="1" applyAlignment="1">
      <alignment wrapText="1"/>
    </xf>
    <xf numFmtId="183" fontId="1" fillId="0" borderId="0" xfId="0" applyNumberFormat="1" applyFont="1" applyFill="1" applyBorder="1" applyAlignment="1">
      <alignment vertical="top"/>
    </xf>
    <xf numFmtId="183" fontId="2" fillId="0" borderId="0" xfId="0" applyNumberFormat="1" applyFont="1" applyFill="1" applyBorder="1" applyAlignment="1">
      <alignment vertical="top"/>
    </xf>
    <xf numFmtId="49" fontId="2" fillId="0" borderId="6" xfId="0" applyNumberFormat="1" applyFont="1" applyBorder="1" applyAlignment="1">
      <alignment vertical="top"/>
    </xf>
    <xf numFmtId="182" fontId="2" fillId="0" borderId="1" xfId="20" applyNumberFormat="1" applyFont="1" applyBorder="1" applyAlignment="1">
      <alignment horizontal="right" wrapText="1"/>
      <protection/>
    </xf>
    <xf numFmtId="179" fontId="2" fillId="0" borderId="0" xfId="0" applyNumberFormat="1" applyFont="1" applyFill="1" applyBorder="1" applyAlignment="1">
      <alignment horizontal="center"/>
    </xf>
    <xf numFmtId="179" fontId="2" fillId="0" borderId="0" xfId="0" applyNumberFormat="1" applyFont="1" applyFill="1" applyBorder="1" applyAlignment="1" quotePrefix="1">
      <alignment horizontal="right"/>
    </xf>
    <xf numFmtId="0" fontId="14" fillId="0" borderId="0" xfId="0" applyFont="1" applyAlignment="1">
      <alignment horizontal="justify" vertical="top"/>
    </xf>
    <xf numFmtId="0" fontId="15" fillId="0" borderId="0" xfId="0" applyFont="1" applyFill="1" applyAlignment="1">
      <alignment vertical="top"/>
    </xf>
    <xf numFmtId="49" fontId="6" fillId="0" borderId="0" xfId="0" applyNumberFormat="1" applyFont="1" applyBorder="1" applyAlignment="1">
      <alignment horizontal="right" wrapText="1"/>
    </xf>
    <xf numFmtId="0" fontId="14" fillId="0" borderId="0" xfId="0" applyFont="1" applyBorder="1" applyAlignment="1">
      <alignment horizontal="left"/>
    </xf>
    <xf numFmtId="0" fontId="14" fillId="0" borderId="1" xfId="0" applyFont="1" applyBorder="1" applyAlignment="1">
      <alignment horizontal="right" vertical="top"/>
    </xf>
    <xf numFmtId="49" fontId="6" fillId="0" borderId="1" xfId="0" applyNumberFormat="1" applyFont="1" applyBorder="1" applyAlignment="1">
      <alignment horizontal="right"/>
    </xf>
    <xf numFmtId="183" fontId="14" fillId="0" borderId="0" xfId="0" applyNumberFormat="1" applyFont="1" applyAlignment="1">
      <alignment vertical="top"/>
    </xf>
    <xf numFmtId="203" fontId="14" fillId="0" borderId="0" xfId="0" applyNumberFormat="1" applyFont="1" applyAlignment="1">
      <alignment vertical="top"/>
    </xf>
    <xf numFmtId="0" fontId="14" fillId="0" borderId="0" xfId="0" applyFont="1" applyAlignment="1">
      <alignment horizontal="right" vertical="top"/>
    </xf>
    <xf numFmtId="203" fontId="14" fillId="0" borderId="0" xfId="0" applyNumberFormat="1" applyFont="1" applyAlignment="1">
      <alignment horizontal="right" vertical="top"/>
    </xf>
    <xf numFmtId="0" fontId="20" fillId="0" borderId="0" xfId="0" applyFont="1" applyAlignment="1">
      <alignment vertical="top"/>
    </xf>
    <xf numFmtId="0" fontId="2"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80" fontId="2" fillId="0" borderId="0" xfId="22" applyNumberFormat="1" applyFont="1" applyFill="1" applyAlignment="1">
      <alignment horizontal="right" vertical="top"/>
    </xf>
    <xf numFmtId="0" fontId="6" fillId="0" borderId="0" xfId="21" applyFont="1" applyAlignment="1" quotePrefix="1">
      <alignment/>
      <protection/>
    </xf>
    <xf numFmtId="49" fontId="2" fillId="0" borderId="0" xfId="0" applyNumberFormat="1" applyFont="1" applyAlignment="1">
      <alignment/>
    </xf>
    <xf numFmtId="49" fontId="1" fillId="0" borderId="0" xfId="0" applyNumberFormat="1" applyFont="1" applyAlignment="1">
      <alignment horizontal="right"/>
    </xf>
    <xf numFmtId="0" fontId="0" fillId="0" borderId="0" xfId="0" applyFont="1" applyAlignment="1">
      <alignment/>
    </xf>
    <xf numFmtId="179" fontId="0" fillId="0" borderId="0" xfId="0" applyNumberFormat="1" applyFont="1" applyAlignment="1">
      <alignment horizontal="right"/>
    </xf>
    <xf numFmtId="0" fontId="0" fillId="0" borderId="0" xfId="0" applyFont="1" applyFill="1" applyAlignment="1">
      <alignment/>
    </xf>
    <xf numFmtId="204" fontId="1" fillId="0" borderId="0" xfId="0" applyNumberFormat="1" applyFont="1" applyAlignment="1">
      <alignment horizontal="right" vertical="top"/>
    </xf>
    <xf numFmtId="204" fontId="20" fillId="0" borderId="0" xfId="0" applyNumberFormat="1" applyFont="1" applyAlignment="1">
      <alignment horizontal="right" vertical="top"/>
    </xf>
    <xf numFmtId="0" fontId="0" fillId="0" borderId="0" xfId="0" applyFont="1" applyFill="1" applyAlignment="1">
      <alignment vertical="top"/>
    </xf>
    <xf numFmtId="49" fontId="1" fillId="0" borderId="0" xfId="0" applyNumberFormat="1" applyFont="1" applyAlignment="1">
      <alignment horizontal="right" vertical="top"/>
    </xf>
    <xf numFmtId="49" fontId="20" fillId="0" borderId="0" xfId="0" applyNumberFormat="1" applyFont="1" applyAlignment="1">
      <alignment horizontal="right" vertical="top"/>
    </xf>
    <xf numFmtId="49" fontId="20" fillId="0" borderId="1" xfId="0" applyNumberFormat="1" applyFont="1" applyBorder="1" applyAlignment="1">
      <alignment horizontal="right" vertical="top"/>
    </xf>
    <xf numFmtId="0" fontId="0" fillId="0" borderId="1" xfId="0" applyFont="1" applyFill="1" applyBorder="1" applyAlignment="1">
      <alignment vertical="top"/>
    </xf>
    <xf numFmtId="0" fontId="0" fillId="0" borderId="0" xfId="0" applyFont="1" applyAlignment="1">
      <alignment vertical="top"/>
    </xf>
    <xf numFmtId="0" fontId="20" fillId="0" borderId="0" xfId="0" applyFont="1" applyAlignment="1">
      <alignment horizontal="right" vertical="top"/>
    </xf>
    <xf numFmtId="0" fontId="0" fillId="0" borderId="0" xfId="0" applyFont="1" applyAlignment="1">
      <alignment horizontal="left" vertical="top" indent="1"/>
    </xf>
    <xf numFmtId="181" fontId="0" fillId="0" borderId="0" xfId="0" applyNumberFormat="1" applyFont="1" applyFill="1" applyAlignment="1">
      <alignment horizontal="right" vertical="top"/>
    </xf>
    <xf numFmtId="181" fontId="20" fillId="0" borderId="0" xfId="0" applyNumberFormat="1" applyFont="1" applyFill="1" applyAlignment="1">
      <alignment horizontal="right" vertical="top"/>
    </xf>
    <xf numFmtId="0" fontId="20" fillId="0" borderId="0" xfId="0" applyFont="1" applyFill="1" applyAlignment="1">
      <alignment horizontal="right" vertical="top"/>
    </xf>
    <xf numFmtId="0" fontId="0" fillId="0" borderId="1" xfId="0" applyFont="1" applyBorder="1" applyAlignment="1">
      <alignment vertical="top"/>
    </xf>
    <xf numFmtId="181" fontId="20" fillId="0" borderId="1" xfId="0" applyNumberFormat="1" applyFont="1" applyFill="1" applyBorder="1" applyAlignment="1">
      <alignment horizontal="right" vertical="top"/>
    </xf>
    <xf numFmtId="10" fontId="20" fillId="0" borderId="0" xfId="0" applyNumberFormat="1" applyFont="1" applyFill="1" applyAlignment="1">
      <alignment vertical="top"/>
    </xf>
    <xf numFmtId="49" fontId="20" fillId="0" borderId="0" xfId="0" applyNumberFormat="1" applyFont="1" applyFill="1" applyAlignment="1">
      <alignment horizontal="right"/>
    </xf>
    <xf numFmtId="49" fontId="0" fillId="0" borderId="0" xfId="0" applyNumberFormat="1" applyFont="1" applyAlignment="1">
      <alignment horizontal="right"/>
    </xf>
    <xf numFmtId="49" fontId="0" fillId="0" borderId="0" xfId="0" applyNumberFormat="1" applyFont="1" applyAlignment="1">
      <alignment horizontal="right" vertical="top"/>
    </xf>
    <xf numFmtId="49" fontId="0" fillId="0" borderId="1" xfId="0" applyNumberFormat="1" applyFont="1" applyBorder="1" applyAlignment="1">
      <alignment vertical="top"/>
    </xf>
    <xf numFmtId="49" fontId="0" fillId="0" borderId="1" xfId="0" applyNumberFormat="1" applyFont="1" applyBorder="1" applyAlignment="1">
      <alignment horizontal="right" vertical="top"/>
    </xf>
    <xf numFmtId="0" fontId="0" fillId="0" borderId="0" xfId="0" applyFont="1" applyAlignment="1">
      <alignment horizontal="right" vertical="top"/>
    </xf>
    <xf numFmtId="0" fontId="0" fillId="0" borderId="0" xfId="0" applyFont="1" applyFill="1" applyAlignment="1">
      <alignment horizontal="right" vertical="top"/>
    </xf>
    <xf numFmtId="181" fontId="0" fillId="0" borderId="0" xfId="0" applyNumberFormat="1"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vertical="top"/>
    </xf>
    <xf numFmtId="181" fontId="0" fillId="0" borderId="0" xfId="0" applyNumberFormat="1" applyFont="1" applyBorder="1" applyAlignment="1">
      <alignment horizontal="right" vertical="top"/>
    </xf>
    <xf numFmtId="181" fontId="0" fillId="0" borderId="1" xfId="0" applyNumberFormat="1" applyFont="1" applyBorder="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wrapText="1"/>
    </xf>
    <xf numFmtId="0" fontId="0" fillId="0" borderId="1" xfId="0" applyFont="1" applyBorder="1" applyAlignment="1">
      <alignment horizontal="left" vertical="top" indent="1"/>
    </xf>
    <xf numFmtId="0" fontId="20" fillId="0" borderId="1" xfId="0" applyFont="1" applyBorder="1" applyAlignment="1">
      <alignment vertical="top"/>
    </xf>
    <xf numFmtId="0" fontId="0" fillId="0" borderId="1" xfId="0" applyFont="1" applyBorder="1" applyAlignment="1">
      <alignment horizontal="justify" wrapText="1"/>
    </xf>
    <xf numFmtId="0" fontId="20" fillId="0" borderId="1" xfId="0" applyFont="1" applyBorder="1" applyAlignment="1">
      <alignment horizontal="right" vertical="top"/>
    </xf>
    <xf numFmtId="0" fontId="10" fillId="0" borderId="0" xfId="0" applyFont="1" applyBorder="1" applyAlignment="1">
      <alignment vertical="top"/>
    </xf>
    <xf numFmtId="0" fontId="14" fillId="0" borderId="0" xfId="0" applyFont="1" applyAlignment="1">
      <alignment horizontal="right" vertical="top" wrapText="1"/>
    </xf>
    <xf numFmtId="9" fontId="14" fillId="0" borderId="1" xfId="0" applyNumberFormat="1" applyFont="1" applyBorder="1" applyAlignment="1">
      <alignment horizontal="right" vertical="top" wrapText="1"/>
    </xf>
    <xf numFmtId="181" fontId="14" fillId="0" borderId="0" xfId="22" applyNumberFormat="1" applyFont="1" applyFill="1" applyAlignment="1">
      <alignment horizontal="right" vertical="top"/>
    </xf>
    <xf numFmtId="0" fontId="14" fillId="0" borderId="0" xfId="0" applyFont="1" applyAlignment="1">
      <alignment horizontal="left" vertical="top" indent="1"/>
    </xf>
    <xf numFmtId="181" fontId="14" fillId="0" borderId="1" xfId="22" applyNumberFormat="1" applyFont="1" applyFill="1" applyBorder="1" applyAlignment="1">
      <alignment horizontal="right" vertical="top"/>
    </xf>
    <xf numFmtId="0" fontId="14" fillId="0" borderId="0" xfId="21" applyFont="1" applyAlignment="1">
      <alignment/>
      <protection/>
    </xf>
    <xf numFmtId="0" fontId="14" fillId="0" borderId="0" xfId="21" applyFont="1" applyAlignment="1">
      <alignment vertical="top" wrapText="1"/>
      <protection/>
    </xf>
    <xf numFmtId="0" fontId="14" fillId="0" borderId="0" xfId="0" applyFont="1" applyBorder="1" applyAlignment="1">
      <alignment horizontal="right" wrapText="1"/>
    </xf>
    <xf numFmtId="0" fontId="14" fillId="0" borderId="0" xfId="0" applyFont="1" applyBorder="1" applyAlignment="1">
      <alignment horizontal="justify"/>
    </xf>
    <xf numFmtId="0" fontId="14" fillId="0" borderId="2" xfId="0" applyFont="1" applyBorder="1" applyAlignment="1">
      <alignment horizontal="justify"/>
    </xf>
    <xf numFmtId="0" fontId="14" fillId="0" borderId="0" xfId="0" applyFont="1" applyBorder="1" applyAlignment="1">
      <alignment horizontal="justify" vertical="top"/>
    </xf>
    <xf numFmtId="0" fontId="14" fillId="0" borderId="1" xfId="0" applyFont="1" applyBorder="1" applyAlignment="1">
      <alignment horizontal="justify"/>
    </xf>
    <xf numFmtId="0" fontId="14" fillId="0" borderId="1" xfId="21" applyFont="1" applyBorder="1">
      <alignment/>
      <protection/>
    </xf>
    <xf numFmtId="0" fontId="14" fillId="0" borderId="1" xfId="0" applyFont="1" applyBorder="1" applyAlignment="1">
      <alignment horizontal="justify" vertical="top"/>
    </xf>
    <xf numFmtId="0" fontId="10" fillId="0" borderId="0" xfId="21" applyFont="1" applyBorder="1" applyAlignment="1">
      <alignment/>
      <protection/>
    </xf>
    <xf numFmtId="0" fontId="29" fillId="0" borderId="0" xfId="0" applyFont="1" applyAlignment="1">
      <alignment vertical="top"/>
    </xf>
    <xf numFmtId="0" fontId="2" fillId="0" borderId="0" xfId="0" applyFont="1" applyBorder="1" applyAlignment="1">
      <alignment horizontal="justify"/>
    </xf>
    <xf numFmtId="0" fontId="2" fillId="0" borderId="0" xfId="21" applyFont="1" applyBorder="1" applyAlignment="1">
      <alignment/>
      <protection/>
    </xf>
    <xf numFmtId="0" fontId="2" fillId="0" borderId="0" xfId="0" applyFont="1" applyBorder="1" applyAlignment="1">
      <alignment horizontal="justify" vertical="top"/>
    </xf>
    <xf numFmtId="0" fontId="2" fillId="0" borderId="0" xfId="21" applyFont="1" applyAlignment="1">
      <alignment/>
      <protection/>
    </xf>
    <xf numFmtId="0" fontId="2" fillId="0" borderId="0" xfId="0" applyFont="1" applyAlignment="1">
      <alignment horizontal="justify" vertical="top"/>
    </xf>
    <xf numFmtId="0" fontId="2" fillId="0" borderId="0" xfId="21" applyNumberFormat="1" applyFont="1" applyAlignment="1">
      <alignment vertical="top"/>
      <protection/>
    </xf>
    <xf numFmtId="0" fontId="2" fillId="0" borderId="0" xfId="20" applyFont="1" applyFill="1" applyBorder="1" applyAlignment="1">
      <alignment horizontal="left" wrapText="1" indent="1"/>
      <protection/>
    </xf>
    <xf numFmtId="173" fontId="1" fillId="0" borderId="0" xfId="20" applyNumberFormat="1" applyFont="1" applyAlignment="1">
      <alignment vertical="center"/>
      <protection/>
    </xf>
    <xf numFmtId="175" fontId="1" fillId="2" borderId="0" xfId="21" applyNumberFormat="1" applyFont="1" applyFill="1" applyBorder="1" applyAlignment="1">
      <alignment horizontal="right" vertical="center"/>
      <protection/>
    </xf>
    <xf numFmtId="174" fontId="1" fillId="0" borderId="0" xfId="20" applyNumberFormat="1" applyFont="1" applyAlignment="1">
      <alignment/>
      <protection/>
    </xf>
    <xf numFmtId="173" fontId="1" fillId="0" borderId="0" xfId="20" applyNumberFormat="1" applyFont="1" applyAlignment="1">
      <alignment/>
      <protection/>
    </xf>
    <xf numFmtId="173" fontId="1" fillId="0" borderId="0" xfId="20" applyNumberFormat="1" applyFont="1" applyBorder="1" applyAlignment="1">
      <alignment vertical="center"/>
      <protection/>
    </xf>
    <xf numFmtId="0" fontId="2" fillId="0" borderId="0" xfId="20" applyFont="1" applyFill="1" applyBorder="1">
      <alignment/>
      <protection/>
    </xf>
    <xf numFmtId="0" fontId="2" fillId="0" borderId="2" xfId="20" applyFont="1" applyBorder="1">
      <alignment/>
      <protection/>
    </xf>
    <xf numFmtId="173" fontId="1" fillId="0" borderId="2" xfId="20" applyNumberFormat="1" applyFont="1" applyBorder="1" applyAlignment="1">
      <alignment vertical="center"/>
      <protection/>
    </xf>
    <xf numFmtId="173" fontId="2" fillId="0" borderId="1" xfId="20" applyNumberFormat="1" applyFont="1" applyBorder="1" applyAlignment="1">
      <alignment vertical="center"/>
      <protection/>
    </xf>
    <xf numFmtId="0" fontId="1" fillId="0" borderId="0" xfId="20" applyFont="1" applyAlignment="1">
      <alignment vertical="center"/>
      <protection/>
    </xf>
    <xf numFmtId="0" fontId="2" fillId="0" borderId="0" xfId="20" applyFont="1" applyFill="1" applyAlignment="1">
      <alignment horizontal="justify" vertical="top" wrapText="1"/>
      <protection/>
    </xf>
    <xf numFmtId="173" fontId="2" fillId="0" borderId="0" xfId="20" applyNumberFormat="1" applyFont="1" applyBorder="1" applyAlignment="1">
      <alignment vertical="center"/>
      <protection/>
    </xf>
    <xf numFmtId="174" fontId="2" fillId="2" borderId="0" xfId="20" applyNumberFormat="1" applyFont="1" applyFill="1" applyBorder="1" applyAlignment="1">
      <alignment vertical="center"/>
      <protection/>
    </xf>
    <xf numFmtId="173" fontId="2" fillId="0" borderId="2" xfId="20" applyNumberFormat="1" applyFont="1" applyBorder="1" applyAlignment="1">
      <alignment vertical="center"/>
      <protection/>
    </xf>
    <xf numFmtId="177" fontId="2" fillId="0" borderId="0" xfId="20" applyNumberFormat="1" applyFont="1" applyBorder="1" applyAlignment="1">
      <alignment vertical="center"/>
      <protection/>
    </xf>
    <xf numFmtId="0" fontId="2" fillId="0" borderId="1" xfId="20" applyFont="1" applyBorder="1" applyAlignment="1">
      <alignment vertical="center"/>
      <protection/>
    </xf>
    <xf numFmtId="0" fontId="2" fillId="0" borderId="0" xfId="20" applyFont="1" applyAlignment="1">
      <alignment vertical="center"/>
      <protection/>
    </xf>
    <xf numFmtId="176" fontId="2" fillId="0" borderId="1" xfId="20" applyNumberFormat="1" applyFont="1" applyBorder="1">
      <alignment/>
      <protection/>
    </xf>
    <xf numFmtId="0" fontId="2" fillId="0" borderId="1" xfId="20" applyFont="1" applyBorder="1" applyAlignment="1">
      <alignment/>
      <protection/>
    </xf>
    <xf numFmtId="191" fontId="2" fillId="0" borderId="1" xfId="20" applyNumberFormat="1" applyFont="1" applyBorder="1">
      <alignment/>
      <protection/>
    </xf>
    <xf numFmtId="0" fontId="35" fillId="0" borderId="0" xfId="0" applyAlignment="1">
      <alignment/>
    </xf>
    <xf numFmtId="0" fontId="38" fillId="3" borderId="11" xfId="0" applyNumberFormat="1" applyFont="1" applyFill="1" applyBorder="1" applyAlignment="1">
      <alignment horizontal="left" vertical="center"/>
    </xf>
    <xf numFmtId="0" fontId="38" fillId="3" borderId="12" xfId="0" applyNumberFormat="1" applyFont="1" applyFill="1" applyBorder="1" applyAlignment="1">
      <alignment horizontal="left" vertical="center"/>
    </xf>
    <xf numFmtId="0" fontId="38" fillId="3" borderId="12" xfId="0" applyNumberFormat="1" applyFont="1" applyFill="1" applyBorder="1" applyAlignment="1">
      <alignment horizontal="center" vertical="center"/>
    </xf>
    <xf numFmtId="0" fontId="38" fillId="3" borderId="12" xfId="0" applyNumberFormat="1" applyFont="1" applyFill="1" applyBorder="1" applyAlignment="1">
      <alignment horizontal="right" vertical="center"/>
    </xf>
    <xf numFmtId="0" fontId="41" fillId="3" borderId="12" xfId="0" applyNumberFormat="1" applyFont="1" applyFill="1" applyBorder="1" applyAlignment="1">
      <alignment horizontal="left" vertical="center"/>
    </xf>
    <xf numFmtId="0" fontId="38" fillId="3" borderId="13" xfId="0" applyNumberFormat="1" applyFont="1" applyFill="1" applyBorder="1" applyAlignment="1">
      <alignment horizontal="left" vertical="center"/>
    </xf>
    <xf numFmtId="0" fontId="38" fillId="3" borderId="0" xfId="0" applyNumberFormat="1" applyFont="1" applyFill="1" applyBorder="1" applyAlignment="1">
      <alignment horizontal="left" vertical="center"/>
    </xf>
    <xf numFmtId="0" fontId="38" fillId="4" borderId="0" xfId="0" applyNumberFormat="1" applyFont="1" applyFill="1" applyBorder="1" applyAlignment="1">
      <alignment horizontal="right" vertical="center"/>
    </xf>
    <xf numFmtId="0" fontId="38" fillId="4" borderId="13" xfId="0" applyNumberFormat="1" applyFont="1" applyFill="1" applyBorder="1" applyAlignment="1">
      <alignment horizontal="right" vertical="center"/>
    </xf>
    <xf numFmtId="0" fontId="38" fillId="4" borderId="14" xfId="0" applyNumberFormat="1" applyFont="1" applyFill="1" applyBorder="1" applyAlignment="1">
      <alignment horizontal="right" vertical="center"/>
    </xf>
    <xf numFmtId="0" fontId="38" fillId="3" borderId="0" xfId="0" applyNumberFormat="1" applyFont="1" applyFill="1" applyBorder="1" applyAlignment="1">
      <alignment horizontal="right" vertical="center"/>
    </xf>
    <xf numFmtId="0" fontId="38" fillId="3" borderId="0" xfId="0" applyNumberFormat="1" applyFont="1" applyFill="1" applyBorder="1" applyAlignment="1">
      <alignment horizontal="center" vertical="center"/>
    </xf>
    <xf numFmtId="0" fontId="38" fillId="3" borderId="13" xfId="0" applyNumberFormat="1" applyFont="1" applyFill="1" applyBorder="1" applyAlignment="1">
      <alignment horizontal="right" vertical="center"/>
    </xf>
    <xf numFmtId="0" fontId="38" fillId="3" borderId="14" xfId="0" applyNumberFormat="1" applyFont="1" applyFill="1" applyBorder="1" applyAlignment="1">
      <alignment horizontal="center" vertical="center"/>
    </xf>
    <xf numFmtId="0" fontId="38" fillId="3" borderId="15" xfId="0" applyNumberFormat="1" applyFont="1" applyFill="1" applyBorder="1" applyAlignment="1">
      <alignment horizontal="left" vertical="center"/>
    </xf>
    <xf numFmtId="0" fontId="38" fillId="3" borderId="16" xfId="0" applyNumberFormat="1" applyFont="1" applyFill="1" applyBorder="1" applyAlignment="1">
      <alignment horizontal="left" vertical="center"/>
    </xf>
    <xf numFmtId="0" fontId="38" fillId="3" borderId="14" xfId="0" applyNumberFormat="1" applyFont="1" applyFill="1" applyBorder="1" applyAlignment="1">
      <alignment horizontal="right" vertical="center"/>
    </xf>
    <xf numFmtId="0" fontId="38" fillId="3" borderId="11" xfId="0" applyNumberFormat="1" applyFont="1" applyFill="1" applyBorder="1" applyAlignment="1">
      <alignment horizontal="right" vertical="center"/>
    </xf>
    <xf numFmtId="0" fontId="38" fillId="3" borderId="17" xfId="0" applyNumberFormat="1" applyFont="1" applyFill="1" applyBorder="1" applyAlignment="1">
      <alignment horizontal="right" vertical="center"/>
    </xf>
    <xf numFmtId="0" fontId="42" fillId="3" borderId="13" xfId="0" applyNumberFormat="1" applyFont="1" applyFill="1" applyBorder="1" applyAlignment="1">
      <alignment horizontal="left" vertical="center"/>
    </xf>
    <xf numFmtId="0" fontId="42" fillId="3" borderId="0" xfId="0" applyNumberFormat="1" applyFont="1" applyFill="1" applyBorder="1" applyAlignment="1">
      <alignment horizontal="left" vertical="center"/>
    </xf>
    <xf numFmtId="200" fontId="42" fillId="4" borderId="0" xfId="0" applyNumberFormat="1" applyFont="1" applyFill="1" applyBorder="1" applyAlignment="1">
      <alignment horizontal="right" vertical="center"/>
    </xf>
    <xf numFmtId="200" fontId="43" fillId="4" borderId="0" xfId="0" applyNumberFormat="1" applyFont="1" applyFill="1" applyBorder="1" applyAlignment="1">
      <alignment horizontal="right" vertical="center"/>
    </xf>
    <xf numFmtId="206" fontId="43" fillId="3" borderId="0" xfId="0" applyNumberFormat="1" applyFont="1" applyFill="1" applyBorder="1" applyAlignment="1">
      <alignment horizontal="right" vertical="center"/>
    </xf>
    <xf numFmtId="0" fontId="43" fillId="3" borderId="0" xfId="0" applyNumberFormat="1" applyFont="1" applyFill="1" applyBorder="1" applyAlignment="1">
      <alignment horizontal="right" vertical="center"/>
    </xf>
    <xf numFmtId="200" fontId="42" fillId="4" borderId="13" xfId="0" applyNumberFormat="1" applyFont="1" applyFill="1" applyBorder="1" applyAlignment="1">
      <alignment horizontal="right" vertical="center"/>
    </xf>
    <xf numFmtId="0" fontId="43" fillId="3" borderId="14" xfId="0" applyNumberFormat="1" applyFont="1" applyFill="1" applyBorder="1" applyAlignment="1">
      <alignment horizontal="right" vertical="center"/>
    </xf>
    <xf numFmtId="200" fontId="42" fillId="3" borderId="0" xfId="0" applyNumberFormat="1" applyFont="1" applyFill="1" applyBorder="1" applyAlignment="1">
      <alignment horizontal="right" vertical="center"/>
    </xf>
    <xf numFmtId="200" fontId="43" fillId="3" borderId="0" xfId="0" applyNumberFormat="1" applyFont="1" applyFill="1" applyBorder="1" applyAlignment="1">
      <alignment horizontal="right" vertical="center"/>
    </xf>
    <xf numFmtId="200" fontId="42" fillId="3" borderId="13" xfId="0" applyNumberFormat="1" applyFont="1" applyFill="1" applyBorder="1" applyAlignment="1">
      <alignment horizontal="right" vertical="center"/>
    </xf>
    <xf numFmtId="200" fontId="42" fillId="4" borderId="12" xfId="0" applyNumberFormat="1" applyFont="1" applyFill="1" applyBorder="1" applyAlignment="1">
      <alignment horizontal="right" vertical="center"/>
    </xf>
    <xf numFmtId="200" fontId="43" fillId="4" borderId="12" xfId="0" applyNumberFormat="1" applyFont="1" applyFill="1" applyBorder="1" applyAlignment="1">
      <alignment horizontal="right" vertical="center"/>
    </xf>
    <xf numFmtId="206" fontId="43" fillId="3" borderId="12" xfId="0" applyNumberFormat="1" applyFont="1" applyFill="1" applyBorder="1" applyAlignment="1">
      <alignment horizontal="right" vertical="center"/>
    </xf>
    <xf numFmtId="0" fontId="43" fillId="3" borderId="12" xfId="0" applyNumberFormat="1" applyFont="1" applyFill="1" applyBorder="1" applyAlignment="1">
      <alignment horizontal="right" vertical="center"/>
    </xf>
    <xf numFmtId="200" fontId="42" fillId="4" borderId="11" xfId="0" applyNumberFormat="1" applyFont="1" applyFill="1" applyBorder="1" applyAlignment="1">
      <alignment horizontal="right" vertical="center"/>
    </xf>
    <xf numFmtId="0" fontId="43" fillId="3" borderId="17" xfId="0" applyNumberFormat="1" applyFont="1" applyFill="1" applyBorder="1" applyAlignment="1">
      <alignment horizontal="right" vertical="center"/>
    </xf>
    <xf numFmtId="0" fontId="42" fillId="3" borderId="15" xfId="0" applyNumberFormat="1" applyFont="1" applyFill="1" applyBorder="1" applyAlignment="1">
      <alignment horizontal="left" vertical="center"/>
    </xf>
    <xf numFmtId="0" fontId="42" fillId="3" borderId="16" xfId="0" applyNumberFormat="1" applyFont="1" applyFill="1" applyBorder="1" applyAlignment="1">
      <alignment horizontal="left" vertical="center"/>
    </xf>
    <xf numFmtId="0" fontId="38" fillId="3" borderId="18" xfId="0" applyNumberFormat="1" applyFont="1" applyFill="1" applyBorder="1" applyAlignment="1">
      <alignment horizontal="right" vertical="center"/>
    </xf>
    <xf numFmtId="0" fontId="38" fillId="3" borderId="19" xfId="0" applyNumberFormat="1" applyFont="1" applyFill="1" applyBorder="1" applyAlignment="1">
      <alignment horizontal="right" vertical="center"/>
    </xf>
    <xf numFmtId="0" fontId="38" fillId="3" borderId="20" xfId="0" applyNumberFormat="1" applyFont="1" applyFill="1" applyBorder="1" applyAlignment="1">
      <alignment horizontal="right" vertical="center"/>
    </xf>
    <xf numFmtId="0" fontId="23" fillId="4" borderId="0" xfId="0" applyNumberFormat="1" applyFont="1" applyFill="1" applyBorder="1" applyAlignment="1">
      <alignment horizontal="center" vertical="center"/>
    </xf>
    <xf numFmtId="0" fontId="38" fillId="3" borderId="16" xfId="0" applyNumberFormat="1" applyFont="1" applyFill="1" applyBorder="1" applyAlignment="1">
      <alignment horizontal="right" vertical="center"/>
    </xf>
    <xf numFmtId="0" fontId="38" fillId="3" borderId="15" xfId="0" applyNumberFormat="1" applyFont="1" applyFill="1" applyBorder="1" applyAlignment="1">
      <alignment horizontal="right" vertical="center"/>
    </xf>
    <xf numFmtId="0" fontId="38" fillId="3" borderId="21" xfId="0" applyNumberFormat="1" applyFont="1" applyFill="1" applyBorder="1" applyAlignment="1">
      <alignment horizontal="right" vertical="center"/>
    </xf>
    <xf numFmtId="0" fontId="38" fillId="3" borderId="13" xfId="0" applyNumberFormat="1" applyFont="1" applyFill="1" applyBorder="1" applyAlignment="1">
      <alignment horizontal="center" vertical="center"/>
    </xf>
    <xf numFmtId="0" fontId="42" fillId="5" borderId="13" xfId="0" applyNumberFormat="1" applyFont="1" applyFill="1" applyBorder="1" applyAlignment="1">
      <alignment horizontal="left" vertical="center"/>
    </xf>
    <xf numFmtId="0" fontId="42"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xf>
    <xf numFmtId="0" fontId="37" fillId="5" borderId="13" xfId="0" applyNumberFormat="1" applyFont="1" applyFill="1" applyBorder="1" applyAlignment="1">
      <alignment horizontal="left" vertical="center"/>
    </xf>
    <xf numFmtId="0" fontId="37" fillId="5" borderId="14" xfId="0" applyNumberFormat="1" applyFont="1" applyFill="1" applyBorder="1" applyAlignment="1">
      <alignment horizontal="left" vertical="center"/>
    </xf>
    <xf numFmtId="0" fontId="43" fillId="4" borderId="13" xfId="0" applyNumberFormat="1" applyFont="1" applyFill="1" applyBorder="1" applyAlignment="1">
      <alignment horizontal="left" vertical="center"/>
    </xf>
    <xf numFmtId="0" fontId="43" fillId="4" borderId="0" xfId="0" applyNumberFormat="1" applyFont="1" applyFill="1" applyBorder="1" applyAlignment="1">
      <alignment horizontal="left" vertical="center"/>
    </xf>
    <xf numFmtId="206" fontId="43" fillId="4" borderId="0" xfId="0" applyNumberFormat="1" applyFont="1" applyFill="1" applyBorder="1" applyAlignment="1">
      <alignment horizontal="right" vertical="center"/>
    </xf>
    <xf numFmtId="0" fontId="43" fillId="4" borderId="0" xfId="0" applyNumberFormat="1" applyFont="1" applyFill="1" applyBorder="1" applyAlignment="1">
      <alignment horizontal="center" vertical="center"/>
    </xf>
    <xf numFmtId="0" fontId="43" fillId="4" borderId="14" xfId="0" applyNumberFormat="1" applyFont="1" applyFill="1" applyBorder="1" applyAlignment="1">
      <alignment horizontal="center" vertical="center"/>
    </xf>
    <xf numFmtId="200" fontId="42" fillId="3" borderId="12" xfId="0" applyNumberFormat="1" applyFont="1" applyFill="1" applyBorder="1" applyAlignment="1">
      <alignment horizontal="right" vertical="center"/>
    </xf>
    <xf numFmtId="200" fontId="43" fillId="3" borderId="12" xfId="0" applyNumberFormat="1" applyFont="1" applyFill="1" applyBorder="1" applyAlignment="1">
      <alignment horizontal="right" vertical="center"/>
    </xf>
    <xf numFmtId="0" fontId="43" fillId="3" borderId="12" xfId="0" applyNumberFormat="1" applyFont="1" applyFill="1" applyBorder="1" applyAlignment="1">
      <alignment horizontal="center" vertical="center"/>
    </xf>
    <xf numFmtId="200" fontId="42" fillId="3" borderId="11" xfId="0" applyNumberFormat="1" applyFont="1" applyFill="1" applyBorder="1" applyAlignment="1">
      <alignment horizontal="right" vertical="center"/>
    </xf>
    <xf numFmtId="0" fontId="43" fillId="3" borderId="17" xfId="0" applyNumberFormat="1" applyFont="1" applyFill="1" applyBorder="1" applyAlignment="1">
      <alignment horizontal="center" vertical="center"/>
    </xf>
    <xf numFmtId="200" fontId="42" fillId="4" borderId="18" xfId="0" applyNumberFormat="1" applyFont="1" applyFill="1" applyBorder="1" applyAlignment="1">
      <alignment horizontal="right" vertical="center"/>
    </xf>
    <xf numFmtId="200" fontId="43" fillId="3" borderId="18" xfId="0" applyNumberFormat="1" applyFont="1" applyFill="1" applyBorder="1" applyAlignment="1">
      <alignment horizontal="right" vertical="center"/>
    </xf>
    <xf numFmtId="206" fontId="43" fillId="3" borderId="18" xfId="0" applyNumberFormat="1" applyFont="1" applyFill="1" applyBorder="1" applyAlignment="1">
      <alignment horizontal="right" vertical="center"/>
    </xf>
    <xf numFmtId="200" fontId="42" fillId="3" borderId="18" xfId="0" applyNumberFormat="1" applyFont="1" applyFill="1" applyBorder="1" applyAlignment="1">
      <alignment horizontal="right" vertical="center"/>
    </xf>
    <xf numFmtId="206" fontId="42" fillId="3" borderId="18" xfId="0" applyNumberFormat="1" applyFont="1" applyFill="1" applyBorder="1" applyAlignment="1">
      <alignment horizontal="right" vertical="center"/>
    </xf>
    <xf numFmtId="0" fontId="43" fillId="3" borderId="18" xfId="0" applyNumberFormat="1" applyFont="1" applyFill="1" applyBorder="1" applyAlignment="1">
      <alignment horizontal="center" vertical="center"/>
    </xf>
    <xf numFmtId="200" fontId="42" fillId="4" borderId="19" xfId="0" applyNumberFormat="1" applyFont="1" applyFill="1" applyBorder="1" applyAlignment="1">
      <alignment horizontal="right" vertical="center"/>
    </xf>
    <xf numFmtId="0" fontId="43" fillId="3" borderId="20" xfId="0" applyNumberFormat="1" applyFont="1" applyFill="1" applyBorder="1" applyAlignment="1">
      <alignment horizontal="center" vertical="center"/>
    </xf>
    <xf numFmtId="206" fontId="42" fillId="3" borderId="12" xfId="0" applyNumberFormat="1" applyFont="1" applyFill="1" applyBorder="1" applyAlignment="1">
      <alignment horizontal="right" vertical="center"/>
    </xf>
    <xf numFmtId="0" fontId="42" fillId="4" borderId="13" xfId="0" applyNumberFormat="1" applyFont="1" applyFill="1" applyBorder="1" applyAlignment="1">
      <alignment horizontal="center" vertical="center"/>
    </xf>
    <xf numFmtId="0" fontId="42" fillId="4" borderId="0" xfId="0" applyNumberFormat="1" applyFont="1" applyFill="1" applyBorder="1" applyAlignment="1">
      <alignment horizontal="center" vertical="center"/>
    </xf>
    <xf numFmtId="0" fontId="37" fillId="3" borderId="12" xfId="0" applyNumberFormat="1" applyFont="1" applyFill="1" applyBorder="1" applyAlignment="1">
      <alignment horizontal="left" vertical="center"/>
    </xf>
    <xf numFmtId="0" fontId="45" fillId="3" borderId="12" xfId="0" applyNumberFormat="1" applyFont="1" applyFill="1" applyBorder="1" applyAlignment="1">
      <alignment horizontal="left" vertical="center"/>
    </xf>
    <xf numFmtId="0" fontId="37" fillId="3" borderId="11" xfId="0" applyNumberFormat="1" applyFont="1" applyFill="1" applyBorder="1" applyAlignment="1">
      <alignment horizontal="left" vertical="center"/>
    </xf>
    <xf numFmtId="0" fontId="45" fillId="3" borderId="17" xfId="0" applyNumberFormat="1" applyFont="1" applyFill="1" applyBorder="1" applyAlignment="1">
      <alignment horizontal="left" vertical="center"/>
    </xf>
    <xf numFmtId="200" fontId="42" fillId="3" borderId="19" xfId="0" applyNumberFormat="1" applyFont="1" applyFill="1" applyBorder="1" applyAlignment="1">
      <alignment horizontal="right" vertical="center"/>
    </xf>
    <xf numFmtId="0" fontId="42" fillId="3" borderId="0" xfId="0" applyNumberFormat="1" applyFont="1" applyFill="1" applyBorder="1" applyAlignment="1">
      <alignment horizontal="right" vertical="center"/>
    </xf>
    <xf numFmtId="0" fontId="42" fillId="3" borderId="0" xfId="0" applyNumberFormat="1" applyFont="1" applyFill="1" applyBorder="1" applyAlignment="1">
      <alignment horizontal="center" vertical="center"/>
    </xf>
    <xf numFmtId="0" fontId="42" fillId="3" borderId="13" xfId="0" applyNumberFormat="1" applyFont="1" applyFill="1" applyBorder="1" applyAlignment="1">
      <alignment horizontal="center" vertical="center"/>
    </xf>
    <xf numFmtId="0" fontId="42" fillId="3" borderId="14" xfId="0" applyNumberFormat="1" applyFont="1" applyFill="1" applyBorder="1" applyAlignment="1">
      <alignment horizontal="center" vertical="center"/>
    </xf>
    <xf numFmtId="0" fontId="42" fillId="4" borderId="13" xfId="0" applyNumberFormat="1" applyFont="1" applyFill="1" applyBorder="1" applyAlignment="1">
      <alignment horizontal="left" vertical="center"/>
    </xf>
    <xf numFmtId="0" fontId="42" fillId="4" borderId="0" xfId="0" applyNumberFormat="1" applyFont="1" applyFill="1" applyBorder="1" applyAlignment="1">
      <alignment horizontal="left" vertical="center"/>
    </xf>
    <xf numFmtId="0" fontId="43" fillId="3" borderId="18" xfId="0" applyNumberFormat="1" applyFont="1" applyFill="1" applyBorder="1" applyAlignment="1">
      <alignment horizontal="right" vertical="center"/>
    </xf>
    <xf numFmtId="0" fontId="43" fillId="3" borderId="20" xfId="0" applyNumberFormat="1" applyFont="1" applyFill="1" applyBorder="1" applyAlignment="1">
      <alignment horizontal="right" vertical="center"/>
    </xf>
    <xf numFmtId="0" fontId="42" fillId="3" borderId="13" xfId="0" applyNumberFormat="1" applyFont="1" applyFill="1" applyBorder="1" applyAlignment="1">
      <alignment horizontal="right" vertical="center"/>
    </xf>
    <xf numFmtId="0" fontId="42" fillId="3" borderId="14" xfId="0" applyNumberFormat="1" applyFont="1" applyFill="1" applyBorder="1" applyAlignment="1">
      <alignment horizontal="left" vertical="center"/>
    </xf>
    <xf numFmtId="0" fontId="43" fillId="4" borderId="15" xfId="0" applyNumberFormat="1" applyFont="1" applyFill="1" applyBorder="1" applyAlignment="1">
      <alignment horizontal="left" vertical="center"/>
    </xf>
    <xf numFmtId="0" fontId="42" fillId="4" borderId="16" xfId="0" applyNumberFormat="1" applyFont="1" applyFill="1" applyBorder="1" applyAlignment="1">
      <alignment horizontal="left" vertical="center"/>
    </xf>
    <xf numFmtId="0" fontId="42" fillId="4" borderId="16" xfId="0" applyNumberFormat="1" applyFont="1" applyFill="1" applyBorder="1" applyAlignment="1">
      <alignment horizontal="center" vertical="center"/>
    </xf>
    <xf numFmtId="0" fontId="43" fillId="4" borderId="16" xfId="0" applyNumberFormat="1" applyFont="1" applyFill="1" applyBorder="1" applyAlignment="1">
      <alignment horizontal="center" vertical="center"/>
    </xf>
    <xf numFmtId="0" fontId="42" fillId="4" borderId="15" xfId="0" applyNumberFormat="1" applyFont="1" applyFill="1" applyBorder="1" applyAlignment="1">
      <alignment horizontal="center" vertical="center"/>
    </xf>
    <xf numFmtId="0" fontId="43" fillId="4" borderId="21" xfId="0" applyNumberFormat="1" applyFont="1" applyFill="1" applyBorder="1" applyAlignment="1">
      <alignment horizontal="center" vertical="center"/>
    </xf>
    <xf numFmtId="4" fontId="38" fillId="3" borderId="12" xfId="0" applyNumberFormat="1" applyFont="1" applyFill="1" applyBorder="1" applyAlignment="1">
      <alignment horizontal="left" vertical="center"/>
    </xf>
    <xf numFmtId="4" fontId="38" fillId="3" borderId="0" xfId="0" applyNumberFormat="1" applyFont="1" applyFill="1" applyBorder="1" applyAlignment="1">
      <alignment horizontal="left" vertical="center"/>
    </xf>
    <xf numFmtId="206" fontId="48" fillId="3" borderId="0" xfId="0" applyNumberFormat="1" applyFont="1" applyFill="1" applyBorder="1" applyAlignment="1">
      <alignment horizontal="right" vertical="center"/>
    </xf>
    <xf numFmtId="0" fontId="48" fillId="3" borderId="0" xfId="0" applyNumberFormat="1" applyFont="1" applyFill="1" applyBorder="1" applyAlignment="1">
      <alignment horizontal="right" vertical="center"/>
    </xf>
    <xf numFmtId="0" fontId="48" fillId="3" borderId="14" xfId="0" applyNumberFormat="1" applyFont="1" applyFill="1" applyBorder="1" applyAlignment="1">
      <alignment horizontal="right" vertical="center"/>
    </xf>
    <xf numFmtId="206" fontId="48" fillId="3" borderId="12" xfId="0" applyNumberFormat="1" applyFont="1" applyFill="1" applyBorder="1" applyAlignment="1">
      <alignment horizontal="right" vertical="center"/>
    </xf>
    <xf numFmtId="0" fontId="48" fillId="3" borderId="12" xfId="0" applyNumberFormat="1" applyFont="1" applyFill="1" applyBorder="1" applyAlignment="1">
      <alignment horizontal="right" vertical="center"/>
    </xf>
    <xf numFmtId="0" fontId="48" fillId="3" borderId="17" xfId="0" applyNumberFormat="1" applyFont="1" applyFill="1" applyBorder="1" applyAlignment="1">
      <alignment horizontal="right" vertical="center"/>
    </xf>
    <xf numFmtId="0" fontId="43" fillId="3" borderId="14" xfId="0" applyNumberFormat="1" applyFont="1" applyFill="1" applyBorder="1" applyAlignment="1">
      <alignment horizontal="left" vertical="center"/>
    </xf>
    <xf numFmtId="0" fontId="43" fillId="3" borderId="0" xfId="0" applyNumberFormat="1" applyFont="1" applyFill="1" applyBorder="1" applyAlignment="1">
      <alignment horizontal="left" vertical="center"/>
    </xf>
    <xf numFmtId="0" fontId="48" fillId="4" borderId="13" xfId="0" applyNumberFormat="1" applyFont="1" applyFill="1" applyBorder="1" applyAlignment="1">
      <alignment horizontal="center" vertical="center"/>
    </xf>
    <xf numFmtId="0" fontId="48" fillId="4" borderId="0" xfId="0" applyNumberFormat="1" applyFont="1" applyFill="1" applyBorder="1" applyAlignment="1">
      <alignment horizontal="center" vertical="center"/>
    </xf>
    <xf numFmtId="0" fontId="48" fillId="4" borderId="0" xfId="0" applyNumberFormat="1" applyFont="1" applyFill="1" applyBorder="1" applyAlignment="1">
      <alignment horizontal="left" vertical="center"/>
    </xf>
    <xf numFmtId="207" fontId="42" fillId="4" borderId="13" xfId="0" applyNumberFormat="1" applyFont="1" applyFill="1" applyBorder="1" applyAlignment="1">
      <alignment horizontal="right" vertical="center"/>
    </xf>
    <xf numFmtId="0" fontId="42" fillId="4" borderId="14" xfId="0" applyNumberFormat="1" applyFont="1" applyFill="1" applyBorder="1" applyAlignment="1">
      <alignment horizontal="center" vertical="center"/>
    </xf>
    <xf numFmtId="0" fontId="38" fillId="4" borderId="13" xfId="0" applyNumberFormat="1" applyFont="1" applyFill="1" applyBorder="1" applyAlignment="1">
      <alignment horizontal="center" vertical="center"/>
    </xf>
    <xf numFmtId="0" fontId="38" fillId="4" borderId="0" xfId="0" applyNumberFormat="1" applyFont="1" applyFill="1" applyBorder="1" applyAlignment="1">
      <alignment horizontal="center" vertical="center"/>
    </xf>
    <xf numFmtId="0" fontId="38" fillId="4" borderId="0" xfId="0" applyNumberFormat="1" applyFont="1" applyFill="1" applyBorder="1" applyAlignment="1">
      <alignment horizontal="left" vertical="center"/>
    </xf>
    <xf numFmtId="0" fontId="43" fillId="4" borderId="20" xfId="0" applyNumberFormat="1" applyFont="1" applyFill="1" applyBorder="1" applyAlignment="1">
      <alignment horizontal="center" vertical="center"/>
    </xf>
    <xf numFmtId="200" fontId="43" fillId="4" borderId="18" xfId="0" applyNumberFormat="1" applyFont="1" applyFill="1" applyBorder="1" applyAlignment="1">
      <alignment horizontal="right" vertical="center"/>
    </xf>
    <xf numFmtId="0" fontId="42" fillId="4" borderId="18" xfId="0" applyNumberFormat="1" applyFont="1" applyFill="1" applyBorder="1" applyAlignment="1">
      <alignment horizontal="center" vertical="center"/>
    </xf>
    <xf numFmtId="207" fontId="42" fillId="4" borderId="19" xfId="0" applyNumberFormat="1" applyFont="1" applyFill="1" applyBorder="1" applyAlignment="1">
      <alignment horizontal="right" vertical="center"/>
    </xf>
    <xf numFmtId="0" fontId="42" fillId="4" borderId="20" xfId="0" applyNumberFormat="1" applyFont="1" applyFill="1" applyBorder="1" applyAlignment="1">
      <alignment horizontal="center" vertical="center"/>
    </xf>
    <xf numFmtId="0" fontId="42" fillId="3" borderId="14" xfId="0" applyNumberFormat="1" applyFont="1" applyFill="1" applyBorder="1" applyAlignment="1">
      <alignment horizontal="right" vertical="center"/>
    </xf>
    <xf numFmtId="0" fontId="53" fillId="0" borderId="13" xfId="0"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20" xfId="0" applyNumberFormat="1" applyFont="1" applyFill="1" applyBorder="1" applyAlignment="1">
      <alignment horizontal="center" vertical="center"/>
    </xf>
    <xf numFmtId="0" fontId="42" fillId="4" borderId="11" xfId="0" applyNumberFormat="1" applyFont="1" applyFill="1" applyBorder="1" applyAlignment="1">
      <alignment horizontal="center" vertical="center"/>
    </xf>
    <xf numFmtId="0" fontId="43" fillId="4" borderId="17" xfId="0" applyNumberFormat="1" applyFont="1" applyFill="1" applyBorder="1" applyAlignment="1">
      <alignment horizontal="center" vertical="center"/>
    </xf>
    <xf numFmtId="0" fontId="43" fillId="4" borderId="12" xfId="0" applyNumberFormat="1" applyFont="1" applyFill="1" applyBorder="1" applyAlignment="1">
      <alignment horizontal="center" vertical="center"/>
    </xf>
    <xf numFmtId="0" fontId="42" fillId="4" borderId="12" xfId="0" applyNumberFormat="1" applyFont="1" applyFill="1" applyBorder="1" applyAlignment="1">
      <alignment horizontal="center" vertical="center"/>
    </xf>
    <xf numFmtId="0" fontId="53" fillId="0" borderId="14" xfId="0" applyNumberFormat="1" applyFont="1" applyFill="1" applyBorder="1" applyAlignment="1">
      <alignment horizontal="center" vertical="center"/>
    </xf>
    <xf numFmtId="0" fontId="53" fillId="0" borderId="21" xfId="0" applyNumberFormat="1" applyFont="1" applyFill="1" applyBorder="1" applyAlignment="1">
      <alignment horizontal="center" vertical="center"/>
    </xf>
    <xf numFmtId="0" fontId="53" fillId="0" borderId="15" xfId="0" applyNumberFormat="1" applyFont="1" applyFill="1" applyBorder="1" applyAlignment="1">
      <alignment horizontal="center" vertical="center"/>
    </xf>
    <xf numFmtId="0" fontId="53" fillId="0" borderId="16" xfId="0" applyNumberFormat="1" applyFont="1" applyFill="1" applyBorder="1" applyAlignment="1">
      <alignment horizontal="center" vertical="center"/>
    </xf>
    <xf numFmtId="0" fontId="38" fillId="4" borderId="16" xfId="0" applyNumberFormat="1" applyFont="1" applyFill="1" applyBorder="1" applyAlignment="1">
      <alignment horizontal="center" vertical="center"/>
    </xf>
    <xf numFmtId="0" fontId="42" fillId="4" borderId="19" xfId="0" applyNumberFormat="1" applyFont="1" applyFill="1" applyBorder="1" applyAlignment="1">
      <alignment horizontal="center" vertical="center"/>
    </xf>
    <xf numFmtId="0" fontId="43" fillId="4" borderId="18" xfId="0" applyNumberFormat="1" applyFont="1" applyFill="1" applyBorder="1" applyAlignment="1">
      <alignment horizontal="center" vertical="center"/>
    </xf>
    <xf numFmtId="206" fontId="42" fillId="4" borderId="13" xfId="0" applyNumberFormat="1" applyFont="1" applyFill="1" applyBorder="1" applyAlignment="1">
      <alignment horizontal="right" vertical="center"/>
    </xf>
    <xf numFmtId="206" fontId="42" fillId="4" borderId="0" xfId="0" applyNumberFormat="1" applyFont="1" applyFill="1" applyBorder="1" applyAlignment="1">
      <alignment horizontal="right" vertical="center"/>
    </xf>
    <xf numFmtId="206" fontId="42" fillId="4" borderId="19" xfId="0" applyNumberFormat="1" applyFont="1" applyFill="1" applyBorder="1" applyAlignment="1">
      <alignment horizontal="right" vertical="center"/>
    </xf>
    <xf numFmtId="206" fontId="43" fillId="4" borderId="18" xfId="0" applyNumberFormat="1" applyFont="1" applyFill="1" applyBorder="1" applyAlignment="1">
      <alignment horizontal="right" vertical="center"/>
    </xf>
    <xf numFmtId="206" fontId="42" fillId="4" borderId="18" xfId="0" applyNumberFormat="1" applyFont="1" applyFill="1" applyBorder="1" applyAlignment="1">
      <alignment horizontal="right" vertical="center"/>
    </xf>
    <xf numFmtId="0" fontId="42" fillId="4" borderId="0" xfId="0" applyNumberFormat="1" applyFont="1" applyFill="1" applyBorder="1" applyAlignment="1">
      <alignment horizontal="right" vertical="center"/>
    </xf>
    <xf numFmtId="206" fontId="43" fillId="4" borderId="13" xfId="0" applyNumberFormat="1" applyFont="1" applyFill="1" applyBorder="1" applyAlignment="1">
      <alignment horizontal="right" vertical="center"/>
    </xf>
    <xf numFmtId="0" fontId="42" fillId="4" borderId="14" xfId="0" applyNumberFormat="1" applyFont="1" applyFill="1" applyBorder="1" applyAlignment="1">
      <alignment horizontal="right" vertical="center"/>
    </xf>
    <xf numFmtId="0" fontId="38" fillId="3" borderId="15" xfId="0" applyNumberFormat="1" applyFont="1" applyFill="1" applyBorder="1" applyAlignment="1">
      <alignment horizontal="center" vertical="center"/>
    </xf>
    <xf numFmtId="0" fontId="42" fillId="4" borderId="21" xfId="0" applyNumberFormat="1" applyFont="1" applyFill="1" applyBorder="1" applyAlignment="1">
      <alignment horizontal="center" vertical="center"/>
    </xf>
    <xf numFmtId="0" fontId="38" fillId="4" borderId="14" xfId="0" applyNumberFormat="1" applyFont="1" applyFill="1" applyBorder="1" applyAlignment="1">
      <alignment horizontal="center" vertical="center"/>
    </xf>
    <xf numFmtId="0" fontId="43" fillId="3" borderId="0" xfId="0" applyNumberFormat="1" applyFont="1" applyFill="1" applyBorder="1" applyAlignment="1">
      <alignment horizontal="center" vertical="center"/>
    </xf>
    <xf numFmtId="0" fontId="43" fillId="3" borderId="14" xfId="0" applyNumberFormat="1" applyFont="1" applyFill="1" applyBorder="1" applyAlignment="1">
      <alignment horizontal="center" vertical="center"/>
    </xf>
    <xf numFmtId="0" fontId="37" fillId="3" borderId="0" xfId="0" applyNumberFormat="1" applyFont="1" applyFill="1" applyBorder="1" applyAlignment="1">
      <alignment horizontal="left" vertical="center"/>
    </xf>
    <xf numFmtId="0" fontId="45" fillId="3" borderId="0" xfId="0" applyNumberFormat="1" applyFont="1" applyFill="1" applyBorder="1" applyAlignment="1">
      <alignment horizontal="left" vertical="center"/>
    </xf>
    <xf numFmtId="0" fontId="37" fillId="3" borderId="13" xfId="0" applyNumberFormat="1" applyFont="1" applyFill="1" applyBorder="1" applyAlignment="1">
      <alignment horizontal="left" vertical="center"/>
    </xf>
    <xf numFmtId="0" fontId="45" fillId="3" borderId="14" xfId="0" applyNumberFormat="1" applyFont="1" applyFill="1" applyBorder="1" applyAlignment="1">
      <alignment horizontal="left" vertical="center"/>
    </xf>
    <xf numFmtId="0" fontId="37" fillId="3" borderId="16" xfId="0" applyNumberFormat="1" applyFont="1" applyFill="1" applyBorder="1" applyAlignment="1">
      <alignment horizontal="left" vertical="center"/>
    </xf>
    <xf numFmtId="0" fontId="45" fillId="3" borderId="16" xfId="0" applyNumberFormat="1" applyFont="1" applyFill="1" applyBorder="1" applyAlignment="1">
      <alignment horizontal="left" vertical="center"/>
    </xf>
    <xf numFmtId="0" fontId="37" fillId="3" borderId="15" xfId="0" applyNumberFormat="1" applyFont="1" applyFill="1" applyBorder="1" applyAlignment="1">
      <alignment horizontal="left" vertical="center"/>
    </xf>
    <xf numFmtId="0" fontId="45" fillId="3" borderId="21" xfId="0" applyNumberFormat="1" applyFont="1" applyFill="1" applyBorder="1" applyAlignment="1">
      <alignment horizontal="left" vertical="center"/>
    </xf>
    <xf numFmtId="0" fontId="43" fillId="4" borderId="22" xfId="0" applyNumberFormat="1" applyFont="1" applyFill="1" applyBorder="1" applyAlignment="1">
      <alignment horizontal="left" vertical="center"/>
    </xf>
    <xf numFmtId="206" fontId="43" fillId="4" borderId="1" xfId="0" applyNumberFormat="1" applyFont="1" applyFill="1" applyBorder="1" applyAlignment="1">
      <alignment horizontal="right" vertical="center"/>
    </xf>
    <xf numFmtId="206" fontId="43" fillId="4" borderId="12" xfId="0" applyNumberFormat="1" applyFont="1" applyFill="1" applyBorder="1" applyAlignment="1">
      <alignment horizontal="right" vertical="center"/>
    </xf>
    <xf numFmtId="0" fontId="42" fillId="3" borderId="16" xfId="0" applyNumberFormat="1" applyFont="1" applyFill="1" applyBorder="1" applyAlignment="1">
      <alignment horizontal="right" vertical="center"/>
    </xf>
    <xf numFmtId="0" fontId="43" fillId="3" borderId="16" xfId="0" applyNumberFormat="1" applyFont="1" applyFill="1" applyBorder="1" applyAlignment="1">
      <alignment horizontal="right" vertical="center"/>
    </xf>
    <xf numFmtId="0" fontId="42" fillId="3" borderId="15" xfId="0" applyNumberFormat="1" applyFont="1" applyFill="1" applyBorder="1" applyAlignment="1">
      <alignment horizontal="right" vertical="center"/>
    </xf>
    <xf numFmtId="0" fontId="43" fillId="3" borderId="21" xfId="0" applyNumberFormat="1" applyFont="1" applyFill="1" applyBorder="1" applyAlignment="1">
      <alignment horizontal="right" vertical="center"/>
    </xf>
    <xf numFmtId="0" fontId="42" fillId="3" borderId="12" xfId="0" applyNumberFormat="1" applyFont="1" applyFill="1" applyBorder="1" applyAlignment="1">
      <alignment horizontal="right" vertical="center"/>
    </xf>
    <xf numFmtId="0" fontId="42" fillId="3" borderId="11" xfId="0" applyNumberFormat="1" applyFont="1" applyFill="1" applyBorder="1" applyAlignment="1">
      <alignment horizontal="right" vertical="center"/>
    </xf>
    <xf numFmtId="0" fontId="42" fillId="4" borderId="15" xfId="0" applyNumberFormat="1" applyFont="1" applyFill="1" applyBorder="1" applyAlignment="1">
      <alignment horizontal="left" vertical="center"/>
    </xf>
    <xf numFmtId="0" fontId="42" fillId="3" borderId="18" xfId="0" applyNumberFormat="1" applyFont="1" applyFill="1" applyBorder="1" applyAlignment="1">
      <alignment horizontal="right" vertical="center"/>
    </xf>
    <xf numFmtId="0" fontId="42" fillId="3" borderId="19" xfId="0" applyNumberFormat="1" applyFont="1" applyFill="1" applyBorder="1" applyAlignment="1">
      <alignment horizontal="right" vertical="center"/>
    </xf>
    <xf numFmtId="0" fontId="42" fillId="3" borderId="11" xfId="0" applyNumberFormat="1" applyFont="1" applyFill="1" applyBorder="1" applyAlignment="1">
      <alignment horizontal="left" vertical="center"/>
    </xf>
    <xf numFmtId="0" fontId="42" fillId="3" borderId="12" xfId="0" applyNumberFormat="1" applyFont="1" applyFill="1" applyBorder="1" applyAlignment="1">
      <alignment horizontal="left" vertical="center"/>
    </xf>
    <xf numFmtId="0" fontId="42" fillId="3" borderId="17" xfId="0" applyNumberFormat="1" applyFont="1" applyFill="1" applyBorder="1" applyAlignment="1">
      <alignment horizontal="right" vertical="center"/>
    </xf>
    <xf numFmtId="206" fontId="42" fillId="4" borderId="12" xfId="0" applyNumberFormat="1" applyFont="1" applyFill="1" applyBorder="1" applyAlignment="1">
      <alignment horizontal="right" vertical="center"/>
    </xf>
    <xf numFmtId="200" fontId="42" fillId="4" borderId="23" xfId="0" applyNumberFormat="1" applyFont="1" applyFill="1" applyBorder="1" applyAlignment="1">
      <alignment horizontal="right" vertical="center"/>
    </xf>
    <xf numFmtId="200" fontId="42" fillId="4" borderId="15" xfId="0" applyNumberFormat="1" applyFont="1" applyFill="1" applyBorder="1" applyAlignment="1">
      <alignment horizontal="right" vertical="center"/>
    </xf>
    <xf numFmtId="0" fontId="38" fillId="3" borderId="23" xfId="0" applyNumberFormat="1" applyFont="1" applyFill="1" applyBorder="1" applyAlignment="1">
      <alignment horizontal="center" vertical="center"/>
    </xf>
    <xf numFmtId="0" fontId="43" fillId="4" borderId="11" xfId="0" applyNumberFormat="1" applyFont="1" applyFill="1" applyBorder="1" applyAlignment="1">
      <alignment horizontal="left" vertical="center"/>
    </xf>
    <xf numFmtId="0" fontId="56" fillId="0" borderId="0" xfId="0" applyFont="1" applyFill="1" applyAlignment="1">
      <alignment horizontal="center"/>
    </xf>
    <xf numFmtId="0" fontId="35" fillId="0" borderId="0" xfId="0" applyFill="1" applyAlignment="1">
      <alignment/>
    </xf>
    <xf numFmtId="0" fontId="4" fillId="0" borderId="0" xfId="0" applyFont="1" applyFill="1" applyAlignment="1">
      <alignment horizontal="justify" vertical="top"/>
    </xf>
    <xf numFmtId="0" fontId="2" fillId="0" borderId="0" xfId="0" applyFont="1" applyFill="1" applyAlignment="1">
      <alignment horizontal="justify" vertical="top"/>
    </xf>
    <xf numFmtId="0" fontId="1" fillId="0" borderId="0" xfId="0" applyFont="1" applyFill="1" applyAlignment="1">
      <alignment horizontal="justify" vertical="top"/>
    </xf>
    <xf numFmtId="0" fontId="2" fillId="0" borderId="0" xfId="0" applyFont="1" applyFill="1" applyAlignment="1">
      <alignment horizontal="justify"/>
    </xf>
    <xf numFmtId="0" fontId="4" fillId="0" borderId="0" xfId="0" applyFont="1" applyFill="1" applyAlignment="1">
      <alignment horizontal="justify"/>
    </xf>
    <xf numFmtId="0" fontId="57" fillId="0" borderId="0" xfId="0" applyFont="1" applyFill="1" applyAlignment="1">
      <alignment horizontal="justify"/>
    </xf>
    <xf numFmtId="0" fontId="58" fillId="0" borderId="0" xfId="0" applyFont="1" applyFill="1" applyAlignment="1">
      <alignment/>
    </xf>
    <xf numFmtId="188" fontId="2" fillId="0" borderId="1" xfId="20" applyNumberFormat="1" applyFont="1" applyBorder="1">
      <alignment/>
      <protection/>
    </xf>
    <xf numFmtId="188" fontId="2" fillId="0" borderId="0" xfId="20" applyNumberFormat="1" applyFont="1" applyBorder="1">
      <alignment/>
      <protection/>
    </xf>
    <xf numFmtId="15" fontId="2" fillId="0" borderId="0" xfId="20" applyNumberFormat="1" applyFont="1" applyAlignment="1" quotePrefix="1">
      <alignment horizontal="right"/>
      <protection/>
    </xf>
    <xf numFmtId="210" fontId="2" fillId="0" borderId="0" xfId="20" applyNumberFormat="1" applyFont="1" applyAlignment="1" quotePrefix="1">
      <alignment horizontal="right"/>
      <protection/>
    </xf>
    <xf numFmtId="15" fontId="2" fillId="0" borderId="0" xfId="20" applyNumberFormat="1" applyFont="1" applyAlignment="1">
      <alignment horizontal="right"/>
      <protection/>
    </xf>
    <xf numFmtId="181" fontId="2" fillId="0" borderId="0" xfId="20" applyNumberFormat="1" applyAlignment="1">
      <alignment/>
      <protection/>
    </xf>
    <xf numFmtId="181" fontId="2" fillId="0" borderId="0" xfId="20" applyNumberFormat="1">
      <alignment/>
      <protection/>
    </xf>
    <xf numFmtId="211" fontId="1" fillId="0" borderId="0" xfId="20" applyNumberFormat="1" applyFont="1" applyAlignment="1">
      <alignment horizontal="right"/>
      <protection/>
    </xf>
    <xf numFmtId="183" fontId="14" fillId="0" borderId="0" xfId="0" applyNumberFormat="1" applyFont="1" applyAlignment="1">
      <alignment horizontal="right" vertical="top"/>
    </xf>
    <xf numFmtId="181" fontId="20" fillId="0" borderId="0" xfId="0" applyNumberFormat="1" applyFont="1" applyAlignment="1">
      <alignment horizontal="right" vertical="top"/>
    </xf>
    <xf numFmtId="181" fontId="20" fillId="0" borderId="0" xfId="15" applyNumberFormat="1" applyFont="1" applyFill="1" applyAlignment="1" quotePrefix="1">
      <alignment horizontal="right" vertical="top"/>
    </xf>
    <xf numFmtId="181" fontId="20" fillId="0" borderId="0" xfId="0" applyNumberFormat="1" applyFont="1" applyFill="1" applyAlignment="1" quotePrefix="1">
      <alignment horizontal="right"/>
    </xf>
    <xf numFmtId="181" fontId="20" fillId="0" borderId="1" xfId="15" applyNumberFormat="1" applyFont="1" applyFill="1" applyBorder="1" applyAlignment="1" quotePrefix="1">
      <alignment horizontal="right" vertical="top"/>
    </xf>
    <xf numFmtId="2" fontId="20" fillId="0" borderId="0" xfId="15" applyNumberFormat="1" applyFont="1" applyFill="1" applyAlignment="1" quotePrefix="1">
      <alignment horizontal="right" vertical="top"/>
    </xf>
    <xf numFmtId="181" fontId="20" fillId="0" borderId="0" xfId="15" applyNumberFormat="1" applyFont="1" applyFill="1" applyBorder="1" applyAlignment="1" quotePrefix="1">
      <alignment horizontal="right" vertical="top"/>
    </xf>
    <xf numFmtId="181" fontId="20" fillId="0" borderId="0" xfId="0" applyNumberFormat="1" applyFont="1" applyFill="1" applyBorder="1" applyAlignment="1" quotePrefix="1">
      <alignment horizontal="right"/>
    </xf>
    <xf numFmtId="181" fontId="20" fillId="0" borderId="0" xfId="0" applyNumberFormat="1" applyFont="1" applyFill="1" applyAlignment="1" quotePrefix="1">
      <alignment horizontal="right" vertical="top"/>
    </xf>
    <xf numFmtId="181" fontId="20" fillId="0" borderId="0" xfId="22" applyNumberFormat="1" applyFont="1" applyFill="1" applyAlignment="1">
      <alignment horizontal="right" vertical="top"/>
    </xf>
    <xf numFmtId="2" fontId="20" fillId="0" borderId="0" xfId="0" applyNumberFormat="1" applyFont="1" applyFill="1" applyAlignment="1" quotePrefix="1">
      <alignment horizontal="right" vertical="top"/>
    </xf>
    <xf numFmtId="2" fontId="20" fillId="0" borderId="0" xfId="0" applyNumberFormat="1" applyFont="1" applyFill="1" applyAlignment="1" quotePrefix="1">
      <alignment horizontal="right"/>
    </xf>
    <xf numFmtId="2" fontId="20" fillId="0" borderId="1" xfId="15" applyNumberFormat="1" applyFont="1" applyFill="1" applyBorder="1" applyAlignment="1" quotePrefix="1">
      <alignment horizontal="right" vertical="top"/>
    </xf>
    <xf numFmtId="43" fontId="1" fillId="0" borderId="0" xfId="20" applyNumberFormat="1" applyFont="1" applyFill="1" applyAlignment="1">
      <alignment horizontal="right" vertical="center"/>
      <protection/>
    </xf>
    <xf numFmtId="43" fontId="1" fillId="0" borderId="0" xfId="20" applyNumberFormat="1" applyFont="1" applyFill="1" applyAlignment="1">
      <alignment horizontal="right"/>
      <protection/>
    </xf>
    <xf numFmtId="174" fontId="1" fillId="0" borderId="0" xfId="20" applyNumberFormat="1" applyFont="1" applyAlignment="1">
      <alignment horizontal="right" vertical="center"/>
      <protection/>
    </xf>
    <xf numFmtId="2" fontId="20" fillId="0" borderId="0" xfId="15" applyNumberFormat="1" applyFont="1" applyFill="1" applyBorder="1" applyAlignment="1" quotePrefix="1">
      <alignment horizontal="right" vertical="top"/>
    </xf>
    <xf numFmtId="43" fontId="1" fillId="0" borderId="0" xfId="20" applyNumberFormat="1" applyFont="1" applyFill="1" applyAlignment="1">
      <alignment vertical="center"/>
      <protection/>
    </xf>
    <xf numFmtId="43" fontId="1" fillId="0" borderId="1" xfId="20" applyNumberFormat="1" applyFont="1" applyFill="1" applyBorder="1" applyAlignment="1">
      <alignment vertical="center"/>
      <protection/>
    </xf>
    <xf numFmtId="41" fontId="1" fillId="0" borderId="0" xfId="20" applyNumberFormat="1" applyFont="1" applyFill="1" applyAlignment="1">
      <alignment horizontal="right"/>
      <protection/>
    </xf>
    <xf numFmtId="0" fontId="0" fillId="0" borderId="7" xfId="0" applyBorder="1" applyAlignment="1">
      <alignment wrapText="1"/>
    </xf>
    <xf numFmtId="41" fontId="0" fillId="0" borderId="0" xfId="0" applyNumberFormat="1" applyAlignment="1">
      <alignment/>
    </xf>
    <xf numFmtId="0" fontId="2" fillId="0" borderId="0" xfId="20" applyFont="1" applyBorder="1" applyAlignment="1">
      <alignment/>
      <protection/>
    </xf>
    <xf numFmtId="0" fontId="0" fillId="0" borderId="0" xfId="0" applyBorder="1" applyAlignment="1">
      <alignment/>
    </xf>
    <xf numFmtId="174" fontId="1" fillId="0" borderId="1" xfId="20" applyNumberFormat="1" applyFont="1" applyBorder="1" applyAlignment="1">
      <alignment horizontal="right"/>
      <protection/>
    </xf>
    <xf numFmtId="211" fontId="1" fillId="0" borderId="0" xfId="20" applyNumberFormat="1" applyFont="1" applyBorder="1" applyAlignment="1">
      <alignment horizontal="right"/>
      <protection/>
    </xf>
    <xf numFmtId="0" fontId="2" fillId="0" borderId="0" xfId="0" applyFont="1" applyBorder="1" applyAlignment="1">
      <alignment wrapText="1"/>
    </xf>
    <xf numFmtId="49" fontId="2" fillId="0" borderId="0" xfId="0" applyNumberFormat="1" applyFont="1" applyBorder="1" applyAlignment="1">
      <alignment/>
    </xf>
    <xf numFmtId="43" fontId="1" fillId="0" borderId="0" xfId="20" applyNumberFormat="1" applyFont="1" applyFill="1" applyBorder="1" applyAlignment="1">
      <alignment vertical="center"/>
      <protection/>
    </xf>
    <xf numFmtId="174" fontId="1" fillId="0" borderId="1" xfId="20" applyNumberFormat="1" applyFont="1" applyBorder="1" applyAlignment="1">
      <alignment horizontal="right" vertical="center"/>
      <protection/>
    </xf>
    <xf numFmtId="0" fontId="20" fillId="0" borderId="0" xfId="0" applyFont="1" applyAlignment="1">
      <alignment horizontal="left"/>
    </xf>
    <xf numFmtId="0" fontId="0" fillId="0" borderId="0" xfId="0" applyBorder="1" applyAlignment="1">
      <alignment horizontal="right"/>
    </xf>
    <xf numFmtId="0" fontId="0" fillId="0" borderId="7" xfId="0" applyBorder="1" applyAlignment="1">
      <alignment horizontal="right"/>
    </xf>
    <xf numFmtId="174" fontId="2" fillId="0" borderId="0" xfId="0" applyNumberFormat="1" applyFont="1" applyAlignment="1">
      <alignment/>
    </xf>
    <xf numFmtId="174" fontId="2" fillId="0" borderId="0" xfId="0" applyNumberFormat="1" applyFont="1" applyAlignment="1">
      <alignment horizontal="right"/>
    </xf>
    <xf numFmtId="179" fontId="2" fillId="0" borderId="0" xfId="0" applyNumberFormat="1" applyFont="1" applyBorder="1" applyAlignment="1">
      <alignment/>
    </xf>
    <xf numFmtId="179" fontId="2" fillId="0" borderId="0" xfId="0" applyNumberFormat="1" applyFont="1" applyAlignment="1">
      <alignment/>
    </xf>
    <xf numFmtId="174" fontId="2" fillId="0" borderId="0" xfId="0" applyNumberFormat="1" applyFont="1" applyAlignment="1">
      <alignment/>
    </xf>
    <xf numFmtId="174" fontId="2" fillId="0" borderId="1" xfId="0" applyNumberFormat="1" applyFont="1" applyBorder="1" applyAlignment="1">
      <alignment/>
    </xf>
    <xf numFmtId="179" fontId="2" fillId="0" borderId="1" xfId="0" applyNumberFormat="1" applyFont="1" applyBorder="1" applyAlignment="1">
      <alignment/>
    </xf>
    <xf numFmtId="0" fontId="2" fillId="0" borderId="0" xfId="0" applyNumberFormat="1" applyFont="1" applyBorder="1" applyAlignment="1">
      <alignment horizontal="justify" vertical="top" wrapText="1"/>
    </xf>
    <xf numFmtId="0" fontId="2" fillId="0" borderId="0" xfId="20" applyAlignment="1">
      <alignment vertical="top" wrapText="1"/>
      <protection/>
    </xf>
    <xf numFmtId="0" fontId="2" fillId="0" borderId="0" xfId="20" applyFont="1" applyAlignment="1">
      <alignment vertical="top" wrapText="1"/>
      <protection/>
    </xf>
    <xf numFmtId="182" fontId="2" fillId="0" borderId="0" xfId="0" applyNumberFormat="1" applyFont="1" applyFill="1" applyAlignment="1">
      <alignment horizontal="right" vertical="top"/>
    </xf>
    <xf numFmtId="186" fontId="19" fillId="0" borderId="0" xfId="22" applyNumberFormat="1" applyFont="1" applyBorder="1" applyAlignment="1">
      <alignment vertical="top"/>
    </xf>
    <xf numFmtId="186" fontId="16" fillId="0" borderId="0" xfId="22" applyNumberFormat="1" applyFont="1" applyBorder="1" applyAlignment="1">
      <alignment vertical="top"/>
    </xf>
    <xf numFmtId="179" fontId="19" fillId="0" borderId="0" xfId="0" applyNumberFormat="1" applyFont="1" applyBorder="1" applyAlignment="1" quotePrefix="1">
      <alignment horizontal="center"/>
    </xf>
    <xf numFmtId="179" fontId="1" fillId="0" borderId="0" xfId="0" applyNumberFormat="1" applyFont="1" applyBorder="1" applyAlignment="1">
      <alignment horizontal="right" vertical="top" wrapText="1"/>
    </xf>
    <xf numFmtId="0" fontId="20" fillId="0" borderId="1" xfId="0" applyFont="1" applyBorder="1" applyAlignment="1">
      <alignment horizontal="left"/>
    </xf>
    <xf numFmtId="0" fontId="0" fillId="0" borderId="1" xfId="0" applyBorder="1" applyAlignment="1">
      <alignment horizontal="center"/>
    </xf>
    <xf numFmtId="0" fontId="1" fillId="0" borderId="0" xfId="0" applyFont="1" applyBorder="1" applyAlignment="1" quotePrefix="1">
      <alignment horizontal="right" wrapText="1"/>
    </xf>
    <xf numFmtId="179" fontId="2" fillId="0" borderId="0" xfId="0" applyNumberFormat="1" applyFont="1" applyBorder="1" applyAlignment="1">
      <alignment horizontal="right" vertical="top"/>
    </xf>
    <xf numFmtId="179" fontId="1" fillId="0" borderId="0" xfId="0" applyNumberFormat="1" applyFont="1" applyBorder="1" applyAlignment="1" quotePrefix="1">
      <alignment horizontal="right" wrapText="1"/>
    </xf>
    <xf numFmtId="179" fontId="1" fillId="0" borderId="0" xfId="0" applyNumberFormat="1" applyFont="1" applyFill="1" applyBorder="1" applyAlignment="1" quotePrefix="1">
      <alignment horizontal="right"/>
    </xf>
    <xf numFmtId="182" fontId="1" fillId="0" borderId="1" xfId="20" applyNumberFormat="1" applyFont="1" applyBorder="1" applyAlignment="1">
      <alignment horizontal="right" wrapText="1"/>
      <protection/>
    </xf>
    <xf numFmtId="182" fontId="2" fillId="0" borderId="0" xfId="20" applyNumberFormat="1" applyFont="1" applyAlignment="1">
      <alignment horizontal="right"/>
      <protection/>
    </xf>
    <xf numFmtId="182" fontId="1" fillId="0" borderId="0" xfId="20" applyNumberFormat="1" applyFont="1" applyAlignment="1">
      <alignment horizontal="right"/>
      <protection/>
    </xf>
    <xf numFmtId="182" fontId="1" fillId="0" borderId="7" xfId="20" applyNumberFormat="1" applyFont="1" applyBorder="1" applyAlignment="1">
      <alignment horizontal="right"/>
      <protection/>
    </xf>
    <xf numFmtId="49" fontId="6" fillId="0" borderId="0" xfId="0" applyNumberFormat="1" applyFont="1" applyBorder="1" applyAlignment="1">
      <alignment vertical="top"/>
    </xf>
    <xf numFmtId="0" fontId="6" fillId="0" borderId="0" xfId="0"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vertical="top"/>
    </xf>
    <xf numFmtId="0" fontId="6" fillId="0" borderId="1" xfId="0" applyFont="1" applyBorder="1" applyAlignment="1">
      <alignment vertical="top"/>
    </xf>
    <xf numFmtId="49" fontId="6" fillId="0" borderId="1" xfId="0" applyNumberFormat="1" applyFont="1" applyBorder="1" applyAlignment="1">
      <alignment vertical="top"/>
    </xf>
    <xf numFmtId="0" fontId="59" fillId="0" borderId="0" xfId="0" applyFont="1" applyBorder="1" applyAlignment="1">
      <alignment/>
    </xf>
    <xf numFmtId="49" fontId="1" fillId="0" borderId="0" xfId="0" applyNumberFormat="1" applyFont="1" applyBorder="1" applyAlignment="1">
      <alignment vertical="top"/>
    </xf>
    <xf numFmtId="49" fontId="1" fillId="0" borderId="0" xfId="0" applyNumberFormat="1" applyFont="1" applyBorder="1" applyAlignment="1">
      <alignment/>
    </xf>
    <xf numFmtId="0" fontId="2" fillId="0" borderId="0" xfId="20" applyFont="1" applyFill="1" applyBorder="1" applyAlignment="1">
      <alignment vertical="top"/>
      <protection/>
    </xf>
    <xf numFmtId="0" fontId="0" fillId="0" borderId="0" xfId="0" applyFill="1" applyBorder="1" applyAlignment="1">
      <alignment/>
    </xf>
    <xf numFmtId="0" fontId="14" fillId="0" borderId="0" xfId="21" applyFont="1" applyAlignment="1">
      <alignment horizontal="left" vertical="center" wrapText="1"/>
      <protection/>
    </xf>
    <xf numFmtId="174" fontId="31" fillId="0" borderId="0" xfId="20" applyNumberFormat="1" applyFont="1" applyFill="1">
      <alignment/>
      <protection/>
    </xf>
    <xf numFmtId="174" fontId="31" fillId="0" borderId="0" xfId="20" applyNumberFormat="1" applyFont="1" applyFill="1" applyBorder="1">
      <alignment/>
      <protection/>
    </xf>
    <xf numFmtId="174" fontId="31" fillId="0" borderId="0" xfId="20" applyNumberFormat="1" applyFont="1" applyFill="1" applyBorder="1" quotePrefix="1">
      <alignment/>
      <protection/>
    </xf>
    <xf numFmtId="174" fontId="32" fillId="0" borderId="1" xfId="20" applyNumberFormat="1" applyFont="1" applyFill="1" applyBorder="1">
      <alignment/>
      <protection/>
    </xf>
    <xf numFmtId="174" fontId="32" fillId="0" borderId="0" xfId="20" applyNumberFormat="1" applyFont="1" applyFill="1" applyBorder="1">
      <alignment/>
      <protection/>
    </xf>
    <xf numFmtId="174" fontId="31" fillId="0" borderId="6" xfId="20" applyNumberFormat="1" applyFont="1" applyFill="1" applyBorder="1">
      <alignment/>
      <protection/>
    </xf>
    <xf numFmtId="0" fontId="32" fillId="0" borderId="0" xfId="20" applyFont="1" applyFill="1">
      <alignment/>
      <protection/>
    </xf>
    <xf numFmtId="0" fontId="32" fillId="0" borderId="0" xfId="20" applyFont="1" applyFill="1" applyBorder="1">
      <alignment/>
      <protection/>
    </xf>
    <xf numFmtId="0" fontId="32" fillId="0" borderId="6" xfId="20" applyFont="1" applyFill="1" applyBorder="1">
      <alignment/>
      <protection/>
    </xf>
    <xf numFmtId="0" fontId="60" fillId="0" borderId="0" xfId="0" applyFont="1" applyFill="1" applyAlignment="1">
      <alignment/>
    </xf>
    <xf numFmtId="0" fontId="32" fillId="0" borderId="0" xfId="20" applyFont="1" applyFill="1" applyBorder="1" applyAlignment="1">
      <alignment wrapText="1"/>
      <protection/>
    </xf>
    <xf numFmtId="174" fontId="32" fillId="0" borderId="0" xfId="20" applyNumberFormat="1" applyFont="1" applyFill="1" applyBorder="1" applyAlignment="1">
      <alignment wrapText="1"/>
      <protection/>
    </xf>
    <xf numFmtId="0" fontId="32" fillId="0" borderId="0" xfId="20" applyFont="1" applyFill="1" applyBorder="1" applyAlignment="1">
      <alignment horizontal="justify" vertical="top" wrapText="1"/>
      <protection/>
    </xf>
    <xf numFmtId="0" fontId="31" fillId="0" borderId="0" xfId="20" applyFont="1" applyFill="1" applyBorder="1">
      <alignment/>
      <protection/>
    </xf>
    <xf numFmtId="0" fontId="31" fillId="0" borderId="0" xfId="20" applyFont="1" applyFill="1" applyAlignment="1">
      <alignment horizontal="right"/>
      <protection/>
    </xf>
    <xf numFmtId="0" fontId="31" fillId="0" borderId="0" xfId="20" applyFont="1" applyFill="1" applyBorder="1" applyAlignment="1">
      <alignment horizontal="right"/>
      <protection/>
    </xf>
    <xf numFmtId="0" fontId="31" fillId="0" borderId="0" xfId="20" applyFont="1" applyFill="1" applyBorder="1" applyAlignment="1">
      <alignment horizontal="left"/>
      <protection/>
    </xf>
    <xf numFmtId="0" fontId="61" fillId="0" borderId="0" xfId="0" applyFont="1" applyFill="1" applyAlignment="1">
      <alignment horizontal="right"/>
    </xf>
    <xf numFmtId="0" fontId="32" fillId="0" borderId="1" xfId="20" applyFont="1" applyFill="1" applyBorder="1">
      <alignment/>
      <protection/>
    </xf>
    <xf numFmtId="0" fontId="31" fillId="0" borderId="1" xfId="20" applyFont="1" applyFill="1" applyBorder="1" applyAlignment="1">
      <alignment horizontal="right"/>
      <protection/>
    </xf>
    <xf numFmtId="188" fontId="1" fillId="0" borderId="7" xfId="20" applyNumberFormat="1" applyFont="1" applyFill="1" applyBorder="1">
      <alignment/>
      <protection/>
    </xf>
    <xf numFmtId="179" fontId="1" fillId="0" borderId="0" xfId="20" applyNumberFormat="1" applyFont="1" applyFill="1" applyBorder="1" applyAlignment="1">
      <alignment horizontal="right"/>
      <protection/>
    </xf>
    <xf numFmtId="179" fontId="1" fillId="0" borderId="1" xfId="20" applyNumberFormat="1" applyFont="1" applyFill="1" applyBorder="1" applyAlignment="1">
      <alignment horizontal="right"/>
      <protection/>
    </xf>
    <xf numFmtId="173" fontId="2" fillId="0" borderId="1" xfId="20" applyNumberFormat="1" applyBorder="1" applyAlignment="1">
      <alignment horizontal="right"/>
      <protection/>
    </xf>
    <xf numFmtId="212" fontId="1" fillId="0" borderId="0" xfId="20" applyNumberFormat="1" applyFont="1" applyBorder="1" applyAlignment="1">
      <alignment horizontal="right"/>
      <protection/>
    </xf>
    <xf numFmtId="212" fontId="2" fillId="0" borderId="0" xfId="20" applyNumberFormat="1" applyBorder="1" applyAlignment="1">
      <alignment horizontal="right"/>
      <protection/>
    </xf>
    <xf numFmtId="0" fontId="6" fillId="0" borderId="2" xfId="0" applyFont="1" applyBorder="1" applyAlignment="1">
      <alignment vertical="top"/>
    </xf>
    <xf numFmtId="179" fontId="62" fillId="0" borderId="0" xfId="0" applyNumberFormat="1" applyFont="1" applyAlignment="1">
      <alignment horizontal="right"/>
    </xf>
    <xf numFmtId="0" fontId="63" fillId="0" borderId="0" xfId="0" applyFont="1" applyAlignment="1">
      <alignment/>
    </xf>
    <xf numFmtId="179" fontId="63" fillId="0" borderId="0" xfId="0" applyNumberFormat="1" applyFont="1" applyAlignment="1">
      <alignment horizontal="right"/>
    </xf>
    <xf numFmtId="179" fontId="64" fillId="0" borderId="0" xfId="0" applyNumberFormat="1" applyFont="1" applyAlignment="1">
      <alignment horizontal="right"/>
    </xf>
    <xf numFmtId="0" fontId="65" fillId="0" borderId="1" xfId="0" applyFont="1" applyBorder="1" applyAlignment="1">
      <alignment horizontal="left"/>
    </xf>
    <xf numFmtId="179" fontId="63" fillId="0" borderId="1" xfId="0" applyNumberFormat="1" applyFont="1" applyBorder="1" applyAlignment="1">
      <alignment horizontal="right"/>
    </xf>
    <xf numFmtId="179" fontId="64" fillId="0" borderId="1" xfId="0" applyNumberFormat="1" applyFont="1" applyBorder="1" applyAlignment="1">
      <alignment horizontal="right"/>
    </xf>
    <xf numFmtId="0" fontId="62" fillId="0" borderId="0" xfId="0" applyFont="1" applyAlignment="1">
      <alignment/>
    </xf>
    <xf numFmtId="179" fontId="65" fillId="0" borderId="0" xfId="0" applyNumberFormat="1" applyFont="1" applyAlignment="1">
      <alignment horizontal="right"/>
    </xf>
    <xf numFmtId="0" fontId="62" fillId="0" borderId="0" xfId="0" applyFont="1" applyAlignment="1">
      <alignment horizontal="left" indent="1"/>
    </xf>
    <xf numFmtId="0" fontId="62" fillId="0" borderId="1" xfId="0" applyFont="1" applyBorder="1" applyAlignment="1">
      <alignment horizontal="left" indent="2"/>
    </xf>
    <xf numFmtId="179" fontId="62" fillId="0" borderId="1" xfId="0" applyNumberFormat="1" applyFont="1" applyBorder="1" applyAlignment="1">
      <alignment horizontal="right"/>
    </xf>
    <xf numFmtId="179" fontId="65" fillId="0" borderId="1" xfId="0" applyNumberFormat="1" applyFont="1" applyBorder="1" applyAlignment="1">
      <alignment horizontal="right"/>
    </xf>
    <xf numFmtId="0" fontId="62" fillId="0" borderId="7" xfId="0" applyFont="1" applyBorder="1" applyAlignment="1">
      <alignment horizontal="left" indent="1"/>
    </xf>
    <xf numFmtId="179" fontId="62" fillId="0" borderId="7" xfId="0" applyNumberFormat="1" applyFont="1" applyBorder="1" applyAlignment="1">
      <alignment horizontal="right"/>
    </xf>
    <xf numFmtId="179" fontId="65" fillId="0" borderId="7" xfId="0" applyNumberFormat="1" applyFont="1" applyBorder="1" applyAlignment="1">
      <alignment horizontal="right"/>
    </xf>
    <xf numFmtId="213" fontId="65" fillId="0" borderId="0" xfId="0" applyNumberFormat="1" applyFont="1" applyAlignment="1">
      <alignment horizontal="right"/>
    </xf>
    <xf numFmtId="213" fontId="65" fillId="0" borderId="1" xfId="0" applyNumberFormat="1" applyFont="1" applyBorder="1" applyAlignment="1">
      <alignment horizontal="right"/>
    </xf>
    <xf numFmtId="213" fontId="65" fillId="0" borderId="7" xfId="0" applyNumberFormat="1" applyFont="1" applyBorder="1" applyAlignment="1">
      <alignment horizontal="right"/>
    </xf>
    <xf numFmtId="0" fontId="62" fillId="0" borderId="2" xfId="0" applyFont="1" applyBorder="1" applyAlignment="1">
      <alignment/>
    </xf>
    <xf numFmtId="179" fontId="62" fillId="0" borderId="2" xfId="0" applyNumberFormat="1" applyFont="1" applyBorder="1" applyAlignment="1">
      <alignment horizontal="right"/>
    </xf>
    <xf numFmtId="213" fontId="65" fillId="0" borderId="2" xfId="0" applyNumberFormat="1" applyFont="1" applyBorder="1" applyAlignment="1">
      <alignment horizontal="right"/>
    </xf>
    <xf numFmtId="0" fontId="62" fillId="0" borderId="8" xfId="0" applyFont="1" applyBorder="1" applyAlignment="1">
      <alignment/>
    </xf>
    <xf numFmtId="179" fontId="62" fillId="0" borderId="8" xfId="0" applyNumberFormat="1" applyFont="1" applyBorder="1" applyAlignment="1">
      <alignment horizontal="right"/>
    </xf>
    <xf numFmtId="213" fontId="65" fillId="0" borderId="8" xfId="0" applyNumberFormat="1" applyFont="1" applyBorder="1" applyAlignment="1">
      <alignment horizontal="right"/>
    </xf>
    <xf numFmtId="0" fontId="62" fillId="0" borderId="1" xfId="0" applyFont="1" applyBorder="1" applyAlignment="1">
      <alignment horizontal="left"/>
    </xf>
    <xf numFmtId="213" fontId="62" fillId="0" borderId="0" xfId="0" applyNumberFormat="1" applyFont="1" applyAlignment="1">
      <alignment horizontal="right"/>
    </xf>
    <xf numFmtId="213" fontId="62" fillId="0" borderId="1" xfId="0" applyNumberFormat="1" applyFont="1" applyBorder="1" applyAlignment="1">
      <alignment horizontal="right"/>
    </xf>
    <xf numFmtId="213" fontId="62" fillId="0" borderId="7" xfId="0" applyNumberFormat="1" applyFont="1" applyBorder="1" applyAlignment="1">
      <alignment horizontal="right"/>
    </xf>
    <xf numFmtId="0" fontId="6" fillId="0" borderId="0" xfId="0" applyFont="1" applyAlignment="1">
      <alignment/>
    </xf>
    <xf numFmtId="0" fontId="1" fillId="0" borderId="0" xfId="0" applyFont="1" applyFill="1" applyAlignment="1">
      <alignment horizontal="right"/>
    </xf>
    <xf numFmtId="0" fontId="2" fillId="0" borderId="0" xfId="0" applyFont="1" applyFill="1" applyAlignment="1">
      <alignment horizontal="right"/>
    </xf>
    <xf numFmtId="0" fontId="19" fillId="0" borderId="0" xfId="0" applyFont="1" applyAlignment="1">
      <alignment horizontal="right" wrapText="1"/>
    </xf>
    <xf numFmtId="182" fontId="1" fillId="0" borderId="2" xfId="0" applyNumberFormat="1" applyFont="1" applyFill="1" applyBorder="1" applyAlignment="1">
      <alignment horizontal="right" vertical="top" wrapText="1"/>
    </xf>
    <xf numFmtId="0" fontId="20" fillId="0" borderId="1" xfId="0" applyFont="1" applyBorder="1" applyAlignment="1">
      <alignment horizontal="right"/>
    </xf>
    <xf numFmtId="0" fontId="0" fillId="0" borderId="0" xfId="0" applyBorder="1" applyAlignment="1">
      <alignment horizontal="center"/>
    </xf>
    <xf numFmtId="0" fontId="1" fillId="0" borderId="0" xfId="0" applyFont="1" applyBorder="1" applyAlignment="1">
      <alignment horizontal="right" vertical="top" wrapText="1"/>
    </xf>
    <xf numFmtId="182" fontId="2" fillId="0" borderId="2" xfId="0" applyNumberFormat="1" applyFont="1" applyFill="1" applyBorder="1" applyAlignment="1">
      <alignment horizontal="right" vertical="top" wrapText="1"/>
    </xf>
    <xf numFmtId="0" fontId="0" fillId="0" borderId="1" xfId="0" applyFont="1" applyBorder="1" applyAlignment="1">
      <alignment horizontal="right"/>
    </xf>
    <xf numFmtId="0" fontId="0" fillId="0" borderId="0" xfId="0" applyAlignment="1">
      <alignment horizontal="right" vertical="top"/>
    </xf>
    <xf numFmtId="49" fontId="2" fillId="0" borderId="0" xfId="0" applyNumberFormat="1" applyFont="1" applyBorder="1" applyAlignment="1">
      <alignment vertical="top" wrapText="1"/>
    </xf>
    <xf numFmtId="49" fontId="1" fillId="0" borderId="0" xfId="0" applyNumberFormat="1" applyFont="1" applyBorder="1" applyAlignment="1">
      <alignment vertical="top" wrapText="1"/>
    </xf>
    <xf numFmtId="179" fontId="2" fillId="0" borderId="0" xfId="0" applyNumberFormat="1" applyFont="1" applyAlignment="1">
      <alignment horizontal="right" wrapText="1"/>
    </xf>
    <xf numFmtId="0" fontId="2" fillId="0" borderId="0" xfId="0" applyFont="1" applyFill="1" applyBorder="1" applyAlignment="1">
      <alignment horizontal="justify"/>
    </xf>
    <xf numFmtId="0" fontId="1" fillId="0" borderId="0" xfId="20" applyFont="1" applyFill="1" applyAlignment="1">
      <alignment horizontal="left"/>
      <protection/>
    </xf>
    <xf numFmtId="0" fontId="2" fillId="0" borderId="0" xfId="20" applyFill="1" applyAlignment="1">
      <alignment/>
      <protection/>
    </xf>
    <xf numFmtId="49" fontId="2" fillId="0" borderId="1" xfId="0" applyNumberFormat="1" applyFont="1" applyBorder="1" applyAlignment="1">
      <alignment horizontal="right" vertical="top"/>
    </xf>
    <xf numFmtId="49" fontId="14" fillId="0" borderId="0" xfId="0" applyNumberFormat="1" applyFont="1" applyBorder="1" applyAlignment="1">
      <alignment horizontal="right" wrapText="1"/>
    </xf>
    <xf numFmtId="0" fontId="7" fillId="0" borderId="0" xfId="0" applyFont="1" applyAlignment="1">
      <alignment vertical="top"/>
    </xf>
    <xf numFmtId="0" fontId="66" fillId="0" borderId="0" xfId="0" applyFont="1" applyAlignment="1">
      <alignment/>
    </xf>
    <xf numFmtId="174" fontId="0" fillId="0" borderId="0" xfId="0" applyNumberFormat="1" applyFont="1" applyAlignment="1">
      <alignment horizontal="right" vertical="center"/>
    </xf>
    <xf numFmtId="211" fontId="2" fillId="0" borderId="1" xfId="20" applyNumberFormat="1" applyFont="1" applyBorder="1" applyAlignment="1">
      <alignment horizontal="right"/>
      <protection/>
    </xf>
    <xf numFmtId="211" fontId="2" fillId="0" borderId="7" xfId="20" applyNumberFormat="1" applyFont="1" applyBorder="1" applyAlignment="1">
      <alignment horizontal="right"/>
      <protection/>
    </xf>
    <xf numFmtId="0" fontId="20" fillId="0" borderId="0" xfId="0" applyFont="1" applyAlignment="1">
      <alignment wrapText="1"/>
    </xf>
    <xf numFmtId="174" fontId="1" fillId="0" borderId="0" xfId="20" applyNumberFormat="1" applyFont="1" applyAlignment="1">
      <alignment horizontal="right" vertical="top"/>
      <protection/>
    </xf>
    <xf numFmtId="211" fontId="2" fillId="0" borderId="0" xfId="20" applyNumberFormat="1" applyFont="1" applyAlignment="1">
      <alignment horizontal="right" vertical="top"/>
      <protection/>
    </xf>
    <xf numFmtId="0" fontId="2" fillId="0" borderId="0" xfId="20" applyFont="1" applyAlignment="1">
      <alignment horizontal="right" wrapText="1"/>
      <protection/>
    </xf>
    <xf numFmtId="0" fontId="2" fillId="0" borderId="1" xfId="20" applyFont="1" applyBorder="1" applyAlignment="1">
      <alignment horizontal="right" wrapText="1"/>
      <protection/>
    </xf>
    <xf numFmtId="172" fontId="2" fillId="0" borderId="0" xfId="20" applyNumberFormat="1" applyFont="1" applyAlignment="1" quotePrefix="1">
      <alignment horizontal="right"/>
      <protection/>
    </xf>
    <xf numFmtId="172" fontId="2" fillId="0" borderId="1" xfId="20" applyNumberFormat="1" applyFont="1" applyBorder="1" applyAlignment="1">
      <alignment horizontal="right" wrapText="1"/>
      <protection/>
    </xf>
    <xf numFmtId="0" fontId="1" fillId="0" borderId="0" xfId="0" applyFont="1" applyAlignment="1">
      <alignment/>
    </xf>
    <xf numFmtId="0" fontId="24" fillId="0" borderId="0" xfId="20" applyFont="1" applyAlignment="1">
      <alignment/>
      <protection/>
    </xf>
    <xf numFmtId="0" fontId="2" fillId="0" borderId="0" xfId="19" applyFont="1" applyFill="1" applyBorder="1" applyAlignment="1">
      <alignment vertical="top"/>
      <protection/>
    </xf>
    <xf numFmtId="0" fontId="35" fillId="2" borderId="0" xfId="0" applyFill="1" applyAlignment="1">
      <alignment/>
    </xf>
    <xf numFmtId="0" fontId="23" fillId="6" borderId="0" xfId="0" applyNumberFormat="1" applyFont="1" applyFill="1" applyBorder="1" applyAlignment="1">
      <alignment horizontal="center" vertical="center"/>
    </xf>
    <xf numFmtId="0" fontId="38" fillId="7" borderId="11" xfId="0" applyNumberFormat="1" applyFont="1" applyFill="1" applyBorder="1" applyAlignment="1">
      <alignment horizontal="left" vertical="center"/>
    </xf>
    <xf numFmtId="0" fontId="38" fillId="7" borderId="12" xfId="0" applyNumberFormat="1" applyFont="1" applyFill="1" applyBorder="1" applyAlignment="1">
      <alignment horizontal="left" vertical="center"/>
    </xf>
    <xf numFmtId="0" fontId="38" fillId="7" borderId="12" xfId="0" applyNumberFormat="1" applyFont="1" applyFill="1" applyBorder="1" applyAlignment="1">
      <alignment horizontal="center" vertical="center"/>
    </xf>
    <xf numFmtId="0" fontId="38" fillId="7" borderId="13" xfId="0" applyNumberFormat="1" applyFont="1" applyFill="1" applyBorder="1" applyAlignment="1">
      <alignment horizontal="left" vertical="center"/>
    </xf>
    <xf numFmtId="0" fontId="38" fillId="7" borderId="0" xfId="0" applyNumberFormat="1" applyFont="1" applyFill="1" applyBorder="1" applyAlignment="1">
      <alignment horizontal="left" vertical="center"/>
    </xf>
    <xf numFmtId="0" fontId="38" fillId="6" borderId="0" xfId="0" applyNumberFormat="1" applyFont="1" applyFill="1" applyBorder="1" applyAlignment="1">
      <alignment horizontal="right" vertical="center"/>
    </xf>
    <xf numFmtId="0" fontId="38" fillId="6" borderId="13" xfId="0" applyNumberFormat="1" applyFont="1" applyFill="1" applyBorder="1" applyAlignment="1">
      <alignment horizontal="right" vertical="center"/>
    </xf>
    <xf numFmtId="0" fontId="38" fillId="6" borderId="14" xfId="0" applyNumberFormat="1" applyFont="1" applyFill="1" applyBorder="1" applyAlignment="1">
      <alignment horizontal="right" vertical="center"/>
    </xf>
    <xf numFmtId="0" fontId="38" fillId="7" borderId="0" xfId="0" applyNumberFormat="1" applyFont="1" applyFill="1" applyBorder="1" applyAlignment="1">
      <alignment horizontal="right" vertical="center"/>
    </xf>
    <xf numFmtId="0" fontId="38" fillId="7" borderId="0" xfId="0" applyNumberFormat="1" applyFont="1" applyFill="1" applyBorder="1" applyAlignment="1">
      <alignment horizontal="center" vertical="center"/>
    </xf>
    <xf numFmtId="0" fontId="38" fillId="7" borderId="13" xfId="0" applyNumberFormat="1" applyFont="1" applyFill="1" applyBorder="1" applyAlignment="1">
      <alignment horizontal="right" vertical="center"/>
    </xf>
    <xf numFmtId="0" fontId="38" fillId="7" borderId="14" xfId="0" applyNumberFormat="1" applyFont="1" applyFill="1" applyBorder="1" applyAlignment="1">
      <alignment horizontal="center" vertical="center"/>
    </xf>
    <xf numFmtId="0" fontId="38" fillId="7" borderId="15" xfId="0" applyNumberFormat="1" applyFont="1" applyFill="1" applyBorder="1" applyAlignment="1">
      <alignment horizontal="left" vertical="center"/>
    </xf>
    <xf numFmtId="0" fontId="38" fillId="7" borderId="16" xfId="0" applyNumberFormat="1" applyFont="1" applyFill="1" applyBorder="1" applyAlignment="1">
      <alignment horizontal="left" vertical="center"/>
    </xf>
    <xf numFmtId="0" fontId="38" fillId="7" borderId="16" xfId="0" applyNumberFormat="1" applyFont="1" applyFill="1" applyBorder="1" applyAlignment="1">
      <alignment horizontal="right" vertical="center"/>
    </xf>
    <xf numFmtId="0" fontId="38" fillId="7" borderId="15" xfId="0" applyNumberFormat="1" applyFont="1" applyFill="1" applyBorder="1" applyAlignment="1">
      <alignment horizontal="right" vertical="center"/>
    </xf>
    <xf numFmtId="0" fontId="38" fillId="7" borderId="21" xfId="0" applyNumberFormat="1" applyFont="1" applyFill="1" applyBorder="1" applyAlignment="1">
      <alignment horizontal="right" vertical="center"/>
    </xf>
    <xf numFmtId="0" fontId="38" fillId="7" borderId="13" xfId="0" applyNumberFormat="1" applyFont="1" applyFill="1" applyBorder="1" applyAlignment="1">
      <alignment horizontal="center" vertical="center"/>
    </xf>
    <xf numFmtId="0" fontId="42" fillId="6" borderId="13" xfId="0" applyNumberFormat="1" applyFont="1" applyFill="1" applyBorder="1" applyAlignment="1">
      <alignment horizontal="left" vertical="center"/>
    </xf>
    <xf numFmtId="0" fontId="42" fillId="6" borderId="0" xfId="0" applyNumberFormat="1" applyFont="1" applyFill="1" applyBorder="1" applyAlignment="1">
      <alignment horizontal="left" vertical="center"/>
    </xf>
    <xf numFmtId="0" fontId="37" fillId="6" borderId="0" xfId="0" applyNumberFormat="1" applyFont="1" applyFill="1" applyBorder="1" applyAlignment="1">
      <alignment horizontal="left" vertical="center"/>
    </xf>
    <xf numFmtId="0" fontId="37" fillId="6" borderId="13" xfId="0" applyNumberFormat="1" applyFont="1" applyFill="1" applyBorder="1" applyAlignment="1">
      <alignment horizontal="left" vertical="center"/>
    </xf>
    <xf numFmtId="0" fontId="37" fillId="6" borderId="14" xfId="0" applyNumberFormat="1" applyFont="1" applyFill="1" applyBorder="1" applyAlignment="1">
      <alignment horizontal="left" vertical="center"/>
    </xf>
    <xf numFmtId="0" fontId="43" fillId="6" borderId="13" xfId="0" applyNumberFormat="1" applyFont="1" applyFill="1" applyBorder="1" applyAlignment="1">
      <alignment horizontal="left" vertical="center"/>
    </xf>
    <xf numFmtId="0" fontId="43" fillId="6" borderId="0" xfId="0" applyNumberFormat="1" applyFont="1" applyFill="1" applyBorder="1" applyAlignment="1">
      <alignment horizontal="left" vertical="center"/>
    </xf>
    <xf numFmtId="200" fontId="42" fillId="6" borderId="0" xfId="0" applyNumberFormat="1" applyFont="1" applyFill="1" applyBorder="1" applyAlignment="1">
      <alignment horizontal="right" vertical="center"/>
    </xf>
    <xf numFmtId="200" fontId="43" fillId="6" borderId="0" xfId="0" applyNumberFormat="1" applyFont="1" applyFill="1" applyBorder="1" applyAlignment="1">
      <alignment horizontal="right" vertical="center"/>
    </xf>
    <xf numFmtId="9" fontId="43" fillId="6" borderId="0" xfId="22" applyFont="1" applyFill="1" applyBorder="1" applyAlignment="1">
      <alignment horizontal="right" vertical="center"/>
    </xf>
    <xf numFmtId="0" fontId="43" fillId="6" borderId="0" xfId="0" applyNumberFormat="1" applyFont="1" applyFill="1" applyBorder="1" applyAlignment="1">
      <alignment horizontal="center" vertical="center"/>
    </xf>
    <xf numFmtId="200" fontId="42" fillId="6" borderId="13" xfId="0" applyNumberFormat="1" applyFont="1" applyFill="1" applyBorder="1" applyAlignment="1">
      <alignment horizontal="right" vertical="center"/>
    </xf>
    <xf numFmtId="0" fontId="43" fillId="6" borderId="14" xfId="0" applyNumberFormat="1" applyFont="1" applyFill="1" applyBorder="1" applyAlignment="1">
      <alignment horizontal="center" vertical="center"/>
    </xf>
    <xf numFmtId="0" fontId="42" fillId="7" borderId="13" xfId="0" applyNumberFormat="1" applyFont="1" applyFill="1" applyBorder="1" applyAlignment="1">
      <alignment horizontal="left" vertical="center"/>
    </xf>
    <xf numFmtId="0" fontId="42" fillId="7" borderId="0" xfId="0" applyNumberFormat="1" applyFont="1" applyFill="1" applyBorder="1" applyAlignment="1">
      <alignment horizontal="left" vertical="center"/>
    </xf>
    <xf numFmtId="200" fontId="42" fillId="6" borderId="12" xfId="0" applyNumberFormat="1" applyFont="1" applyFill="1" applyBorder="1" applyAlignment="1">
      <alignment horizontal="right" vertical="center"/>
    </xf>
    <xf numFmtId="200" fontId="43" fillId="7" borderId="12" xfId="0" applyNumberFormat="1" applyFont="1" applyFill="1" applyBorder="1" applyAlignment="1">
      <alignment horizontal="right" vertical="center"/>
    </xf>
    <xf numFmtId="9" fontId="43" fillId="7" borderId="12" xfId="22" applyFont="1" applyFill="1" applyBorder="1" applyAlignment="1">
      <alignment horizontal="right" vertical="center"/>
    </xf>
    <xf numFmtId="200" fontId="42" fillId="7" borderId="12" xfId="0" applyNumberFormat="1" applyFont="1" applyFill="1" applyBorder="1" applyAlignment="1">
      <alignment horizontal="right" vertical="center"/>
    </xf>
    <xf numFmtId="0" fontId="43" fillId="7" borderId="12" xfId="0" applyNumberFormat="1" applyFont="1" applyFill="1" applyBorder="1" applyAlignment="1">
      <alignment horizontal="center" vertical="center"/>
    </xf>
    <xf numFmtId="200" fontId="42" fillId="6" borderId="11" xfId="0" applyNumberFormat="1" applyFont="1" applyFill="1" applyBorder="1" applyAlignment="1">
      <alignment horizontal="right" vertical="center"/>
    </xf>
    <xf numFmtId="0" fontId="43" fillId="7" borderId="17" xfId="0" applyNumberFormat="1" applyFont="1" applyFill="1" applyBorder="1" applyAlignment="1">
      <alignment horizontal="center" vertical="center"/>
    </xf>
    <xf numFmtId="200" fontId="43" fillId="7" borderId="0" xfId="0" applyNumberFormat="1" applyFont="1" applyFill="1" applyBorder="1" applyAlignment="1">
      <alignment horizontal="right" vertical="center"/>
    </xf>
    <xf numFmtId="9" fontId="43" fillId="7" borderId="0" xfId="22" applyFont="1" applyFill="1" applyBorder="1" applyAlignment="1">
      <alignment horizontal="right" vertical="center"/>
    </xf>
    <xf numFmtId="200" fontId="42" fillId="7" borderId="0" xfId="0" applyNumberFormat="1" applyFont="1" applyFill="1" applyBorder="1" applyAlignment="1">
      <alignment horizontal="right" vertical="center"/>
    </xf>
    <xf numFmtId="0" fontId="43" fillId="7" borderId="0" xfId="0" applyNumberFormat="1" applyFont="1" applyFill="1" applyBorder="1" applyAlignment="1">
      <alignment horizontal="center" vertical="center"/>
    </xf>
    <xf numFmtId="0" fontId="43" fillId="7" borderId="14" xfId="0" applyNumberFormat="1" applyFont="1" applyFill="1" applyBorder="1" applyAlignment="1">
      <alignment horizontal="center" vertical="center"/>
    </xf>
    <xf numFmtId="43" fontId="35" fillId="2" borderId="0" xfId="0" applyNumberFormat="1" applyFill="1" applyAlignment="1">
      <alignment/>
    </xf>
    <xf numFmtId="200" fontId="42" fillId="6" borderId="18" xfId="0" applyNumberFormat="1" applyFont="1" applyFill="1" applyBorder="1" applyAlignment="1">
      <alignment horizontal="right" vertical="center"/>
    </xf>
    <xf numFmtId="200" fontId="43" fillId="7" borderId="18" xfId="0" applyNumberFormat="1" applyFont="1" applyFill="1" applyBorder="1" applyAlignment="1">
      <alignment horizontal="right" vertical="center"/>
    </xf>
    <xf numFmtId="9" fontId="43" fillId="7" borderId="18" xfId="22" applyFont="1" applyFill="1" applyBorder="1" applyAlignment="1">
      <alignment horizontal="right" vertical="center"/>
    </xf>
    <xf numFmtId="200" fontId="42" fillId="7" borderId="18" xfId="0" applyNumberFormat="1" applyFont="1" applyFill="1" applyBorder="1" applyAlignment="1">
      <alignment horizontal="right" vertical="center"/>
    </xf>
    <xf numFmtId="200" fontId="43" fillId="7" borderId="18" xfId="0" applyNumberFormat="1" applyFont="1" applyFill="1" applyBorder="1" applyAlignment="1">
      <alignment horizontal="right" vertical="center"/>
    </xf>
    <xf numFmtId="0" fontId="43" fillId="7" borderId="18" xfId="0" applyNumberFormat="1" applyFont="1" applyFill="1" applyBorder="1" applyAlignment="1">
      <alignment horizontal="center" vertical="center"/>
    </xf>
    <xf numFmtId="200" fontId="42" fillId="6" borderId="19" xfId="0" applyNumberFormat="1" applyFont="1" applyFill="1" applyBorder="1" applyAlignment="1">
      <alignment horizontal="right" vertical="center"/>
    </xf>
    <xf numFmtId="0" fontId="43" fillId="7" borderId="20" xfId="0" applyNumberFormat="1" applyFont="1" applyFill="1" applyBorder="1" applyAlignment="1">
      <alignment horizontal="center" vertical="center"/>
    </xf>
    <xf numFmtId="9" fontId="37" fillId="6" borderId="0" xfId="22" applyFont="1" applyFill="1" applyBorder="1" applyAlignment="1">
      <alignment horizontal="left" vertical="center"/>
    </xf>
    <xf numFmtId="43" fontId="67" fillId="2" borderId="0" xfId="15" applyFont="1" applyFill="1" applyAlignment="1">
      <alignment/>
    </xf>
    <xf numFmtId="200" fontId="43" fillId="7" borderId="12" xfId="0" applyNumberFormat="1" applyFont="1" applyFill="1" applyBorder="1" applyAlignment="1">
      <alignment horizontal="right" vertical="center"/>
    </xf>
    <xf numFmtId="0" fontId="42" fillId="6" borderId="13" xfId="0" applyNumberFormat="1" applyFont="1" applyFill="1" applyBorder="1" applyAlignment="1">
      <alignment horizontal="center" vertical="center"/>
    </xf>
    <xf numFmtId="0" fontId="42" fillId="6" borderId="0" xfId="0" applyNumberFormat="1" applyFont="1" applyFill="1" applyBorder="1" applyAlignment="1">
      <alignment horizontal="center" vertical="center"/>
    </xf>
    <xf numFmtId="0" fontId="37" fillId="7" borderId="12" xfId="0" applyNumberFormat="1" applyFont="1" applyFill="1" applyBorder="1" applyAlignment="1">
      <alignment horizontal="left" vertical="center"/>
    </xf>
    <xf numFmtId="9" fontId="45" fillId="7" borderId="12" xfId="22" applyFont="1" applyFill="1" applyBorder="1" applyAlignment="1">
      <alignment horizontal="left" vertical="center"/>
    </xf>
    <xf numFmtId="0" fontId="45" fillId="7" borderId="12" xfId="0" applyNumberFormat="1" applyFont="1" applyFill="1" applyBorder="1" applyAlignment="1">
      <alignment horizontal="left" vertical="center"/>
    </xf>
    <xf numFmtId="0" fontId="45" fillId="7" borderId="12" xfId="0" applyNumberFormat="1" applyFont="1" applyFill="1" applyBorder="1" applyAlignment="1">
      <alignment horizontal="left" vertical="center"/>
    </xf>
    <xf numFmtId="0" fontId="37" fillId="7" borderId="11" xfId="0" applyNumberFormat="1" applyFont="1" applyFill="1" applyBorder="1" applyAlignment="1">
      <alignment horizontal="left" vertical="center"/>
    </xf>
    <xf numFmtId="0" fontId="45" fillId="7" borderId="17" xfId="0" applyNumberFormat="1" applyFont="1" applyFill="1" applyBorder="1" applyAlignment="1">
      <alignment horizontal="left" vertical="center"/>
    </xf>
    <xf numFmtId="200" fontId="42" fillId="6" borderId="24" xfId="0" applyNumberFormat="1" applyFont="1" applyFill="1" applyBorder="1" applyAlignment="1">
      <alignment horizontal="right" vertical="center"/>
    </xf>
    <xf numFmtId="200" fontId="43" fillId="7" borderId="7" xfId="0" applyNumberFormat="1" applyFont="1" applyFill="1" applyBorder="1" applyAlignment="1">
      <alignment horizontal="right" vertical="center"/>
    </xf>
    <xf numFmtId="9" fontId="43" fillId="7" borderId="7" xfId="22" applyFont="1" applyFill="1" applyBorder="1" applyAlignment="1">
      <alignment horizontal="right" vertical="center"/>
    </xf>
    <xf numFmtId="200" fontId="42" fillId="7" borderId="7" xfId="0" applyNumberFormat="1" applyFont="1" applyFill="1" applyBorder="1" applyAlignment="1">
      <alignment horizontal="right" vertical="center"/>
    </xf>
    <xf numFmtId="200" fontId="43" fillId="7" borderId="7" xfId="0" applyNumberFormat="1" applyFont="1" applyFill="1" applyBorder="1" applyAlignment="1">
      <alignment horizontal="right" vertical="center"/>
    </xf>
    <xf numFmtId="0" fontId="43" fillId="7" borderId="7" xfId="0" applyNumberFormat="1" applyFont="1" applyFill="1" applyBorder="1" applyAlignment="1">
      <alignment horizontal="center" vertical="center"/>
    </xf>
    <xf numFmtId="200" fontId="42" fillId="6" borderId="25" xfId="0" applyNumberFormat="1" applyFont="1" applyFill="1" applyBorder="1" applyAlignment="1">
      <alignment horizontal="right" vertical="center"/>
    </xf>
    <xf numFmtId="0" fontId="43" fillId="7" borderId="26" xfId="0" applyNumberFormat="1" applyFont="1" applyFill="1" applyBorder="1" applyAlignment="1">
      <alignment horizontal="center" vertical="center"/>
    </xf>
    <xf numFmtId="9" fontId="38" fillId="7" borderId="0" xfId="22" applyFont="1" applyFill="1" applyBorder="1" applyAlignment="1">
      <alignment horizontal="center" vertical="center"/>
    </xf>
    <xf numFmtId="200" fontId="42" fillId="7" borderId="19" xfId="0" applyNumberFormat="1" applyFont="1" applyFill="1" applyBorder="1" applyAlignment="1">
      <alignment horizontal="right" vertical="center"/>
    </xf>
    <xf numFmtId="0" fontId="42" fillId="7" borderId="0" xfId="0" applyNumberFormat="1" applyFont="1" applyFill="1" applyBorder="1" applyAlignment="1">
      <alignment horizontal="right" vertical="center"/>
    </xf>
    <xf numFmtId="0" fontId="42" fillId="7" borderId="0" xfId="0" applyNumberFormat="1" applyFont="1" applyFill="1" applyBorder="1" applyAlignment="1">
      <alignment horizontal="center" vertical="center"/>
    </xf>
    <xf numFmtId="9" fontId="42" fillId="7" borderId="0" xfId="22" applyFont="1" applyFill="1" applyBorder="1" applyAlignment="1">
      <alignment horizontal="center" vertical="center"/>
    </xf>
    <xf numFmtId="0" fontId="42" fillId="7" borderId="13" xfId="0" applyNumberFormat="1" applyFont="1" applyFill="1" applyBorder="1" applyAlignment="1">
      <alignment horizontal="center" vertical="center"/>
    </xf>
    <xf numFmtId="0" fontId="42" fillId="7" borderId="14" xfId="0" applyNumberFormat="1" applyFont="1" applyFill="1" applyBorder="1" applyAlignment="1">
      <alignment horizontal="center" vertical="center"/>
    </xf>
    <xf numFmtId="43" fontId="67" fillId="2" borderId="0" xfId="15" applyFont="1" applyFill="1" applyAlignment="1">
      <alignment/>
    </xf>
    <xf numFmtId="43" fontId="67" fillId="2" borderId="0" xfId="0" applyNumberFormat="1" applyFont="1" applyFill="1" applyAlignment="1">
      <alignment/>
    </xf>
    <xf numFmtId="200" fontId="42" fillId="7" borderId="11" xfId="0" applyNumberFormat="1" applyFont="1" applyFill="1" applyBorder="1" applyAlignment="1">
      <alignment horizontal="right" vertical="center"/>
    </xf>
    <xf numFmtId="200" fontId="42" fillId="7" borderId="13" xfId="0" applyNumberFormat="1" applyFont="1" applyFill="1" applyBorder="1" applyAlignment="1">
      <alignment horizontal="right" vertical="center"/>
    </xf>
    <xf numFmtId="0" fontId="35" fillId="2" borderId="0" xfId="0" applyFont="1" applyFill="1" applyAlignment="1">
      <alignment/>
    </xf>
    <xf numFmtId="0" fontId="67" fillId="2" borderId="0" xfId="0" applyFont="1" applyFill="1" applyAlignment="1">
      <alignment/>
    </xf>
    <xf numFmtId="1" fontId="67" fillId="2" borderId="0" xfId="0" applyNumberFormat="1" applyFont="1" applyFill="1" applyAlignment="1">
      <alignment/>
    </xf>
    <xf numFmtId="1" fontId="68" fillId="2" borderId="0" xfId="0" applyNumberFormat="1" applyFont="1" applyFill="1" applyAlignment="1">
      <alignment/>
    </xf>
    <xf numFmtId="0" fontId="0" fillId="2" borderId="0" xfId="0" applyFill="1" applyAlignment="1">
      <alignment/>
    </xf>
    <xf numFmtId="0" fontId="68" fillId="0" borderId="0" xfId="0" applyFont="1" applyFill="1" applyAlignment="1">
      <alignment horizontal="right"/>
    </xf>
    <xf numFmtId="0" fontId="69" fillId="0" borderId="0" xfId="0" applyFont="1" applyFill="1" applyAlignment="1">
      <alignment horizontal="right"/>
    </xf>
    <xf numFmtId="0" fontId="2" fillId="0" borderId="0" xfId="0" applyFont="1" applyFill="1" applyBorder="1" applyAlignment="1">
      <alignment horizontal="right"/>
    </xf>
    <xf numFmtId="49" fontId="0" fillId="0" borderId="0" xfId="0" applyNumberFormat="1" applyFont="1" applyBorder="1" applyAlignment="1">
      <alignment horizontal="right" vertical="top"/>
    </xf>
    <xf numFmtId="0" fontId="59" fillId="0" borderId="7" xfId="0" applyFont="1" applyBorder="1" applyAlignment="1">
      <alignment horizontal="center"/>
    </xf>
    <xf numFmtId="172" fontId="2" fillId="0" borderId="0" xfId="20" applyNumberFormat="1" applyFont="1">
      <alignment/>
      <protection/>
    </xf>
    <xf numFmtId="0" fontId="2" fillId="0" borderId="7" xfId="0" applyFont="1" applyBorder="1" applyAlignment="1">
      <alignment/>
    </xf>
    <xf numFmtId="181" fontId="20" fillId="0" borderId="1" xfId="15" applyNumberFormat="1" applyFont="1" applyFill="1" applyBorder="1" applyAlignment="1">
      <alignment horizontal="right" vertical="top"/>
    </xf>
    <xf numFmtId="182" fontId="2" fillId="0" borderId="0" xfId="0" applyNumberFormat="1" applyFont="1" applyAlignment="1">
      <alignment vertical="top"/>
    </xf>
    <xf numFmtId="188" fontId="1" fillId="0" borderId="0" xfId="20" applyNumberFormat="1" applyFont="1" applyAlignment="1" quotePrefix="1">
      <alignment horizontal="right"/>
      <protection/>
    </xf>
    <xf numFmtId="0" fontId="62" fillId="0" borderId="0" xfId="0" applyFont="1" applyAlignment="1">
      <alignment/>
    </xf>
    <xf numFmtId="174" fontId="2" fillId="0" borderId="0" xfId="15" applyNumberFormat="1" applyFont="1" applyFill="1" applyBorder="1" applyAlignment="1">
      <alignment/>
    </xf>
    <xf numFmtId="0" fontId="23" fillId="0" borderId="0" xfId="0" applyFont="1" applyAlignment="1">
      <alignment/>
    </xf>
    <xf numFmtId="179" fontId="24" fillId="0" borderId="0" xfId="0" applyNumberFormat="1" applyFont="1" applyAlignment="1">
      <alignment horizontal="right"/>
    </xf>
    <xf numFmtId="49" fontId="16" fillId="0" borderId="1" xfId="0" applyNumberFormat="1" applyFont="1" applyBorder="1" applyAlignment="1">
      <alignment vertical="top"/>
    </xf>
    <xf numFmtId="179" fontId="19" fillId="0" borderId="1" xfId="0" applyNumberFormat="1" applyFont="1" applyBorder="1" applyAlignment="1">
      <alignment vertical="top"/>
    </xf>
    <xf numFmtId="179" fontId="16" fillId="0" borderId="1" xfId="0" applyNumberFormat="1" applyFont="1" applyBorder="1" applyAlignment="1">
      <alignment vertical="top"/>
    </xf>
    <xf numFmtId="0" fontId="1" fillId="0" borderId="1" xfId="0" applyFont="1" applyBorder="1" applyAlignment="1">
      <alignment horizontal="center" wrapText="1"/>
    </xf>
    <xf numFmtId="179" fontId="1" fillId="0" borderId="1" xfId="0" applyNumberFormat="1" applyFont="1" applyBorder="1" applyAlignment="1">
      <alignment horizontal="right" wrapText="1"/>
    </xf>
    <xf numFmtId="49" fontId="5" fillId="0" borderId="0" xfId="0" applyNumberFormat="1" applyFont="1" applyBorder="1" applyAlignment="1">
      <alignment vertical="top"/>
    </xf>
    <xf numFmtId="213" fontId="62" fillId="0" borderId="2" xfId="0" applyNumberFormat="1" applyFont="1" applyBorder="1" applyAlignment="1">
      <alignment horizontal="right"/>
    </xf>
    <xf numFmtId="213" fontId="62" fillId="0" borderId="8" xfId="0" applyNumberFormat="1" applyFont="1" applyBorder="1" applyAlignment="1">
      <alignment horizontal="right"/>
    </xf>
    <xf numFmtId="0" fontId="16" fillId="0" borderId="0" xfId="20" applyFont="1">
      <alignment/>
      <protection/>
    </xf>
    <xf numFmtId="179" fontId="2" fillId="0" borderId="0" xfId="0" applyNumberFormat="1" applyFont="1" applyAlignment="1">
      <alignment horizontal="right"/>
    </xf>
    <xf numFmtId="0" fontId="20" fillId="0" borderId="0" xfId="0" applyFont="1" applyBorder="1" applyAlignment="1">
      <alignment/>
    </xf>
    <xf numFmtId="0" fontId="0" fillId="0" borderId="0" xfId="20" applyFont="1" applyFill="1" applyBorder="1">
      <alignment/>
      <protection/>
    </xf>
    <xf numFmtId="179" fontId="0" fillId="0" borderId="0" xfId="0" applyNumberFormat="1" applyFont="1" applyBorder="1" applyAlignment="1">
      <alignment vertical="top"/>
    </xf>
    <xf numFmtId="0" fontId="62" fillId="0" borderId="0" xfId="0" applyFont="1" applyBorder="1" applyAlignment="1">
      <alignment/>
    </xf>
    <xf numFmtId="179" fontId="62" fillId="0" borderId="0" xfId="0" applyNumberFormat="1" applyFont="1" applyBorder="1" applyAlignment="1">
      <alignment horizontal="right"/>
    </xf>
    <xf numFmtId="213" fontId="62" fillId="0" borderId="0" xfId="0" applyNumberFormat="1" applyFont="1" applyBorder="1" applyAlignment="1">
      <alignment horizontal="right"/>
    </xf>
    <xf numFmtId="213" fontId="1" fillId="0" borderId="0" xfId="0" applyNumberFormat="1" applyFont="1" applyBorder="1" applyAlignment="1">
      <alignment horizontal="right"/>
    </xf>
    <xf numFmtId="0" fontId="2" fillId="0" borderId="0" xfId="20" applyFont="1" applyFill="1" applyAlignment="1">
      <alignment vertical="center"/>
      <protection/>
    </xf>
    <xf numFmtId="43" fontId="1" fillId="0" borderId="0" xfId="20" applyNumberFormat="1" applyFont="1" applyFill="1" applyAlignment="1">
      <alignment/>
      <protection/>
    </xf>
    <xf numFmtId="175" fontId="1" fillId="2" borderId="0" xfId="21" applyNumberFormat="1" applyFont="1" applyFill="1" applyBorder="1" applyAlignment="1">
      <alignment horizontal="right"/>
      <protection/>
    </xf>
    <xf numFmtId="181" fontId="20" fillId="0" borderId="0" xfId="0" applyNumberFormat="1" applyFont="1" applyFill="1" applyBorder="1" applyAlignment="1" quotePrefix="1">
      <alignment horizontal="right" vertical="top"/>
    </xf>
    <xf numFmtId="0" fontId="2" fillId="0" borderId="2" xfId="0" applyFont="1" applyFill="1" applyBorder="1" applyAlignment="1">
      <alignment vertical="top"/>
    </xf>
    <xf numFmtId="0" fontId="2" fillId="0" borderId="0" xfId="20" applyFont="1" applyFill="1" applyAlignment="1">
      <alignment wrapText="1"/>
      <protection/>
    </xf>
    <xf numFmtId="0" fontId="4" fillId="0" borderId="0" xfId="20" applyFont="1" applyAlignment="1">
      <alignment horizontal="right" wrapText="1"/>
      <protection/>
    </xf>
    <xf numFmtId="0" fontId="0" fillId="0" borderId="0" xfId="0" applyAlignment="1">
      <alignment horizontal="right" wrapText="1"/>
    </xf>
    <xf numFmtId="0" fontId="5" fillId="0" borderId="0" xfId="20" applyFont="1" applyFill="1" applyAlignment="1">
      <alignment horizontal="left" wrapText="1"/>
      <protection/>
    </xf>
    <xf numFmtId="0" fontId="5" fillId="0" borderId="0" xfId="20" applyFont="1" applyAlignment="1">
      <alignment horizontal="left" wrapText="1"/>
      <protection/>
    </xf>
    <xf numFmtId="0" fontId="2" fillId="0" borderId="0" xfId="20" applyFont="1" applyFill="1" applyBorder="1" applyAlignment="1">
      <alignment horizontal="justify"/>
      <protection/>
    </xf>
    <xf numFmtId="0" fontId="0" fillId="0" borderId="0" xfId="0" applyAlignment="1">
      <alignment horizontal="justify"/>
    </xf>
    <xf numFmtId="0" fontId="2" fillId="0" borderId="1" xfId="20" applyFont="1" applyBorder="1" applyAlignment="1">
      <alignment wrapText="1"/>
      <protection/>
    </xf>
    <xf numFmtId="0" fontId="0" fillId="0" borderId="1" xfId="0" applyBorder="1" applyAlignment="1">
      <alignment wrapText="1"/>
    </xf>
    <xf numFmtId="0" fontId="2" fillId="0" borderId="0" xfId="20" applyAlignment="1">
      <alignment vertical="top" wrapText="1"/>
      <protection/>
    </xf>
    <xf numFmtId="0" fontId="2" fillId="0" borderId="0" xfId="21" applyFont="1" applyAlignment="1">
      <alignment horizontal="justify" vertical="top" wrapText="1"/>
      <protection/>
    </xf>
    <xf numFmtId="0" fontId="4" fillId="0" borderId="0" xfId="0" applyNumberFormat="1" applyFont="1" applyBorder="1" applyAlignment="1">
      <alignment horizontal="center" vertical="top"/>
    </xf>
    <xf numFmtId="0" fontId="1" fillId="0" borderId="8" xfId="0" applyNumberFormat="1" applyFont="1" applyBorder="1" applyAlignment="1" quotePrefix="1">
      <alignment horizontal="center" vertical="top"/>
    </xf>
    <xf numFmtId="0" fontId="1" fillId="0" borderId="8" xfId="0" applyNumberFormat="1" applyFont="1" applyBorder="1" applyAlignment="1">
      <alignment horizontal="center" vertical="top"/>
    </xf>
    <xf numFmtId="0" fontId="2" fillId="0" borderId="1" xfId="0" applyNumberFormat="1" applyFont="1" applyBorder="1" applyAlignment="1" quotePrefix="1">
      <alignment horizontal="center" vertical="top"/>
    </xf>
    <xf numFmtId="0" fontId="2" fillId="0" borderId="1" xfId="0" applyNumberFormat="1" applyFont="1" applyBorder="1" applyAlignment="1">
      <alignment horizontal="center" vertical="top"/>
    </xf>
    <xf numFmtId="200" fontId="42" fillId="6" borderId="27" xfId="0" applyNumberFormat="1" applyFont="1" applyFill="1" applyBorder="1" applyAlignment="1">
      <alignment horizontal="right" vertical="center"/>
    </xf>
    <xf numFmtId="200" fontId="43" fillId="7" borderId="27" xfId="0" applyNumberFormat="1" applyFont="1" applyFill="1" applyBorder="1" applyAlignment="1">
      <alignment horizontal="right" vertical="center"/>
    </xf>
    <xf numFmtId="9" fontId="43" fillId="7" borderId="27" xfId="22" applyFont="1" applyFill="1" applyBorder="1" applyAlignment="1">
      <alignment horizontal="right" vertical="center"/>
    </xf>
    <xf numFmtId="200" fontId="42" fillId="7" borderId="27" xfId="0" applyNumberFormat="1" applyFont="1" applyFill="1" applyBorder="1" applyAlignment="1">
      <alignment horizontal="right" vertical="center"/>
    </xf>
    <xf numFmtId="200" fontId="43" fillId="7" borderId="27" xfId="0" applyNumberFormat="1" applyFont="1" applyFill="1" applyBorder="1" applyAlignment="1">
      <alignment horizontal="right" vertical="center"/>
    </xf>
    <xf numFmtId="0" fontId="43" fillId="7" borderId="27" xfId="0" applyNumberFormat="1" applyFont="1" applyFill="1" applyBorder="1" applyAlignment="1">
      <alignment horizontal="center" vertical="center"/>
    </xf>
    <xf numFmtId="200" fontId="42" fillId="6" borderId="28" xfId="0" applyNumberFormat="1" applyFont="1" applyFill="1" applyBorder="1" applyAlignment="1">
      <alignment horizontal="right" vertical="center"/>
    </xf>
    <xf numFmtId="0" fontId="43" fillId="7" borderId="29" xfId="0" applyNumberFormat="1" applyFont="1" applyFill="1" applyBorder="1" applyAlignment="1">
      <alignment horizontal="center" vertical="center"/>
    </xf>
    <xf numFmtId="0" fontId="35" fillId="2" borderId="1" xfId="0" applyFill="1" applyBorder="1" applyAlignment="1">
      <alignment/>
    </xf>
    <xf numFmtId="0" fontId="35" fillId="2" borderId="30" xfId="0" applyFill="1" applyBorder="1" applyAlignment="1">
      <alignment/>
    </xf>
    <xf numFmtId="0" fontId="35" fillId="2" borderId="26" xfId="0" applyFill="1" applyBorder="1" applyAlignment="1">
      <alignment/>
    </xf>
    <xf numFmtId="0" fontId="2" fillId="0" borderId="0" xfId="20" applyAlignment="1">
      <alignment vertical="center" wrapText="1"/>
      <protection/>
    </xf>
    <xf numFmtId="0" fontId="2" fillId="0" borderId="0" xfId="20" applyFont="1" applyAlignment="1">
      <alignment horizontal="left" vertical="top" wrapText="1"/>
      <protection/>
    </xf>
    <xf numFmtId="0" fontId="2" fillId="0" borderId="0" xfId="20" applyFont="1" applyBorder="1" applyAlignment="1">
      <alignment horizontal="left" vertical="top" wrapText="1"/>
      <protection/>
    </xf>
    <xf numFmtId="0" fontId="2" fillId="0" borderId="1" xfId="20" applyFont="1" applyBorder="1" applyAlignment="1">
      <alignment horizontal="left" vertical="top" wrapText="1"/>
      <protection/>
    </xf>
    <xf numFmtId="0" fontId="0" fillId="0" borderId="0" xfId="0" applyAlignment="1">
      <alignment/>
    </xf>
    <xf numFmtId="0" fontId="2" fillId="0" borderId="0" xfId="20" applyFont="1" applyFill="1" applyAlignment="1">
      <alignment horizontal="left" vertical="top" wrapText="1"/>
      <protection/>
    </xf>
    <xf numFmtId="0" fontId="2" fillId="0" borderId="0" xfId="20" applyFont="1" applyFill="1" applyAlignment="1">
      <alignment horizontal="left" wrapText="1"/>
      <protection/>
    </xf>
    <xf numFmtId="0" fontId="2" fillId="0" borderId="0" xfId="20" applyFont="1" applyAlignment="1">
      <alignment horizontal="left" wrapText="1"/>
      <protection/>
    </xf>
    <xf numFmtId="0" fontId="2" fillId="0" borderId="2" xfId="20" applyFont="1" applyFill="1" applyBorder="1" applyAlignment="1">
      <alignment horizontal="left" vertical="center" wrapText="1"/>
      <protection/>
    </xf>
    <xf numFmtId="0" fontId="0" fillId="0" borderId="2" xfId="0" applyBorder="1" applyAlignment="1">
      <alignment vertical="center" wrapText="1"/>
    </xf>
    <xf numFmtId="0" fontId="2" fillId="0" borderId="0" xfId="20" applyFont="1" applyAlignment="1">
      <alignment vertical="top" wrapText="1"/>
      <protection/>
    </xf>
    <xf numFmtId="0" fontId="2" fillId="0" borderId="1" xfId="0" applyFont="1" applyBorder="1" applyAlignment="1">
      <alignment wrapText="1"/>
    </xf>
    <xf numFmtId="0" fontId="2" fillId="0" borderId="0" xfId="0" applyFont="1" applyAlignment="1">
      <alignment vertical="center" wrapText="1"/>
    </xf>
    <xf numFmtId="0" fontId="2" fillId="0" borderId="0" xfId="20" applyFont="1" applyAlignment="1">
      <alignment horizontal="justify" vertical="center" wrapText="1"/>
      <protection/>
    </xf>
    <xf numFmtId="0" fontId="0" fillId="0" borderId="0" xfId="0" applyAlignment="1">
      <alignment horizontal="justify" vertical="center" wrapText="1"/>
    </xf>
    <xf numFmtId="0" fontId="2" fillId="0" borderId="0" xfId="20" applyFont="1" applyAlignment="1">
      <alignment horizontal="justify" wrapText="1"/>
      <protection/>
    </xf>
    <xf numFmtId="0" fontId="0" fillId="0" borderId="0" xfId="0" applyAlignment="1">
      <alignment horizontal="justify" wrapText="1"/>
    </xf>
    <xf numFmtId="0" fontId="2" fillId="0" borderId="2" xfId="0" applyFont="1" applyBorder="1" applyAlignment="1">
      <alignment wrapText="1"/>
    </xf>
    <xf numFmtId="0" fontId="2" fillId="0" borderId="2" xfId="0" applyFont="1" applyBorder="1" applyAlignment="1">
      <alignment/>
    </xf>
    <xf numFmtId="0" fontId="2" fillId="0" borderId="0" xfId="20" applyFont="1" applyBorder="1" applyAlignment="1">
      <alignment vertical="top" wrapText="1"/>
      <protection/>
    </xf>
    <xf numFmtId="0" fontId="2" fillId="0" borderId="0" xfId="20" applyFont="1" applyAlignment="1">
      <alignment horizontal="justify" vertical="center"/>
      <protection/>
    </xf>
    <xf numFmtId="0" fontId="0" fillId="0" borderId="0" xfId="0" applyAlignment="1">
      <alignment horizontal="justify" vertical="center"/>
    </xf>
    <xf numFmtId="0" fontId="0" fillId="0" borderId="0" xfId="0" applyAlignment="1">
      <alignment vertical="top" wrapText="1"/>
    </xf>
    <xf numFmtId="0" fontId="2" fillId="0" borderId="0" xfId="0" applyNumberFormat="1" applyFont="1" applyAlignment="1">
      <alignment vertical="top" wrapText="1"/>
    </xf>
    <xf numFmtId="0" fontId="2" fillId="0" borderId="0" xfId="0" applyFont="1" applyAlignment="1">
      <alignment/>
    </xf>
    <xf numFmtId="0" fontId="1" fillId="0" borderId="1" xfId="20" applyFont="1" applyBorder="1" applyAlignment="1">
      <alignment horizontal="center"/>
      <protection/>
    </xf>
    <xf numFmtId="179" fontId="1" fillId="0" borderId="1" xfId="0" applyNumberFormat="1" applyFont="1" applyBorder="1" applyAlignment="1">
      <alignment horizontal="center" wrapText="1"/>
    </xf>
    <xf numFmtId="49" fontId="1" fillId="0" borderId="0" xfId="0" applyNumberFormat="1" applyFont="1" applyAlignment="1">
      <alignment horizontal="center" wrapText="1"/>
    </xf>
    <xf numFmtId="0" fontId="2" fillId="0" borderId="0" xfId="20" applyFont="1" applyAlignment="1">
      <alignment vertical="center" wrapText="1"/>
      <protection/>
    </xf>
    <xf numFmtId="0" fontId="0" fillId="0" borderId="0" xfId="0" applyAlignment="1">
      <alignment vertical="center" wrapText="1"/>
    </xf>
    <xf numFmtId="0" fontId="2" fillId="0" borderId="1" xfId="20" applyFont="1" applyBorder="1" applyAlignment="1">
      <alignment horizontal="left" wrapText="1"/>
      <protection/>
    </xf>
    <xf numFmtId="49" fontId="2" fillId="0" borderId="0" xfId="0" applyNumberFormat="1" applyFont="1" applyAlignment="1">
      <alignment horizontal="justify" wrapText="1"/>
    </xf>
    <xf numFmtId="0" fontId="2" fillId="0" borderId="0" xfId="0" applyFont="1" applyAlignment="1">
      <alignment horizontal="justify" wrapText="1"/>
    </xf>
    <xf numFmtId="179" fontId="2" fillId="0" borderId="0" xfId="0" applyNumberFormat="1" applyFont="1" applyBorder="1" applyAlignment="1">
      <alignment wrapText="1"/>
    </xf>
    <xf numFmtId="0" fontId="0" fillId="0" borderId="0" xfId="0" applyFont="1" applyAlignment="1">
      <alignment wrapText="1"/>
    </xf>
    <xf numFmtId="49" fontId="2" fillId="0" borderId="0" xfId="0" applyNumberFormat="1" applyFont="1" applyAlignment="1">
      <alignment horizontal="justify" vertical="center" wrapText="1"/>
    </xf>
    <xf numFmtId="0" fontId="2" fillId="0" borderId="0" xfId="0" applyFont="1" applyAlignment="1">
      <alignment horizontal="justify" vertical="center" wrapText="1"/>
    </xf>
    <xf numFmtId="0" fontId="2" fillId="0" borderId="0" xfId="20" applyFont="1" applyBorder="1" applyAlignment="1">
      <alignment vertical="top" wrapText="1"/>
      <protection/>
    </xf>
    <xf numFmtId="0" fontId="14" fillId="0" borderId="0" xfId="0" applyNumberFormat="1" applyFont="1" applyAlignment="1">
      <alignment horizontal="justify" vertical="top" wrapText="1"/>
    </xf>
    <xf numFmtId="0" fontId="14" fillId="0" borderId="1" xfId="0" applyFont="1" applyBorder="1" applyAlignment="1">
      <alignment horizontal="right" wrapText="1"/>
    </xf>
    <xf numFmtId="0" fontId="14" fillId="0" borderId="1" xfId="21" applyFont="1" applyBorder="1" applyAlignment="1">
      <alignment horizontal="right" wrapText="1"/>
      <protection/>
    </xf>
    <xf numFmtId="0" fontId="14" fillId="0" borderId="0" xfId="0" applyFont="1" applyAlignment="1">
      <alignment horizontal="justify" wrapText="1"/>
    </xf>
    <xf numFmtId="49" fontId="1" fillId="0" borderId="1" xfId="0" applyNumberFormat="1" applyFont="1" applyBorder="1" applyAlignment="1">
      <alignment horizontal="right"/>
    </xf>
    <xf numFmtId="0" fontId="2" fillId="0" borderId="1" xfId="0" applyFont="1" applyBorder="1" applyAlignment="1">
      <alignment/>
    </xf>
    <xf numFmtId="49" fontId="14" fillId="0" borderId="0" xfId="0" applyNumberFormat="1" applyFont="1" applyAlignment="1">
      <alignment horizontal="justify" vertical="top" wrapText="1"/>
    </xf>
    <xf numFmtId="49" fontId="1" fillId="0" borderId="0" xfId="0" applyNumberFormat="1" applyFont="1" applyBorder="1" applyAlignment="1">
      <alignment horizontal="right"/>
    </xf>
    <xf numFmtId="0" fontId="2" fillId="0" borderId="0" xfId="0" applyFont="1" applyBorder="1" applyAlignment="1">
      <alignment/>
    </xf>
    <xf numFmtId="0" fontId="4" fillId="0" borderId="0" xfId="20" applyFont="1" applyAlignment="1">
      <alignment horizontal="right"/>
      <protection/>
    </xf>
    <xf numFmtId="49" fontId="0" fillId="0" borderId="0" xfId="0" applyNumberFormat="1" applyFont="1" applyAlignment="1">
      <alignment horizontal="justify" vertical="top" wrapText="1"/>
    </xf>
    <xf numFmtId="49" fontId="0" fillId="0" borderId="1" xfId="0" applyNumberFormat="1" applyFont="1" applyBorder="1" applyAlignment="1">
      <alignment horizontal="justify" wrapText="1"/>
    </xf>
    <xf numFmtId="0" fontId="0" fillId="0" borderId="1" xfId="0" applyBorder="1" applyAlignment="1">
      <alignment/>
    </xf>
    <xf numFmtId="0" fontId="2" fillId="0" borderId="0" xfId="0" applyNumberFormat="1" applyFont="1" applyBorder="1" applyAlignment="1">
      <alignment horizontal="justify" vertical="top" wrapText="1"/>
    </xf>
    <xf numFmtId="49" fontId="2" fillId="0" borderId="0" xfId="0" applyNumberFormat="1" applyFont="1" applyAlignment="1">
      <alignment horizontal="justify" vertical="center"/>
    </xf>
    <xf numFmtId="0" fontId="2" fillId="0" borderId="0" xfId="0" applyFont="1" applyAlignment="1">
      <alignment horizontal="justify" vertical="center"/>
    </xf>
    <xf numFmtId="0" fontId="3" fillId="0" borderId="0" xfId="20" applyFont="1" applyAlignment="1">
      <alignment horizontal="left" wrapText="1"/>
      <protection/>
    </xf>
    <xf numFmtId="0" fontId="5" fillId="0" borderId="0" xfId="20" applyFont="1" applyAlignment="1">
      <alignment horizontal="left"/>
      <protection/>
    </xf>
    <xf numFmtId="0" fontId="0" fillId="0" borderId="0" xfId="0" applyAlignment="1">
      <alignment horizontal="left"/>
    </xf>
    <xf numFmtId="0" fontId="2" fillId="0" borderId="0" xfId="20" applyFont="1" applyAlignment="1">
      <alignment wrapText="1"/>
      <protection/>
    </xf>
    <xf numFmtId="0" fontId="0" fillId="0" borderId="0" xfId="0" applyAlignment="1">
      <alignment wrapText="1"/>
    </xf>
    <xf numFmtId="0" fontId="2" fillId="0" borderId="0" xfId="20" applyFont="1" applyAlignment="1">
      <alignment horizontal="justify" vertical="top" wrapText="1"/>
      <protection/>
    </xf>
    <xf numFmtId="0" fontId="0" fillId="0" borderId="0" xfId="0" applyAlignment="1">
      <alignment horizontal="justify" vertical="top" wrapText="1"/>
    </xf>
    <xf numFmtId="0" fontId="2" fillId="0" borderId="0" xfId="20" applyFont="1" applyFill="1" applyBorder="1" applyAlignment="1">
      <alignment horizontal="left" wrapText="1" indent="1"/>
      <protection/>
    </xf>
    <xf numFmtId="0" fontId="4" fillId="0" borderId="0" xfId="20" applyFont="1" applyBorder="1" applyAlignment="1">
      <alignment horizontal="right"/>
      <protection/>
    </xf>
    <xf numFmtId="0" fontId="0" fillId="0" borderId="0" xfId="0" applyAlignment="1">
      <alignment horizontal="right"/>
    </xf>
    <xf numFmtId="0" fontId="7" fillId="0" borderId="0" xfId="20" applyFont="1" applyFill="1" applyBorder="1" applyAlignment="1">
      <alignment horizontal="left"/>
      <protection/>
    </xf>
    <xf numFmtId="0" fontId="2" fillId="0" borderId="0" xfId="20" applyFont="1" applyFill="1" applyAlignment="1">
      <alignment wrapText="1"/>
      <protection/>
    </xf>
    <xf numFmtId="0" fontId="0" fillId="0" borderId="0" xfId="0" applyFill="1" applyAlignment="1">
      <alignment wrapText="1"/>
    </xf>
    <xf numFmtId="0" fontId="2" fillId="0" borderId="0" xfId="0" applyFont="1" applyFill="1" applyBorder="1" applyAlignment="1">
      <alignment horizontal="left" wrapText="1"/>
    </xf>
    <xf numFmtId="0" fontId="2" fillId="0" borderId="0" xfId="20" applyFont="1" applyFill="1" applyBorder="1" applyAlignment="1">
      <alignment wrapText="1"/>
      <protection/>
    </xf>
    <xf numFmtId="0" fontId="14" fillId="0" borderId="0" xfId="21" applyFont="1" applyAlignment="1">
      <alignment horizontal="justify" vertical="center" wrapText="1"/>
      <protection/>
    </xf>
    <xf numFmtId="0" fontId="14" fillId="0" borderId="0" xfId="21" applyFont="1" applyAlignment="1">
      <alignment horizontal="justify" wrapText="1"/>
      <protection/>
    </xf>
    <xf numFmtId="0" fontId="14" fillId="0" borderId="0" xfId="0" applyFont="1" applyAlignment="1">
      <alignment vertical="top" wrapText="1"/>
    </xf>
    <xf numFmtId="0" fontId="0" fillId="0" borderId="1" xfId="0" applyFont="1" applyBorder="1" applyAlignment="1">
      <alignment vertical="top" wrapText="1"/>
    </xf>
    <xf numFmtId="10" fontId="14" fillId="0" borderId="0" xfId="0" applyNumberFormat="1" applyFont="1" applyAlignment="1">
      <alignment vertical="top" wrapText="1"/>
    </xf>
    <xf numFmtId="10" fontId="14" fillId="0" borderId="0" xfId="0" applyNumberFormat="1" applyFont="1" applyAlignment="1">
      <alignment horizontal="left" vertical="top" wrapText="1" indent="1"/>
    </xf>
    <xf numFmtId="0" fontId="14" fillId="0" borderId="0" xfId="0" applyFont="1" applyAlignment="1">
      <alignment horizontal="justify" vertical="top" wrapText="1"/>
    </xf>
    <xf numFmtId="0" fontId="14" fillId="0" borderId="0" xfId="0" applyFont="1" applyAlignment="1">
      <alignment vertical="center" wrapText="1"/>
    </xf>
    <xf numFmtId="0" fontId="14" fillId="0" borderId="0" xfId="0" applyFont="1" applyAlignment="1">
      <alignment wrapText="1"/>
    </xf>
    <xf numFmtId="0" fontId="2" fillId="0" borderId="0" xfId="0" applyFont="1" applyAlignment="1">
      <alignment vertical="top" wrapText="1"/>
    </xf>
    <xf numFmtId="0" fontId="2" fillId="0" borderId="0" xfId="0" applyFont="1" applyAlignment="1">
      <alignment horizontal="justify" vertical="top" wrapText="1"/>
    </xf>
    <xf numFmtId="180" fontId="7" fillId="0" borderId="0" xfId="22" applyNumberFormat="1" applyFont="1" applyBorder="1" applyAlignment="1">
      <alignment horizontal="right" wrapText="1"/>
    </xf>
    <xf numFmtId="0" fontId="12" fillId="0" borderId="0" xfId="21" applyFont="1" applyAlignment="1">
      <alignment horizontal="right"/>
      <protection/>
    </xf>
    <xf numFmtId="0" fontId="14" fillId="0" borderId="0" xfId="21" applyFont="1" applyAlignment="1">
      <alignment horizontal="justify" vertical="top" wrapText="1"/>
      <protection/>
    </xf>
    <xf numFmtId="0" fontId="6" fillId="0" borderId="0" xfId="0" applyNumberFormat="1" applyFont="1" applyAlignment="1">
      <alignment horizontal="left" vertical="top" wrapText="1"/>
    </xf>
    <xf numFmtId="0" fontId="2" fillId="0" borderId="1" xfId="20" applyFont="1" applyFill="1" applyBorder="1" applyAlignment="1">
      <alignment vertical="center" wrapText="1"/>
      <protection/>
    </xf>
    <xf numFmtId="0" fontId="2" fillId="0" borderId="2" xfId="20" applyFont="1" applyFill="1" applyBorder="1" applyAlignment="1">
      <alignment wrapText="1"/>
      <protection/>
    </xf>
    <xf numFmtId="0" fontId="2" fillId="0" borderId="0" xfId="20" applyFont="1" applyFill="1" applyAlignment="1">
      <alignment horizontal="justify" vertical="center" wrapText="1"/>
      <protection/>
    </xf>
    <xf numFmtId="0" fontId="2" fillId="0" borderId="1" xfId="20" applyFont="1" applyFill="1" applyBorder="1" applyAlignment="1">
      <alignment horizontal="justify" vertical="center" wrapText="1"/>
      <protection/>
    </xf>
    <xf numFmtId="0" fontId="0" fillId="0" borderId="1" xfId="0" applyBorder="1" applyAlignment="1">
      <alignment horizontal="justify" vertical="center" wrapText="1"/>
    </xf>
    <xf numFmtId="0" fontId="2" fillId="0" borderId="2" xfId="20" applyFont="1" applyFill="1" applyBorder="1" applyAlignment="1">
      <alignment horizontal="justify" vertical="center" wrapText="1"/>
      <protection/>
    </xf>
    <xf numFmtId="0" fontId="0" fillId="0" borderId="2" xfId="0" applyBorder="1" applyAlignment="1">
      <alignment horizontal="justify" vertical="center" wrapText="1"/>
    </xf>
    <xf numFmtId="0" fontId="2" fillId="0" borderId="0" xfId="20" applyFont="1" applyFill="1" applyBorder="1" applyAlignment="1">
      <alignment horizontal="justify" vertical="center" wrapText="1"/>
      <protection/>
    </xf>
    <xf numFmtId="0" fontId="0" fillId="0" borderId="0" xfId="0" applyBorder="1" applyAlignment="1">
      <alignment horizontal="justify" vertical="center" wrapText="1"/>
    </xf>
    <xf numFmtId="0" fontId="2" fillId="0" borderId="0" xfId="0" applyFont="1" applyFill="1" applyAlignment="1">
      <alignment vertical="top" wrapText="1"/>
    </xf>
    <xf numFmtId="0" fontId="32" fillId="0" borderId="0" xfId="20" applyFont="1" applyFill="1" applyBorder="1" applyAlignment="1">
      <alignment wrapText="1"/>
      <protection/>
    </xf>
    <xf numFmtId="0" fontId="2" fillId="0" borderId="0" xfId="20" applyFont="1" applyFill="1" applyBorder="1" applyAlignment="1">
      <alignment vertical="top" wrapText="1"/>
      <protection/>
    </xf>
    <xf numFmtId="0" fontId="4" fillId="0" borderId="0" xfId="20" applyFont="1" applyFill="1" applyAlignment="1">
      <alignment horizontal="center"/>
      <protection/>
    </xf>
    <xf numFmtId="0" fontId="0" fillId="0" borderId="0" xfId="0" applyAlignment="1">
      <alignment horizontal="center"/>
    </xf>
    <xf numFmtId="0" fontId="1" fillId="0" borderId="0" xfId="20" applyFont="1" applyFill="1" applyBorder="1" applyAlignment="1">
      <alignment horizontal="center"/>
      <protection/>
    </xf>
    <xf numFmtId="0" fontId="2" fillId="0" borderId="0" xfId="20" applyFont="1" applyFill="1" applyBorder="1" applyAlignment="1">
      <alignment horizontal="justify" vertical="top" wrapText="1"/>
      <protection/>
    </xf>
    <xf numFmtId="0" fontId="60" fillId="0" borderId="0" xfId="0" applyFont="1" applyAlignment="1">
      <alignment wrapText="1"/>
    </xf>
    <xf numFmtId="0" fontId="2" fillId="0" borderId="0" xfId="0" applyFont="1" applyFill="1" applyBorder="1" applyAlignment="1">
      <alignment vertical="top" wrapText="1"/>
    </xf>
    <xf numFmtId="49" fontId="2" fillId="0" borderId="0" xfId="0" applyNumberFormat="1" applyFont="1" applyAlignment="1">
      <alignment horizontal="justify" vertical="top"/>
    </xf>
    <xf numFmtId="0" fontId="1" fillId="0" borderId="1" xfId="0" applyFont="1" applyFill="1" applyBorder="1" applyAlignment="1">
      <alignment horizontal="left" vertical="top"/>
    </xf>
    <xf numFmtId="182" fontId="1" fillId="0" borderId="0" xfId="0" applyNumberFormat="1" applyFont="1" applyFill="1" applyBorder="1" applyAlignment="1">
      <alignment horizontal="center" vertical="top"/>
    </xf>
    <xf numFmtId="0" fontId="4" fillId="0" borderId="0" xfId="0" applyFont="1" applyAlignment="1">
      <alignment horizontal="center" vertical="top"/>
    </xf>
    <xf numFmtId="49" fontId="2" fillId="0" borderId="0" xfId="0" applyNumberFormat="1" applyFont="1" applyAlignment="1">
      <alignment horizontal="left" vertical="top" wrapText="1"/>
    </xf>
    <xf numFmtId="49" fontId="2" fillId="0" borderId="0" xfId="0" applyNumberFormat="1" applyFont="1" applyAlignment="1">
      <alignment horizontal="justify" vertical="top" wrapText="1"/>
    </xf>
    <xf numFmtId="0" fontId="2" fillId="0" borderId="0" xfId="0" applyFont="1" applyAlignment="1">
      <alignment wrapText="1"/>
    </xf>
    <xf numFmtId="0" fontId="2" fillId="0" borderId="0" xfId="0" applyFont="1" applyAlignment="1">
      <alignment horizontal="center" vertical="top"/>
    </xf>
    <xf numFmtId="49" fontId="2" fillId="0" borderId="0" xfId="0" applyNumberFormat="1" applyFont="1" applyBorder="1" applyAlignment="1">
      <alignment vertical="center" wrapText="1"/>
    </xf>
    <xf numFmtId="49" fontId="1" fillId="0" borderId="0" xfId="0" applyNumberFormat="1" applyFont="1" applyBorder="1" applyAlignment="1">
      <alignment horizontal="justify" vertical="center" wrapText="1"/>
    </xf>
    <xf numFmtId="0" fontId="1" fillId="0" borderId="0" xfId="0" applyFont="1" applyAlignment="1">
      <alignment horizontal="center" vertical="top"/>
    </xf>
    <xf numFmtId="49" fontId="2" fillId="0" borderId="2" xfId="0" applyNumberFormat="1" applyFont="1" applyBorder="1" applyAlignment="1">
      <alignment vertical="top"/>
    </xf>
    <xf numFmtId="0" fontId="2" fillId="0" borderId="2" xfId="0" applyFont="1" applyBorder="1" applyAlignment="1">
      <alignment vertical="top"/>
    </xf>
    <xf numFmtId="49" fontId="2" fillId="0" borderId="0" xfId="0" applyNumberFormat="1" applyFont="1" applyBorder="1" applyAlignment="1">
      <alignment vertical="top" wrapText="1"/>
    </xf>
    <xf numFmtId="0" fontId="4" fillId="0" borderId="0" xfId="20" applyFont="1" applyBorder="1" applyAlignment="1">
      <alignment horizontal="center"/>
      <protection/>
    </xf>
    <xf numFmtId="0" fontId="1" fillId="0" borderId="0" xfId="20" applyFont="1" applyBorder="1" applyAlignment="1">
      <alignment horizontal="center"/>
      <protection/>
    </xf>
    <xf numFmtId="0" fontId="1" fillId="0" borderId="0" xfId="20" applyFont="1" applyBorder="1" applyAlignment="1">
      <alignment horizontal="right"/>
      <protection/>
    </xf>
    <xf numFmtId="0" fontId="62" fillId="0" borderId="0" xfId="0" applyFont="1" applyAlignment="1">
      <alignment horizontal="left" wrapText="1" indent="1"/>
    </xf>
    <xf numFmtId="0" fontId="2" fillId="0" borderId="0" xfId="0" applyFont="1" applyAlignment="1">
      <alignment horizontal="left" vertical="center" wrapText="1" indent="1"/>
    </xf>
    <xf numFmtId="0" fontId="2" fillId="0" borderId="0" xfId="0" applyFont="1" applyAlignment="1">
      <alignment horizontal="left" wrapText="1"/>
    </xf>
    <xf numFmtId="0" fontId="1" fillId="0" borderId="0" xfId="20" applyFont="1" applyAlignment="1">
      <alignment horizontal="left" wrapText="1"/>
      <protection/>
    </xf>
    <xf numFmtId="0" fontId="2" fillId="0" borderId="0" xfId="20" applyFont="1" applyAlignment="1">
      <alignment horizontal="left" vertical="center" wrapText="1"/>
      <protection/>
    </xf>
    <xf numFmtId="0" fontId="1" fillId="0" borderId="0" xfId="20" applyFont="1" applyBorder="1" applyAlignment="1">
      <alignment horizontal="justify" wrapText="1"/>
      <protection/>
    </xf>
    <xf numFmtId="0" fontId="2" fillId="0" borderId="0" xfId="20" applyFont="1" applyBorder="1" applyAlignment="1">
      <alignment horizontal="left" wrapText="1"/>
      <protection/>
    </xf>
    <xf numFmtId="0" fontId="2" fillId="0" borderId="0" xfId="20" applyFont="1" applyFill="1" applyBorder="1" applyAlignment="1">
      <alignment horizontal="justify" vertical="center"/>
      <protection/>
    </xf>
    <xf numFmtId="0" fontId="0" fillId="0" borderId="0" xfId="0" applyFill="1" applyAlignment="1">
      <alignment horizontal="justify" vertical="center"/>
    </xf>
    <xf numFmtId="0" fontId="2" fillId="0" borderId="0" xfId="20" applyAlignment="1">
      <alignment wrapText="1"/>
      <protection/>
    </xf>
    <xf numFmtId="0" fontId="20" fillId="0" borderId="0" xfId="0" applyFont="1" applyAlignment="1">
      <alignment horizontal="right"/>
    </xf>
    <xf numFmtId="0" fontId="2" fillId="0" borderId="0" xfId="20" applyFont="1" applyAlignment="1">
      <alignment horizontal="justify" wrapText="1"/>
      <protection/>
    </xf>
    <xf numFmtId="0" fontId="2" fillId="0" borderId="0" xfId="20" applyFont="1" applyBorder="1" applyAlignment="1">
      <alignment horizontal="justify" wrapText="1"/>
      <protection/>
    </xf>
    <xf numFmtId="0" fontId="2" fillId="0" borderId="0" xfId="19" applyFont="1" applyFill="1" applyAlignment="1">
      <alignment horizontal="center"/>
      <protection/>
    </xf>
    <xf numFmtId="0" fontId="2" fillId="0" borderId="0" xfId="19" applyFont="1" applyFill="1" applyBorder="1" applyAlignment="1">
      <alignment wrapText="1"/>
      <protection/>
    </xf>
    <xf numFmtId="0" fontId="2" fillId="0" borderId="0" xfId="19" applyFont="1" applyFill="1" applyBorder="1" applyAlignment="1">
      <alignment vertical="top" wrapText="1"/>
      <protection/>
    </xf>
    <xf numFmtId="0" fontId="23" fillId="4" borderId="0" xfId="0" applyNumberFormat="1" applyFont="1" applyFill="1" applyBorder="1" applyAlignment="1">
      <alignment horizontal="center" vertical="center"/>
    </xf>
    <xf numFmtId="0" fontId="36" fillId="4" borderId="0" xfId="0" applyNumberFormat="1" applyFont="1" applyFill="1" applyBorder="1" applyAlignment="1">
      <alignment vertical="center"/>
    </xf>
    <xf numFmtId="0" fontId="38" fillId="3" borderId="31" xfId="0" applyNumberFormat="1" applyFont="1" applyFill="1" applyBorder="1" applyAlignment="1">
      <alignment horizontal="center" vertical="center"/>
    </xf>
    <xf numFmtId="0" fontId="39" fillId="3" borderId="12" xfId="0" applyNumberFormat="1" applyFont="1" applyFill="1" applyBorder="1" applyAlignment="1">
      <alignment vertical="center"/>
    </xf>
    <xf numFmtId="0" fontId="39" fillId="3" borderId="17" xfId="0" applyNumberFormat="1" applyFont="1" applyFill="1" applyBorder="1" applyAlignment="1">
      <alignment vertical="center"/>
    </xf>
    <xf numFmtId="0" fontId="23" fillId="5" borderId="0" xfId="0" applyNumberFormat="1" applyFont="1" applyFill="1" applyBorder="1" applyAlignment="1">
      <alignment horizontal="right" vertical="center"/>
    </xf>
    <xf numFmtId="0" fontId="36" fillId="5" borderId="0" xfId="0" applyNumberFormat="1" applyFont="1" applyFill="1" applyBorder="1" applyAlignment="1">
      <alignment vertical="center"/>
    </xf>
    <xf numFmtId="0" fontId="19" fillId="5" borderId="32" xfId="0" applyNumberFormat="1" applyFont="1" applyFill="1" applyBorder="1" applyAlignment="1">
      <alignment horizontal="center" vertical="center"/>
    </xf>
    <xf numFmtId="0" fontId="37" fillId="5" borderId="18" xfId="0" applyNumberFormat="1" applyFont="1" applyFill="1" applyBorder="1" applyAlignment="1">
      <alignment vertical="center"/>
    </xf>
    <xf numFmtId="0" fontId="37" fillId="5" borderId="20" xfId="0" applyNumberFormat="1" applyFont="1" applyFill="1" applyBorder="1" applyAlignment="1">
      <alignment vertical="center"/>
    </xf>
    <xf numFmtId="0" fontId="23" fillId="5" borderId="0" xfId="0" applyNumberFormat="1" applyFont="1" applyFill="1" applyBorder="1" applyAlignment="1">
      <alignment horizontal="center" vertical="center"/>
    </xf>
    <xf numFmtId="0" fontId="38" fillId="3" borderId="12" xfId="0" applyNumberFormat="1" applyFont="1" applyFill="1" applyBorder="1" applyAlignment="1">
      <alignment horizontal="center" vertical="center"/>
    </xf>
    <xf numFmtId="0" fontId="38" fillId="3" borderId="12" xfId="0" applyNumberFormat="1" applyFont="1" applyFill="1" applyBorder="1" applyAlignment="1">
      <alignment horizontal="left" vertical="center"/>
    </xf>
    <xf numFmtId="0" fontId="23" fillId="6" borderId="0" xfId="0" applyNumberFormat="1" applyFont="1" applyFill="1" applyBorder="1" applyAlignment="1">
      <alignment horizontal="right" vertical="center"/>
    </xf>
    <xf numFmtId="0" fontId="36" fillId="6" borderId="0" xfId="0" applyNumberFormat="1" applyFont="1" applyFill="1" applyBorder="1" applyAlignment="1">
      <alignment vertical="center"/>
    </xf>
    <xf numFmtId="0" fontId="19" fillId="6" borderId="32" xfId="0" applyNumberFormat="1" applyFont="1" applyFill="1" applyBorder="1" applyAlignment="1">
      <alignment horizontal="center" vertical="center"/>
    </xf>
    <xf numFmtId="0" fontId="37" fillId="6" borderId="18" xfId="0" applyNumberFormat="1" applyFont="1" applyFill="1" applyBorder="1" applyAlignment="1">
      <alignment vertical="center"/>
    </xf>
    <xf numFmtId="0" fontId="37" fillId="6" borderId="20" xfId="0" applyNumberFormat="1" applyFont="1" applyFill="1" applyBorder="1" applyAlignment="1">
      <alignment vertical="center"/>
    </xf>
    <xf numFmtId="0" fontId="23" fillId="6" borderId="0" xfId="0" applyNumberFormat="1" applyFont="1" applyFill="1" applyBorder="1" applyAlignment="1">
      <alignment horizontal="center" vertical="center"/>
    </xf>
    <xf numFmtId="0" fontId="38" fillId="7" borderId="31" xfId="0" applyNumberFormat="1" applyFont="1" applyFill="1" applyBorder="1" applyAlignment="1">
      <alignment horizontal="center" vertical="center"/>
    </xf>
    <xf numFmtId="0" fontId="39" fillId="7" borderId="12" xfId="0" applyNumberFormat="1" applyFont="1" applyFill="1" applyBorder="1" applyAlignment="1">
      <alignment vertical="center"/>
    </xf>
    <xf numFmtId="0" fontId="39" fillId="7" borderId="17" xfId="0" applyNumberFormat="1" applyFont="1" applyFill="1" applyBorder="1" applyAlignment="1">
      <alignment vertical="center"/>
    </xf>
    <xf numFmtId="200" fontId="42" fillId="3" borderId="18" xfId="0" applyNumberFormat="1" applyFont="1" applyFill="1" applyBorder="1" applyAlignment="1">
      <alignment horizontal="right" vertical="center"/>
    </xf>
    <xf numFmtId="0" fontId="50" fillId="3" borderId="18" xfId="0" applyNumberFormat="1" applyFont="1" applyFill="1" applyBorder="1" applyAlignment="1">
      <alignment vertical="center"/>
    </xf>
    <xf numFmtId="0" fontId="42" fillId="4" borderId="16" xfId="0" applyNumberFormat="1" applyFont="1" applyFill="1" applyBorder="1" applyAlignment="1">
      <alignment horizontal="center" vertical="center"/>
    </xf>
    <xf numFmtId="0" fontId="49" fillId="4" borderId="16" xfId="0" applyNumberFormat="1" applyFont="1" applyFill="1" applyBorder="1" applyAlignment="1">
      <alignment vertical="center"/>
    </xf>
    <xf numFmtId="0" fontId="42" fillId="3" borderId="0" xfId="0" applyNumberFormat="1" applyFont="1" applyFill="1" applyBorder="1" applyAlignment="1">
      <alignment horizontal="right" vertical="center"/>
    </xf>
    <xf numFmtId="0" fontId="50" fillId="3" borderId="0" xfId="0" applyNumberFormat="1" applyFont="1" applyFill="1" applyBorder="1" applyAlignment="1">
      <alignment vertical="center"/>
    </xf>
    <xf numFmtId="0" fontId="38" fillId="3" borderId="0" xfId="0" applyNumberFormat="1" applyFont="1" applyFill="1" applyBorder="1" applyAlignment="1">
      <alignment horizontal="center" vertical="center"/>
    </xf>
    <xf numFmtId="0" fontId="39" fillId="3" borderId="0" xfId="0" applyNumberFormat="1" applyFont="1" applyFill="1" applyBorder="1" applyAlignment="1">
      <alignment vertical="center"/>
    </xf>
    <xf numFmtId="200" fontId="42" fillId="4" borderId="0" xfId="0" applyNumberFormat="1" applyFont="1" applyFill="1" applyBorder="1" applyAlignment="1">
      <alignment horizontal="right" vertical="center"/>
    </xf>
    <xf numFmtId="0" fontId="49" fillId="4" borderId="0" xfId="0" applyNumberFormat="1" applyFont="1" applyFill="1" applyBorder="1" applyAlignment="1">
      <alignment vertical="center"/>
    </xf>
    <xf numFmtId="0" fontId="42" fillId="3" borderId="0" xfId="0" applyNumberFormat="1" applyFont="1" applyFill="1" applyBorder="1" applyAlignment="1">
      <alignment horizontal="left" vertical="center"/>
    </xf>
    <xf numFmtId="200" fontId="42" fillId="3" borderId="12" xfId="0" applyNumberFormat="1" applyFont="1" applyFill="1" applyBorder="1" applyAlignment="1">
      <alignment horizontal="right" vertical="center"/>
    </xf>
    <xf numFmtId="0" fontId="50" fillId="3" borderId="12" xfId="0" applyNumberFormat="1" applyFont="1" applyFill="1" applyBorder="1" applyAlignment="1">
      <alignment vertical="center"/>
    </xf>
    <xf numFmtId="0" fontId="42" fillId="4" borderId="0" xfId="0" applyNumberFormat="1" applyFont="1" applyFill="1" applyBorder="1" applyAlignment="1">
      <alignment horizontal="center" vertical="center"/>
    </xf>
    <xf numFmtId="0" fontId="42" fillId="3" borderId="0" xfId="0" applyNumberFormat="1" applyFont="1" applyFill="1" applyBorder="1" applyAlignment="1">
      <alignment horizontal="center" vertical="center"/>
    </xf>
    <xf numFmtId="0" fontId="19" fillId="3" borderId="12" xfId="0" applyNumberFormat="1" applyFont="1" applyFill="1" applyBorder="1" applyAlignment="1">
      <alignment horizontal="left" vertical="center"/>
    </xf>
    <xf numFmtId="0" fontId="22" fillId="3" borderId="12" xfId="0" applyNumberFormat="1" applyFont="1" applyFill="1" applyBorder="1" applyAlignment="1">
      <alignment vertical="center"/>
    </xf>
    <xf numFmtId="0" fontId="19" fillId="5" borderId="0" xfId="0" applyNumberFormat="1" applyFont="1" applyFill="1" applyBorder="1" applyAlignment="1">
      <alignment horizontal="left" vertical="center"/>
    </xf>
    <xf numFmtId="0" fontId="37" fillId="5" borderId="0" xfId="0" applyNumberFormat="1" applyFont="1" applyFill="1" applyBorder="1" applyAlignment="1">
      <alignment vertical="center"/>
    </xf>
    <xf numFmtId="0" fontId="38" fillId="3" borderId="16" xfId="0" applyNumberFormat="1" applyFont="1" applyFill="1" applyBorder="1" applyAlignment="1">
      <alignment horizontal="right" vertical="center"/>
    </xf>
    <xf numFmtId="0" fontId="39" fillId="3" borderId="16" xfId="0" applyNumberFormat="1" applyFont="1" applyFill="1" applyBorder="1" applyAlignment="1">
      <alignment vertical="center"/>
    </xf>
    <xf numFmtId="0" fontId="38" fillId="4" borderId="0" xfId="0" applyNumberFormat="1" applyFont="1" applyFill="1" applyBorder="1" applyAlignment="1">
      <alignment horizontal="right" vertical="center"/>
    </xf>
    <xf numFmtId="0" fontId="47" fillId="4" borderId="0" xfId="0" applyNumberFormat="1" applyFont="1" applyFill="1" applyBorder="1" applyAlignment="1">
      <alignment vertical="center"/>
    </xf>
    <xf numFmtId="0" fontId="38" fillId="3" borderId="0" xfId="0" applyNumberFormat="1" applyFont="1" applyFill="1" applyBorder="1" applyAlignment="1">
      <alignment horizontal="right" vertical="center"/>
    </xf>
    <xf numFmtId="0" fontId="38" fillId="3" borderId="18" xfId="0" applyNumberFormat="1" applyFont="1" applyFill="1" applyBorder="1" applyAlignment="1">
      <alignment horizontal="right" vertical="center"/>
    </xf>
    <xf numFmtId="0" fontId="39" fillId="3" borderId="18" xfId="0" applyNumberFormat="1" applyFont="1" applyFill="1" applyBorder="1" applyAlignment="1">
      <alignment vertical="center"/>
    </xf>
    <xf numFmtId="0" fontId="23" fillId="3" borderId="0" xfId="0" applyNumberFormat="1" applyFont="1" applyFill="1" applyBorder="1" applyAlignment="1">
      <alignment horizontal="center" vertical="center"/>
    </xf>
    <xf numFmtId="0" fontId="51" fillId="3" borderId="0" xfId="0" applyNumberFormat="1" applyFont="1" applyFill="1" applyBorder="1" applyAlignment="1">
      <alignment vertical="center"/>
    </xf>
    <xf numFmtId="200" fontId="42" fillId="3" borderId="0" xfId="0" applyNumberFormat="1" applyFont="1" applyFill="1" applyBorder="1" applyAlignment="1">
      <alignment horizontal="right" vertical="center"/>
    </xf>
    <xf numFmtId="200" fontId="42" fillId="4" borderId="12" xfId="0" applyNumberFormat="1" applyFont="1" applyFill="1" applyBorder="1" applyAlignment="1">
      <alignment horizontal="right" vertical="center"/>
    </xf>
    <xf numFmtId="0" fontId="49" fillId="4" borderId="12" xfId="0" applyNumberFormat="1" applyFont="1" applyFill="1" applyBorder="1" applyAlignment="1">
      <alignment vertical="center"/>
    </xf>
    <xf numFmtId="0" fontId="38" fillId="3" borderId="12" xfId="0" applyNumberFormat="1" applyFont="1" applyFill="1" applyBorder="1" applyAlignment="1">
      <alignment horizontal="right" vertical="center"/>
    </xf>
    <xf numFmtId="0" fontId="38" fillId="3" borderId="0" xfId="0" applyNumberFormat="1" applyFont="1" applyFill="1" applyBorder="1" applyAlignment="1">
      <alignment horizontal="left" vertical="center"/>
    </xf>
    <xf numFmtId="0" fontId="48" fillId="4" borderId="0" xfId="0" applyNumberFormat="1" applyFont="1" applyFill="1" applyBorder="1" applyAlignment="1">
      <alignment horizontal="left" vertical="center"/>
    </xf>
    <xf numFmtId="0" fontId="55" fillId="4" borderId="0" xfId="0" applyNumberFormat="1" applyFont="1" applyFill="1" applyBorder="1" applyAlignment="1">
      <alignment vertical="center"/>
    </xf>
    <xf numFmtId="0" fontId="38" fillId="3" borderId="16" xfId="0" applyNumberFormat="1" applyFont="1" applyFill="1" applyBorder="1" applyAlignment="1">
      <alignment horizontal="center" vertical="center"/>
    </xf>
    <xf numFmtId="1" fontId="23" fillId="3" borderId="0" xfId="0" applyNumberFormat="1" applyFont="1" applyFill="1" applyBorder="1" applyAlignment="1">
      <alignment horizontal="left" vertical="center"/>
    </xf>
    <xf numFmtId="0" fontId="23" fillId="3" borderId="0" xfId="0" applyNumberFormat="1" applyFont="1" applyFill="1" applyBorder="1" applyAlignment="1">
      <alignment horizontal="left" vertical="center"/>
    </xf>
  </cellXfs>
  <cellStyles count="9">
    <cellStyle name="Normal" xfId="0"/>
    <cellStyle name="Comma" xfId="15"/>
    <cellStyle name="Comma [0]" xfId="16"/>
    <cellStyle name="Currency" xfId="17"/>
    <cellStyle name="Currency [0]" xfId="18"/>
    <cellStyle name="Normal_2003HYAnal packv2" xfId="19"/>
    <cellStyle name="Normal_2003HYAnalPack draft 1" xfId="20"/>
    <cellStyle name="Normal_IAS 2005 HY report v2 oct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18"/>
  <sheetViews>
    <sheetView showGridLines="0" workbookViewId="0" topLeftCell="A1">
      <selection activeCell="C2" sqref="C2"/>
    </sheetView>
  </sheetViews>
  <sheetFormatPr defaultColWidth="9.00390625" defaultRowHeight="14.25"/>
  <cols>
    <col min="1" max="1" width="5.125" style="5" customWidth="1"/>
    <col min="2" max="2" width="8.00390625" style="5" customWidth="1"/>
    <col min="3" max="3" width="59.75390625" style="5" customWidth="1"/>
    <col min="4" max="4" width="4.125" style="6" customWidth="1"/>
    <col min="5" max="5" width="5.75390625" style="5" customWidth="1"/>
    <col min="6" max="16384" width="8.00390625" style="5" customWidth="1"/>
  </cols>
  <sheetData>
    <row r="1" spans="1:4" ht="12.75">
      <c r="A1" s="1" t="s">
        <v>989</v>
      </c>
      <c r="B1" s="2"/>
      <c r="C1" s="3"/>
      <c r="D1" s="4"/>
    </row>
    <row r="2" ht="12.75">
      <c r="C2" s="203"/>
    </row>
    <row r="3" ht="18">
      <c r="A3" s="7" t="s">
        <v>990</v>
      </c>
    </row>
    <row r="4" ht="9" customHeight="1"/>
    <row r="5" spans="1:4" ht="18">
      <c r="A5" s="1502" t="s">
        <v>991</v>
      </c>
      <c r="B5" s="1502"/>
      <c r="C5" s="1502"/>
      <c r="D5" s="1502"/>
    </row>
    <row r="6" ht="8.25" customHeight="1"/>
    <row r="7" spans="1:4" ht="12.75">
      <c r="A7" s="8" t="s">
        <v>992</v>
      </c>
      <c r="D7" s="9"/>
    </row>
    <row r="8" spans="4:5" ht="14.25">
      <c r="D8" s="1503" t="s">
        <v>993</v>
      </c>
      <c r="E8" s="1504"/>
    </row>
    <row r="9" spans="1:5" ht="12.75">
      <c r="A9" s="10" t="s">
        <v>994</v>
      </c>
      <c r="B9" s="11"/>
      <c r="C9" s="11"/>
      <c r="D9" s="12"/>
      <c r="E9" s="11"/>
    </row>
    <row r="10" spans="1:5" ht="9" customHeight="1">
      <c r="A10" s="11"/>
      <c r="B10" s="11"/>
      <c r="C10" s="11"/>
      <c r="D10" s="13"/>
      <c r="E10" s="11"/>
    </row>
    <row r="11" spans="1:4" ht="12.75">
      <c r="A11" s="5" t="s">
        <v>995</v>
      </c>
      <c r="B11" s="14"/>
      <c r="D11" s="15"/>
    </row>
    <row r="12" spans="2:5" ht="12.75">
      <c r="B12" s="16">
        <v>2006</v>
      </c>
      <c r="E12" s="14">
        <v>1.1</v>
      </c>
    </row>
    <row r="13" spans="2:5" ht="12.75">
      <c r="B13" s="17">
        <v>2005</v>
      </c>
      <c r="E13" s="14">
        <v>1.2</v>
      </c>
    </row>
    <row r="14" spans="2:5" ht="12.75">
      <c r="B14" s="14"/>
      <c r="E14" s="14"/>
    </row>
    <row r="15" spans="1:5" ht="12.75">
      <c r="A15" s="18" t="s">
        <v>996</v>
      </c>
      <c r="E15" s="19">
        <v>2</v>
      </c>
    </row>
    <row r="16" ht="12.75">
      <c r="E16" s="14"/>
    </row>
    <row r="17" spans="1:5" ht="12.75">
      <c r="A17" s="5" t="s">
        <v>997</v>
      </c>
      <c r="E17" s="19"/>
    </row>
    <row r="18" spans="2:5" ht="12.75">
      <c r="B18" s="18" t="s">
        <v>998</v>
      </c>
      <c r="E18" s="19">
        <f>3</f>
        <v>3</v>
      </c>
    </row>
    <row r="19" spans="2:5" ht="12.75">
      <c r="B19" s="18" t="s">
        <v>999</v>
      </c>
      <c r="E19" s="19">
        <v>4</v>
      </c>
    </row>
    <row r="20" spans="2:5" ht="12.75">
      <c r="B20" s="18" t="s">
        <v>1000</v>
      </c>
      <c r="E20" s="19">
        <v>5</v>
      </c>
    </row>
    <row r="21" ht="12.75">
      <c r="E21" s="19"/>
    </row>
    <row r="22" spans="1:5" ht="12.75">
      <c r="A22" s="18" t="s">
        <v>1001</v>
      </c>
      <c r="E22" s="19">
        <v>6</v>
      </c>
    </row>
    <row r="23" spans="2:5" ht="12.75">
      <c r="B23" s="18"/>
      <c r="D23" s="20"/>
      <c r="E23" s="19"/>
    </row>
    <row r="24" spans="1:5" ht="12.75">
      <c r="A24" s="18" t="s">
        <v>1002</v>
      </c>
      <c r="B24" s="21"/>
      <c r="E24" s="19">
        <v>7</v>
      </c>
    </row>
    <row r="25" ht="12.75">
      <c r="E25" s="19"/>
    </row>
    <row r="26" spans="1:5" ht="12.75">
      <c r="A26" s="5" t="s">
        <v>1003</v>
      </c>
      <c r="E26" s="14"/>
    </row>
    <row r="27" spans="2:5" ht="12.75">
      <c r="B27" s="5" t="s">
        <v>1004</v>
      </c>
      <c r="E27" s="19">
        <v>8</v>
      </c>
    </row>
    <row r="28" spans="2:5" ht="12.75">
      <c r="B28" s="18" t="s">
        <v>1005</v>
      </c>
      <c r="E28" s="19">
        <v>9</v>
      </c>
    </row>
    <row r="29" ht="12.75">
      <c r="E29" s="19"/>
    </row>
    <row r="30" spans="1:5" ht="12.75">
      <c r="A30" s="18" t="s">
        <v>860</v>
      </c>
      <c r="E30" s="19">
        <v>10</v>
      </c>
    </row>
    <row r="31" spans="1:5" ht="12.75">
      <c r="A31" s="18"/>
      <c r="E31" s="19"/>
    </row>
    <row r="32" spans="1:5" ht="14.25">
      <c r="A32" s="1505" t="s">
        <v>1006</v>
      </c>
      <c r="B32" s="1506"/>
      <c r="C32" s="1506"/>
      <c r="E32" s="24">
        <v>11</v>
      </c>
    </row>
    <row r="33" spans="1:5" ht="14.25">
      <c r="A33" s="1505"/>
      <c r="B33" s="1506"/>
      <c r="C33" s="1506"/>
      <c r="E33" s="24"/>
    </row>
    <row r="34" ht="8.25" customHeight="1">
      <c r="E34" s="14"/>
    </row>
    <row r="35" spans="1:5" ht="12.75">
      <c r="A35" s="1" t="s">
        <v>236</v>
      </c>
      <c r="E35" s="14"/>
    </row>
    <row r="36" spans="1:5" ht="8.25" customHeight="1">
      <c r="A36" s="25"/>
      <c r="B36" s="25"/>
      <c r="C36" s="25"/>
      <c r="E36" s="14"/>
    </row>
    <row r="37" spans="1:5" ht="12.75">
      <c r="A37" s="25" t="s">
        <v>995</v>
      </c>
      <c r="B37" s="14"/>
      <c r="E37" s="19"/>
    </row>
    <row r="38" spans="1:5" ht="12.75">
      <c r="A38" s="25"/>
      <c r="B38" s="16">
        <v>2006</v>
      </c>
      <c r="E38" s="19">
        <v>12.1</v>
      </c>
    </row>
    <row r="39" spans="1:5" ht="12.75">
      <c r="A39" s="25"/>
      <c r="B39" s="17">
        <v>2005</v>
      </c>
      <c r="E39" s="19">
        <v>12.2</v>
      </c>
    </row>
    <row r="40" spans="1:5" ht="12.75">
      <c r="A40" s="25"/>
      <c r="B40" s="17"/>
      <c r="E40" s="19"/>
    </row>
    <row r="41" spans="1:5" ht="12.75">
      <c r="A41" s="18" t="s">
        <v>1008</v>
      </c>
      <c r="E41" s="14">
        <v>13</v>
      </c>
    </row>
    <row r="42" spans="1:5" ht="8.25" customHeight="1">
      <c r="A42" s="25"/>
      <c r="B42" s="14"/>
      <c r="E42" s="19"/>
    </row>
    <row r="43" spans="1:5" ht="12.75">
      <c r="A43" s="18" t="s">
        <v>1009</v>
      </c>
      <c r="E43" s="14"/>
    </row>
    <row r="44" spans="2:5" ht="3.75" customHeight="1">
      <c r="B44" s="18"/>
      <c r="E44" s="19"/>
    </row>
    <row r="45" spans="2:5" ht="12.75">
      <c r="B45" s="5" t="s">
        <v>1010</v>
      </c>
      <c r="E45" s="14">
        <v>14.1</v>
      </c>
    </row>
    <row r="46" spans="2:5" ht="17.25" customHeight="1">
      <c r="B46" s="21" t="s">
        <v>1011</v>
      </c>
      <c r="E46" s="19">
        <v>14.2</v>
      </c>
    </row>
    <row r="47" spans="1:5" ht="12.75">
      <c r="A47" s="18"/>
      <c r="E47" s="19"/>
    </row>
    <row r="48" spans="1:5" ht="12.75">
      <c r="A48" s="5" t="s">
        <v>1012</v>
      </c>
      <c r="B48" s="21"/>
      <c r="E48" s="19">
        <v>15</v>
      </c>
    </row>
    <row r="49" spans="1:5" ht="12.75">
      <c r="A49" s="18"/>
      <c r="E49" s="19"/>
    </row>
    <row r="50" spans="1:5" ht="12.75">
      <c r="A50" s="5" t="s">
        <v>1002</v>
      </c>
      <c r="B50" s="21"/>
      <c r="E50" s="19">
        <v>16</v>
      </c>
    </row>
    <row r="51" spans="1:5" ht="12.75">
      <c r="A51" s="18"/>
      <c r="E51" s="19"/>
    </row>
    <row r="52" spans="1:5" ht="12.75">
      <c r="A52" s="25" t="s">
        <v>1003</v>
      </c>
      <c r="B52" s="25"/>
      <c r="C52" s="25"/>
      <c r="E52" s="14">
        <v>17</v>
      </c>
    </row>
    <row r="53" spans="1:5" ht="12.75">
      <c r="A53" s="18"/>
      <c r="E53" s="19"/>
    </row>
    <row r="54" spans="1:5" ht="12.75">
      <c r="A54" s="5" t="s">
        <v>440</v>
      </c>
      <c r="E54" s="14">
        <v>18</v>
      </c>
    </row>
    <row r="55" spans="1:5" ht="12.75">
      <c r="A55" s="1"/>
      <c r="E55" s="14"/>
    </row>
    <row r="56" spans="1:5" ht="12.75">
      <c r="A56" s="1" t="s">
        <v>441</v>
      </c>
      <c r="E56" s="14"/>
    </row>
    <row r="57" ht="10.5" customHeight="1">
      <c r="A57" s="18"/>
    </row>
    <row r="58" spans="1:5" ht="10.5" customHeight="1">
      <c r="A58" s="5" t="s">
        <v>442</v>
      </c>
      <c r="B58" s="18"/>
      <c r="E58" s="14"/>
    </row>
    <row r="59" spans="2:5" ht="12.75">
      <c r="B59" s="18" t="s">
        <v>1004</v>
      </c>
      <c r="E59" s="14">
        <v>19</v>
      </c>
    </row>
    <row r="60" spans="2:5" ht="12.75">
      <c r="B60" s="5" t="s">
        <v>443</v>
      </c>
      <c r="E60" s="14">
        <v>20</v>
      </c>
    </row>
    <row r="61" ht="12.75">
      <c r="A61" s="18"/>
    </row>
    <row r="62" spans="1:5" ht="12.75">
      <c r="A62" s="18" t="s">
        <v>444</v>
      </c>
      <c r="B62" s="18"/>
      <c r="E62" s="14"/>
    </row>
    <row r="63" spans="2:5" ht="12.75">
      <c r="B63" s="18" t="s">
        <v>445</v>
      </c>
      <c r="E63" s="14">
        <v>21.1</v>
      </c>
    </row>
    <row r="64" spans="2:5" ht="12.75">
      <c r="B64" s="18" t="s">
        <v>446</v>
      </c>
      <c r="E64" s="14">
        <v>21.2</v>
      </c>
    </row>
    <row r="65" spans="2:5" ht="12.75">
      <c r="B65" s="5" t="s">
        <v>447</v>
      </c>
      <c r="E65" s="14">
        <v>21.3</v>
      </c>
    </row>
    <row r="66" spans="1:5" ht="12.75">
      <c r="A66" s="18"/>
      <c r="E66" s="14"/>
    </row>
    <row r="67" spans="1:5" ht="12.75">
      <c r="A67" s="5" t="s">
        <v>448</v>
      </c>
      <c r="B67" s="18"/>
      <c r="E67" s="14"/>
    </row>
    <row r="68" spans="2:5" ht="12.75">
      <c r="B68" s="18" t="s">
        <v>449</v>
      </c>
      <c r="E68" s="14">
        <v>22.1</v>
      </c>
    </row>
    <row r="69" spans="2:5" ht="12.75">
      <c r="B69" s="18" t="s">
        <v>628</v>
      </c>
      <c r="E69" s="14">
        <v>22.2</v>
      </c>
    </row>
    <row r="70" spans="2:5" ht="12.75">
      <c r="B70" s="18" t="s">
        <v>450</v>
      </c>
      <c r="E70" s="14">
        <v>23</v>
      </c>
    </row>
    <row r="71" spans="2:5" ht="12.75">
      <c r="B71" s="18" t="s">
        <v>451</v>
      </c>
      <c r="E71" s="14">
        <v>24</v>
      </c>
    </row>
    <row r="72" spans="2:5" ht="12.75">
      <c r="B72" s="18" t="s">
        <v>452</v>
      </c>
      <c r="E72" s="14">
        <v>25</v>
      </c>
    </row>
    <row r="73" spans="2:5" ht="12.75">
      <c r="B73" s="18" t="s">
        <v>453</v>
      </c>
      <c r="E73" s="14">
        <v>26</v>
      </c>
    </row>
    <row r="74" spans="2:5" ht="12.75">
      <c r="B74" s="5" t="s">
        <v>454</v>
      </c>
      <c r="D74" s="14"/>
      <c r="E74" s="14">
        <v>27</v>
      </c>
    </row>
    <row r="75" spans="2:5" ht="12.75">
      <c r="B75" s="5" t="s">
        <v>455</v>
      </c>
      <c r="D75" s="14"/>
      <c r="E75" s="14">
        <v>28</v>
      </c>
    </row>
    <row r="76" spans="2:5" ht="12.75">
      <c r="B76" s="18" t="s">
        <v>456</v>
      </c>
      <c r="D76" s="14"/>
      <c r="E76" s="14">
        <v>29</v>
      </c>
    </row>
    <row r="77" spans="2:5" ht="12.75">
      <c r="B77" s="18" t="s">
        <v>457</v>
      </c>
      <c r="D77" s="14"/>
      <c r="E77" s="14">
        <v>30</v>
      </c>
    </row>
    <row r="78" spans="2:5" ht="12.75">
      <c r="B78" s="5" t="s">
        <v>458</v>
      </c>
      <c r="D78" s="14"/>
      <c r="E78" s="14">
        <v>31</v>
      </c>
    </row>
    <row r="79" ht="12.75">
      <c r="D79" s="14"/>
    </row>
    <row r="80" ht="12.75">
      <c r="D80" s="14"/>
    </row>
    <row r="81" ht="12.75">
      <c r="D81" s="14"/>
    </row>
    <row r="82" ht="12.75">
      <c r="D82" s="14"/>
    </row>
    <row r="83" ht="12.75">
      <c r="D83" s="14"/>
    </row>
    <row r="84" ht="12.75">
      <c r="D84" s="14"/>
    </row>
    <row r="85" ht="12.75">
      <c r="D85" s="14"/>
    </row>
    <row r="86" ht="12.75">
      <c r="D86" s="14"/>
    </row>
    <row r="87" ht="12.75">
      <c r="D87" s="14"/>
    </row>
    <row r="88" ht="12.75">
      <c r="D88" s="14"/>
    </row>
    <row r="89" ht="12.75">
      <c r="D89" s="14"/>
    </row>
    <row r="90" ht="12.75">
      <c r="D90" s="14"/>
    </row>
    <row r="91" ht="12.75">
      <c r="D91" s="14"/>
    </row>
    <row r="92" ht="12.75">
      <c r="D92" s="14"/>
    </row>
    <row r="93" ht="12.75">
      <c r="D93" s="14"/>
    </row>
    <row r="94" ht="12.75">
      <c r="D94" s="14"/>
    </row>
    <row r="95" ht="12.75">
      <c r="D95" s="14"/>
    </row>
    <row r="96" ht="12.75">
      <c r="D96" s="14"/>
    </row>
    <row r="97" ht="12.75">
      <c r="D97" s="14"/>
    </row>
    <row r="98" ht="12.75">
      <c r="D98" s="14"/>
    </row>
    <row r="99" ht="12.75">
      <c r="D99" s="14"/>
    </row>
    <row r="100" ht="12.75">
      <c r="D100" s="14"/>
    </row>
    <row r="101" ht="12.75">
      <c r="D101" s="14"/>
    </row>
    <row r="102" ht="12.75">
      <c r="D102" s="14"/>
    </row>
    <row r="103" ht="12.75">
      <c r="D103" s="14"/>
    </row>
    <row r="104" ht="12.75">
      <c r="D104" s="14"/>
    </row>
    <row r="105" ht="12.75">
      <c r="D105" s="14"/>
    </row>
    <row r="106" ht="12.75">
      <c r="D106" s="14"/>
    </row>
    <row r="107" ht="12.75">
      <c r="D107" s="14"/>
    </row>
    <row r="108" ht="12.75">
      <c r="D108" s="14"/>
    </row>
    <row r="109" ht="12.75">
      <c r="D109" s="14"/>
    </row>
    <row r="110" ht="12.75">
      <c r="D110" s="14"/>
    </row>
    <row r="111" ht="12.75">
      <c r="D111" s="14"/>
    </row>
    <row r="112" ht="12.75">
      <c r="D112" s="14"/>
    </row>
    <row r="113" ht="12.75">
      <c r="D113" s="14"/>
    </row>
    <row r="114" ht="12.75">
      <c r="D114" s="14"/>
    </row>
    <row r="115" ht="12.75">
      <c r="D115" s="14"/>
    </row>
    <row r="116" ht="12.75">
      <c r="D116" s="14"/>
    </row>
    <row r="117" ht="12.75">
      <c r="D117" s="14"/>
    </row>
    <row r="118" ht="12.75">
      <c r="D118" s="14"/>
    </row>
    <row r="119" ht="12.75">
      <c r="D119" s="14"/>
    </row>
    <row r="120" ht="12.75">
      <c r="D120" s="14"/>
    </row>
    <row r="121" ht="12.75">
      <c r="D121" s="14"/>
    </row>
    <row r="122" ht="12.75">
      <c r="D122" s="14"/>
    </row>
    <row r="123" ht="12.75">
      <c r="D123" s="14"/>
    </row>
    <row r="124" ht="12.75">
      <c r="D124" s="14"/>
    </row>
    <row r="125" ht="12.75">
      <c r="D125" s="14"/>
    </row>
    <row r="126" ht="12.75">
      <c r="D126" s="14"/>
    </row>
    <row r="127" ht="12.75">
      <c r="D127" s="14"/>
    </row>
    <row r="128" ht="12.75">
      <c r="D128" s="14"/>
    </row>
    <row r="129" ht="12.75">
      <c r="D129" s="14"/>
    </row>
    <row r="130" ht="12.75">
      <c r="D130" s="14"/>
    </row>
    <row r="131" ht="12.75">
      <c r="D131" s="14"/>
    </row>
    <row r="132" ht="12.75">
      <c r="D132" s="14"/>
    </row>
    <row r="133" ht="12.75">
      <c r="D133" s="14"/>
    </row>
    <row r="134" ht="12.75">
      <c r="D134" s="14"/>
    </row>
    <row r="135" ht="12.75">
      <c r="D135" s="14"/>
    </row>
    <row r="136" ht="12.75">
      <c r="D136" s="14"/>
    </row>
    <row r="137" ht="12.75">
      <c r="D137" s="14"/>
    </row>
    <row r="138" ht="12.75">
      <c r="D138" s="14"/>
    </row>
    <row r="139" ht="12.75">
      <c r="D139" s="14"/>
    </row>
    <row r="140" ht="12.75">
      <c r="D140" s="14"/>
    </row>
    <row r="141" ht="12.75">
      <c r="D141" s="14"/>
    </row>
    <row r="142" ht="12.75">
      <c r="D142" s="14"/>
    </row>
    <row r="143" ht="12.75">
      <c r="D143" s="14"/>
    </row>
    <row r="144" ht="12.75">
      <c r="D144" s="14"/>
    </row>
    <row r="145" ht="12.75">
      <c r="D145" s="14"/>
    </row>
    <row r="146" ht="12.75">
      <c r="D146" s="14"/>
    </row>
    <row r="147" ht="12.75">
      <c r="D147" s="14"/>
    </row>
    <row r="148" ht="12.75">
      <c r="D148" s="14"/>
    </row>
    <row r="149" ht="12.75">
      <c r="D149" s="14"/>
    </row>
    <row r="150" ht="12.75">
      <c r="D150" s="14"/>
    </row>
    <row r="151" ht="12.75">
      <c r="D151" s="14"/>
    </row>
    <row r="152" ht="12.75">
      <c r="D152" s="14"/>
    </row>
    <row r="153" ht="12.75">
      <c r="D153" s="14"/>
    </row>
    <row r="154" ht="12.75">
      <c r="D154" s="14"/>
    </row>
    <row r="155" ht="12.75">
      <c r="D155" s="14"/>
    </row>
    <row r="156" ht="12.75">
      <c r="D156" s="14"/>
    </row>
    <row r="157" ht="12.75">
      <c r="D157" s="14"/>
    </row>
    <row r="158" ht="12.75">
      <c r="D158" s="14"/>
    </row>
    <row r="159" ht="12.75">
      <c r="D159" s="14"/>
    </row>
    <row r="160" ht="12.75">
      <c r="D160" s="14"/>
    </row>
    <row r="161" ht="12.75">
      <c r="D161" s="14"/>
    </row>
    <row r="162" ht="12.75">
      <c r="D162" s="14"/>
    </row>
    <row r="163" ht="12.75">
      <c r="D163" s="14"/>
    </row>
    <row r="164" ht="12.75">
      <c r="D164" s="14"/>
    </row>
    <row r="165" ht="12.75">
      <c r="D165" s="14"/>
    </row>
    <row r="166" ht="12.75">
      <c r="D166" s="14"/>
    </row>
    <row r="167" ht="12.75">
      <c r="D167" s="14"/>
    </row>
    <row r="168" ht="12.75">
      <c r="D168" s="14"/>
    </row>
    <row r="169" ht="12.75">
      <c r="D169" s="14"/>
    </row>
    <row r="170" ht="12.75">
      <c r="D170" s="14"/>
    </row>
    <row r="171" ht="12.75">
      <c r="D171" s="14"/>
    </row>
    <row r="172" ht="12.75">
      <c r="D172" s="14"/>
    </row>
    <row r="173" ht="12.75">
      <c r="D173" s="14"/>
    </row>
    <row r="174" ht="12.75">
      <c r="D174" s="14"/>
    </row>
    <row r="175" ht="12.75">
      <c r="D175" s="14"/>
    </row>
    <row r="176" ht="12.75">
      <c r="D176" s="14"/>
    </row>
    <row r="177" ht="12.75">
      <c r="D177" s="14"/>
    </row>
    <row r="178" ht="12.75">
      <c r="D178" s="14"/>
    </row>
    <row r="179" ht="12.75">
      <c r="D179" s="14"/>
    </row>
    <row r="180" ht="12.75">
      <c r="D180" s="14"/>
    </row>
    <row r="181" ht="12.75">
      <c r="D181" s="14"/>
    </row>
    <row r="182" ht="12.75">
      <c r="D182" s="14"/>
    </row>
    <row r="183" ht="12.75">
      <c r="D183" s="14"/>
    </row>
    <row r="184" ht="12.75">
      <c r="D184" s="14"/>
    </row>
    <row r="185" ht="12.75">
      <c r="D185" s="14"/>
    </row>
    <row r="186" ht="12.75">
      <c r="D186" s="14"/>
    </row>
    <row r="187" ht="12.75">
      <c r="D187" s="14"/>
    </row>
    <row r="188" ht="12.75">
      <c r="D188" s="14"/>
    </row>
    <row r="189" ht="12.75">
      <c r="D189" s="14"/>
    </row>
    <row r="190" ht="12.75">
      <c r="D190" s="14"/>
    </row>
    <row r="191" ht="12.75">
      <c r="D191" s="14"/>
    </row>
    <row r="192" ht="12.75">
      <c r="D192" s="14"/>
    </row>
    <row r="193" ht="12.75">
      <c r="D193" s="14"/>
    </row>
    <row r="194" ht="12.75">
      <c r="D194" s="14"/>
    </row>
    <row r="195" ht="12.75">
      <c r="D195" s="14"/>
    </row>
    <row r="196" ht="12.75">
      <c r="D196" s="14"/>
    </row>
    <row r="197" ht="12.75">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row r="275" ht="12.75">
      <c r="D275" s="14"/>
    </row>
    <row r="276" ht="12.75">
      <c r="D276" s="14"/>
    </row>
    <row r="277" ht="12.75">
      <c r="D277" s="14"/>
    </row>
    <row r="278" ht="12.75">
      <c r="D278" s="14"/>
    </row>
    <row r="279" ht="12.75">
      <c r="D279" s="14"/>
    </row>
    <row r="280" ht="12.75">
      <c r="D280" s="14"/>
    </row>
    <row r="281" ht="12.75">
      <c r="D281" s="14"/>
    </row>
    <row r="282" ht="12.75">
      <c r="D282" s="14"/>
    </row>
    <row r="283" ht="12.75">
      <c r="D283" s="14"/>
    </row>
    <row r="284" ht="12.75">
      <c r="D284" s="14"/>
    </row>
    <row r="285" ht="12.75">
      <c r="D285" s="14"/>
    </row>
    <row r="286" ht="12.75">
      <c r="D286" s="14"/>
    </row>
    <row r="287" ht="12.75">
      <c r="D287" s="14"/>
    </row>
    <row r="288" ht="12.75">
      <c r="D288" s="14"/>
    </row>
    <row r="289" ht="12.75">
      <c r="D289" s="14"/>
    </row>
    <row r="290" ht="12.75">
      <c r="D290" s="14"/>
    </row>
    <row r="291" ht="12.75">
      <c r="D291" s="14"/>
    </row>
    <row r="292" ht="12.75">
      <c r="D292" s="14"/>
    </row>
    <row r="293" ht="12.75">
      <c r="D293" s="14"/>
    </row>
    <row r="294" ht="12.75">
      <c r="D294" s="14"/>
    </row>
    <row r="295" ht="12.75">
      <c r="D295" s="14"/>
    </row>
    <row r="296" ht="12.75">
      <c r="D296" s="14"/>
    </row>
    <row r="297" ht="12.75">
      <c r="D297" s="14"/>
    </row>
    <row r="298" ht="12.75">
      <c r="D298" s="14"/>
    </row>
    <row r="299" ht="12.75">
      <c r="D299" s="14"/>
    </row>
    <row r="300" ht="12.75">
      <c r="D300" s="14"/>
    </row>
    <row r="301" ht="12.75">
      <c r="D301" s="14"/>
    </row>
    <row r="302" ht="12.75">
      <c r="D302" s="14"/>
    </row>
    <row r="303" ht="12.75">
      <c r="D303" s="14"/>
    </row>
    <row r="304" ht="12.75">
      <c r="D304" s="14"/>
    </row>
    <row r="305" ht="12.75">
      <c r="D305" s="14"/>
    </row>
    <row r="306" ht="12.75">
      <c r="D306" s="14"/>
    </row>
    <row r="307" ht="12.75">
      <c r="D307" s="14"/>
    </row>
    <row r="308" ht="12.75">
      <c r="D308" s="14"/>
    </row>
    <row r="309" ht="12.75">
      <c r="D309" s="14"/>
    </row>
    <row r="310" ht="12.75">
      <c r="D310" s="14"/>
    </row>
    <row r="311" ht="12.75">
      <c r="D311" s="14"/>
    </row>
    <row r="312" ht="12.75">
      <c r="D312" s="14"/>
    </row>
    <row r="313" ht="12.75">
      <c r="D313" s="14"/>
    </row>
    <row r="314" ht="12.75">
      <c r="D314" s="14"/>
    </row>
    <row r="315" ht="12.75">
      <c r="D315" s="14"/>
    </row>
    <row r="316" ht="12.75">
      <c r="D316" s="14"/>
    </row>
    <row r="317" ht="12.75">
      <c r="D317" s="14"/>
    </row>
    <row r="318" ht="12.75">
      <c r="D318" s="14"/>
    </row>
    <row r="319" ht="12.75">
      <c r="D319" s="14"/>
    </row>
    <row r="320" ht="12.75">
      <c r="D320" s="14"/>
    </row>
    <row r="321" ht="12.75">
      <c r="D321" s="14"/>
    </row>
    <row r="322" ht="12.75">
      <c r="D322" s="14"/>
    </row>
    <row r="323" ht="12.75">
      <c r="D323" s="14"/>
    </row>
    <row r="324" ht="12.75">
      <c r="D324" s="14"/>
    </row>
    <row r="325" ht="12.75">
      <c r="D325" s="14"/>
    </row>
    <row r="326" ht="12.75">
      <c r="D326" s="14"/>
    </row>
    <row r="327" ht="12.75">
      <c r="D327" s="14"/>
    </row>
    <row r="328" ht="12.75">
      <c r="D328" s="14"/>
    </row>
    <row r="329" ht="12.75">
      <c r="D329" s="14"/>
    </row>
    <row r="330" ht="12.75">
      <c r="D330" s="14"/>
    </row>
    <row r="331" ht="12.75">
      <c r="D331" s="14"/>
    </row>
    <row r="332" ht="12.75">
      <c r="D332" s="14"/>
    </row>
    <row r="333" ht="12.75">
      <c r="D333" s="14"/>
    </row>
    <row r="334" ht="12.75">
      <c r="D334" s="14"/>
    </row>
    <row r="335" ht="12.75">
      <c r="D335" s="14"/>
    </row>
    <row r="336" ht="12.75">
      <c r="D336" s="14"/>
    </row>
    <row r="337" ht="12.75">
      <c r="D337" s="14"/>
    </row>
    <row r="338" ht="12.75">
      <c r="D338" s="14"/>
    </row>
    <row r="339" ht="12.75">
      <c r="D339" s="14"/>
    </row>
    <row r="340" ht="12.75">
      <c r="D340" s="14"/>
    </row>
    <row r="341" ht="12.75">
      <c r="D341" s="14"/>
    </row>
    <row r="342" ht="12.75">
      <c r="D342" s="14"/>
    </row>
    <row r="343" ht="12.75">
      <c r="D343" s="14"/>
    </row>
    <row r="344" ht="12.75">
      <c r="D344" s="14"/>
    </row>
    <row r="345" ht="12.75">
      <c r="D345" s="14"/>
    </row>
    <row r="346" ht="12.75">
      <c r="D346" s="14"/>
    </row>
    <row r="347" ht="12.75">
      <c r="D347" s="14"/>
    </row>
    <row r="348" ht="12.75">
      <c r="D348" s="14"/>
    </row>
    <row r="349" ht="12.75">
      <c r="D349" s="14"/>
    </row>
    <row r="350" ht="12.75">
      <c r="D350" s="14"/>
    </row>
    <row r="351" ht="12.75">
      <c r="D351" s="14"/>
    </row>
    <row r="352" ht="12.75">
      <c r="D352" s="14"/>
    </row>
    <row r="353" ht="12.75">
      <c r="D353" s="14"/>
    </row>
    <row r="354" ht="12.75">
      <c r="D354" s="14"/>
    </row>
    <row r="355" ht="12.75">
      <c r="D355" s="14"/>
    </row>
    <row r="356" ht="12.75">
      <c r="D356" s="14"/>
    </row>
    <row r="357" ht="12.75">
      <c r="D357" s="14"/>
    </row>
    <row r="358" ht="12.75">
      <c r="D358" s="14"/>
    </row>
    <row r="359" ht="12.75">
      <c r="D359" s="14"/>
    </row>
    <row r="360" ht="12.75">
      <c r="D360" s="14"/>
    </row>
    <row r="361" ht="12.75">
      <c r="D361" s="14"/>
    </row>
    <row r="362" ht="12.75">
      <c r="D362" s="14"/>
    </row>
    <row r="363" ht="12.75">
      <c r="D363" s="14"/>
    </row>
    <row r="364" ht="12.75">
      <c r="D364" s="14"/>
    </row>
    <row r="365" ht="12.75">
      <c r="D365" s="14"/>
    </row>
    <row r="366" ht="12.75">
      <c r="D366" s="14"/>
    </row>
    <row r="367" ht="12.75">
      <c r="D367" s="14"/>
    </row>
    <row r="368" ht="12.75">
      <c r="D368" s="14"/>
    </row>
    <row r="369" ht="12.75">
      <c r="D369" s="14"/>
    </row>
    <row r="370" ht="12.75">
      <c r="D370" s="14"/>
    </row>
    <row r="371" ht="12.75">
      <c r="D371" s="14"/>
    </row>
    <row r="372" ht="12.75">
      <c r="D372" s="14"/>
    </row>
    <row r="373" ht="12.75">
      <c r="D373" s="14"/>
    </row>
    <row r="374" ht="12.75">
      <c r="D374" s="14"/>
    </row>
    <row r="375" ht="12.75">
      <c r="D375" s="14"/>
    </row>
    <row r="376" ht="12.75">
      <c r="D376" s="14"/>
    </row>
    <row r="377" ht="12.75">
      <c r="D377" s="14"/>
    </row>
    <row r="378" ht="12.75">
      <c r="D378" s="14"/>
    </row>
    <row r="379" ht="12.75">
      <c r="D379" s="14"/>
    </row>
    <row r="380" ht="12.75">
      <c r="D380" s="14"/>
    </row>
    <row r="381" ht="12.75">
      <c r="D381" s="14"/>
    </row>
    <row r="382" ht="12.75">
      <c r="D382" s="14"/>
    </row>
    <row r="383" ht="12.75">
      <c r="D383" s="14"/>
    </row>
    <row r="384" ht="12.75">
      <c r="D384" s="14"/>
    </row>
    <row r="385" ht="12.75">
      <c r="D385" s="14"/>
    </row>
    <row r="386" ht="12.75">
      <c r="D386" s="14"/>
    </row>
    <row r="387" ht="12.75">
      <c r="D387" s="14"/>
    </row>
    <row r="388" ht="12.75">
      <c r="D388" s="14"/>
    </row>
    <row r="389" ht="12.75">
      <c r="D389" s="14"/>
    </row>
    <row r="390" ht="12.75">
      <c r="D390" s="14"/>
    </row>
    <row r="391" ht="12.75">
      <c r="D391" s="14"/>
    </row>
    <row r="392" ht="12.75">
      <c r="D392" s="14"/>
    </row>
    <row r="393" ht="12.75">
      <c r="D393" s="14"/>
    </row>
    <row r="394" ht="12.75">
      <c r="D394" s="14"/>
    </row>
    <row r="395" ht="12.75">
      <c r="D395" s="14"/>
    </row>
    <row r="396" ht="12.75">
      <c r="D396" s="14"/>
    </row>
    <row r="397" ht="12.75">
      <c r="D397" s="14"/>
    </row>
    <row r="398" ht="12.75">
      <c r="D398" s="14"/>
    </row>
    <row r="399" ht="12.75">
      <c r="D399" s="14"/>
    </row>
    <row r="400" ht="12.75">
      <c r="D400" s="14"/>
    </row>
    <row r="401" ht="12.75">
      <c r="D401" s="14"/>
    </row>
    <row r="402" ht="12.75">
      <c r="D402" s="14"/>
    </row>
    <row r="403" ht="12.75">
      <c r="D403" s="14"/>
    </row>
    <row r="404" ht="12.75">
      <c r="D404" s="14"/>
    </row>
    <row r="405" ht="12.75">
      <c r="D405" s="14"/>
    </row>
    <row r="406" ht="12.75">
      <c r="D406" s="14"/>
    </row>
    <row r="407" ht="12.75">
      <c r="D407" s="14"/>
    </row>
    <row r="408" ht="12.75">
      <c r="D408" s="14"/>
    </row>
    <row r="409" ht="12.75">
      <c r="D409" s="14"/>
    </row>
    <row r="410" ht="12.75">
      <c r="D410" s="14"/>
    </row>
    <row r="411" ht="12.75">
      <c r="D411" s="14"/>
    </row>
    <row r="412" ht="12.75">
      <c r="D412" s="14"/>
    </row>
    <row r="413" ht="12.75">
      <c r="D413" s="14"/>
    </row>
    <row r="414" ht="12.75">
      <c r="D414" s="14"/>
    </row>
    <row r="415" ht="12.75">
      <c r="D415" s="14"/>
    </row>
    <row r="416" ht="12.75">
      <c r="D416" s="14"/>
    </row>
    <row r="417" ht="12.75">
      <c r="D417" s="14"/>
    </row>
    <row r="418" ht="12.75">
      <c r="D418" s="14"/>
    </row>
    <row r="419" ht="12.75">
      <c r="D419" s="14"/>
    </row>
    <row r="420" ht="12.75">
      <c r="D420" s="14"/>
    </row>
    <row r="421" ht="12.75">
      <c r="D421" s="14"/>
    </row>
    <row r="422" ht="12.75">
      <c r="D422" s="14"/>
    </row>
    <row r="423" ht="12.75">
      <c r="D423" s="14"/>
    </row>
    <row r="424" ht="12.75">
      <c r="D424" s="14"/>
    </row>
    <row r="425" ht="12.75">
      <c r="D425" s="14"/>
    </row>
    <row r="426" ht="12.75">
      <c r="D426" s="14"/>
    </row>
    <row r="427" ht="12.75">
      <c r="D427" s="14"/>
    </row>
    <row r="428" ht="12.75">
      <c r="D428" s="14"/>
    </row>
    <row r="429" ht="12.75">
      <c r="D429" s="14"/>
    </row>
    <row r="430" ht="12.75">
      <c r="D430" s="14"/>
    </row>
    <row r="431" ht="12.75">
      <c r="D431" s="14"/>
    </row>
    <row r="432" ht="12.75">
      <c r="D432" s="14"/>
    </row>
    <row r="433" ht="12.75">
      <c r="D433" s="14"/>
    </row>
    <row r="434" ht="12.75">
      <c r="D434" s="14"/>
    </row>
    <row r="435" ht="12.75">
      <c r="D435" s="14"/>
    </row>
    <row r="436" ht="12.75">
      <c r="D436" s="14"/>
    </row>
    <row r="437" ht="12.75">
      <c r="D437" s="14"/>
    </row>
    <row r="438" ht="12.75">
      <c r="D438" s="14"/>
    </row>
    <row r="439" ht="12.75">
      <c r="D439" s="14"/>
    </row>
    <row r="440" ht="12.75">
      <c r="D440" s="14"/>
    </row>
    <row r="441" ht="12.75">
      <c r="D441" s="14"/>
    </row>
    <row r="442" ht="12.75">
      <c r="D442" s="14"/>
    </row>
    <row r="443" ht="12.75">
      <c r="D443" s="14"/>
    </row>
    <row r="444" ht="12.75">
      <c r="D444" s="14"/>
    </row>
    <row r="445" ht="12.75">
      <c r="D445" s="14"/>
    </row>
    <row r="446" ht="12.75">
      <c r="D446" s="14"/>
    </row>
    <row r="447" ht="12.75">
      <c r="D447" s="14"/>
    </row>
    <row r="448" ht="12.75">
      <c r="D448" s="14"/>
    </row>
    <row r="449" ht="12.75">
      <c r="D449" s="14"/>
    </row>
    <row r="450" ht="12.75">
      <c r="D450" s="14"/>
    </row>
    <row r="451" ht="12.75">
      <c r="D451" s="14"/>
    </row>
    <row r="452" ht="12.75">
      <c r="D452" s="14"/>
    </row>
    <row r="453" ht="12.75">
      <c r="D453" s="14"/>
    </row>
    <row r="454" ht="12.75">
      <c r="D454" s="14"/>
    </row>
    <row r="455" ht="12.75">
      <c r="D455" s="14"/>
    </row>
    <row r="456" ht="12.75">
      <c r="D456" s="14"/>
    </row>
    <row r="457" ht="12.75">
      <c r="D457" s="14"/>
    </row>
    <row r="458" ht="12.75">
      <c r="D458" s="14"/>
    </row>
    <row r="459" ht="12.75">
      <c r="D459" s="14"/>
    </row>
    <row r="460" ht="12.75">
      <c r="D460" s="14"/>
    </row>
    <row r="461" ht="12.75">
      <c r="D461" s="14"/>
    </row>
    <row r="462" ht="12.75">
      <c r="D462" s="14"/>
    </row>
    <row r="463" ht="12.75">
      <c r="D463" s="14"/>
    </row>
    <row r="464" ht="12.75">
      <c r="D464" s="14"/>
    </row>
    <row r="465" ht="12.75">
      <c r="D465" s="14"/>
    </row>
    <row r="466" ht="12.75">
      <c r="D466" s="14"/>
    </row>
    <row r="467" ht="12.75">
      <c r="D467" s="14"/>
    </row>
    <row r="468" ht="12.75">
      <c r="D468" s="14"/>
    </row>
    <row r="469" ht="12.75">
      <c r="D469" s="14"/>
    </row>
    <row r="470" ht="12.75">
      <c r="D470" s="14"/>
    </row>
    <row r="471" ht="12.75">
      <c r="D471" s="14"/>
    </row>
    <row r="472" ht="12.75">
      <c r="D472" s="14"/>
    </row>
    <row r="473" ht="12.75">
      <c r="D473" s="14"/>
    </row>
    <row r="474" ht="12.75">
      <c r="D474" s="14"/>
    </row>
    <row r="475" ht="12.75">
      <c r="D475" s="14"/>
    </row>
    <row r="476" ht="12.75">
      <c r="D476" s="14"/>
    </row>
    <row r="477" ht="12.75">
      <c r="D477" s="14"/>
    </row>
    <row r="478" ht="12.75">
      <c r="D478" s="14"/>
    </row>
    <row r="479" ht="12.75">
      <c r="D479" s="14"/>
    </row>
    <row r="480" ht="12.75">
      <c r="D480" s="14"/>
    </row>
    <row r="481" ht="12.75">
      <c r="D481" s="14"/>
    </row>
    <row r="482" ht="12.75">
      <c r="D482" s="14"/>
    </row>
    <row r="483" ht="12.75">
      <c r="D483" s="14"/>
    </row>
    <row r="484" ht="12.75">
      <c r="D484" s="14"/>
    </row>
    <row r="485" ht="12.75">
      <c r="D485" s="14"/>
    </row>
    <row r="486" ht="12.75">
      <c r="D486" s="14"/>
    </row>
    <row r="487" ht="12.75">
      <c r="D487" s="14"/>
    </row>
    <row r="488" ht="12.75">
      <c r="D488" s="14"/>
    </row>
    <row r="489" ht="12.75">
      <c r="D489" s="14"/>
    </row>
    <row r="490" ht="12.75">
      <c r="D490" s="14"/>
    </row>
    <row r="491" ht="12.75">
      <c r="D491" s="14"/>
    </row>
    <row r="492" ht="12.75">
      <c r="D492" s="14"/>
    </row>
    <row r="493" ht="12.75">
      <c r="D493" s="14"/>
    </row>
    <row r="494" ht="12.75">
      <c r="D494" s="14"/>
    </row>
    <row r="495" ht="12.75">
      <c r="D495" s="14"/>
    </row>
    <row r="496" ht="12.75">
      <c r="D496" s="14"/>
    </row>
    <row r="497" ht="12.75">
      <c r="D497" s="14"/>
    </row>
    <row r="498" ht="12.75">
      <c r="D498" s="14"/>
    </row>
    <row r="499" ht="12.75">
      <c r="D499" s="14"/>
    </row>
    <row r="500" ht="12.75">
      <c r="D500" s="14"/>
    </row>
    <row r="501" ht="12.75">
      <c r="D501" s="14"/>
    </row>
    <row r="502" ht="12.75">
      <c r="D502" s="14"/>
    </row>
    <row r="503" ht="12.75">
      <c r="D503" s="14"/>
    </row>
    <row r="504" ht="12.75">
      <c r="D504" s="14"/>
    </row>
    <row r="505" ht="12.75">
      <c r="D505" s="14"/>
    </row>
    <row r="506" ht="12.75">
      <c r="D506" s="14"/>
    </row>
    <row r="507" ht="12.75">
      <c r="D507" s="14"/>
    </row>
    <row r="508" ht="12.75">
      <c r="D508" s="14"/>
    </row>
    <row r="509" ht="12.75">
      <c r="D509" s="14"/>
    </row>
    <row r="510" ht="12.75">
      <c r="D510" s="14"/>
    </row>
    <row r="511" ht="12.75">
      <c r="D511" s="14"/>
    </row>
    <row r="512" ht="12.75">
      <c r="D512" s="14"/>
    </row>
    <row r="513" ht="12.75">
      <c r="D513" s="14"/>
    </row>
    <row r="514" ht="12.75">
      <c r="D514" s="14"/>
    </row>
    <row r="515" ht="12.75">
      <c r="D515" s="14"/>
    </row>
    <row r="516" ht="12.75">
      <c r="D516" s="14"/>
    </row>
    <row r="517" ht="12.75">
      <c r="D517" s="14"/>
    </row>
    <row r="518" ht="12.75">
      <c r="D518" s="14"/>
    </row>
  </sheetData>
  <mergeCells count="4">
    <mergeCell ref="A5:D5"/>
    <mergeCell ref="D8:E8"/>
    <mergeCell ref="A32:C32"/>
    <mergeCell ref="A33:C3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Q77"/>
  <sheetViews>
    <sheetView showGridLines="0" zoomScale="75" zoomScaleNormal="75" zoomScaleSheetLayoutView="70" workbookViewId="0" topLeftCell="A1">
      <selection activeCell="C2" sqref="C2"/>
    </sheetView>
  </sheetViews>
  <sheetFormatPr defaultColWidth="9.00390625" defaultRowHeight="14.25"/>
  <cols>
    <col min="1" max="1" width="3.50390625" style="280" customWidth="1"/>
    <col min="2" max="2" width="8.875" style="0" customWidth="1"/>
    <col min="6" max="6" width="11.50390625" style="0" customWidth="1"/>
    <col min="7" max="7" width="12.375" style="0" customWidth="1"/>
    <col min="8" max="8" width="21.75390625" style="0" customWidth="1"/>
    <col min="9" max="9" width="15.75390625" style="0" customWidth="1"/>
    <col min="10" max="10" width="14.50390625" style="0" customWidth="1"/>
    <col min="11" max="11" width="14.375" style="0" customWidth="1"/>
    <col min="12" max="12" width="3.125" style="0" customWidth="1"/>
  </cols>
  <sheetData>
    <row r="1" spans="1:12" ht="14.25">
      <c r="A1" s="26" t="s">
        <v>989</v>
      </c>
      <c r="B1" s="2"/>
      <c r="C1" s="5"/>
      <c r="D1" s="5"/>
      <c r="E1" s="8"/>
      <c r="F1" s="5"/>
      <c r="G1" s="5"/>
      <c r="H1" s="5"/>
      <c r="I1" s="5"/>
      <c r="J1" s="1510" t="s">
        <v>807</v>
      </c>
      <c r="K1" s="1511"/>
      <c r="L1" s="5"/>
    </row>
    <row r="2" spans="1:17" s="168" customFormat="1" ht="15">
      <c r="A2" s="170"/>
      <c r="M2" s="199"/>
      <c r="N2" s="199"/>
      <c r="O2" s="199"/>
      <c r="P2" s="199"/>
      <c r="Q2" s="199"/>
    </row>
    <row r="3" spans="1:17" s="168" customFormat="1" ht="15.75">
      <c r="A3" s="29" t="s">
        <v>991</v>
      </c>
      <c r="M3" s="199"/>
      <c r="N3" s="200"/>
      <c r="O3" s="200"/>
      <c r="P3" s="200"/>
      <c r="Q3" s="200"/>
    </row>
    <row r="4" spans="1:12" ht="15.75">
      <c r="A4" s="317"/>
      <c r="B4" s="53"/>
      <c r="C4" s="53"/>
      <c r="D4" s="53"/>
      <c r="E4" s="5"/>
      <c r="F4" s="5"/>
      <c r="G4" s="5"/>
      <c r="H4" s="5"/>
      <c r="I4" s="5"/>
      <c r="J4" s="5"/>
      <c r="K4" s="5"/>
      <c r="L4" s="5"/>
    </row>
    <row r="5" spans="1:12" ht="15.75">
      <c r="A5" s="32" t="s">
        <v>460</v>
      </c>
      <c r="B5" s="15"/>
      <c r="C5" s="15"/>
      <c r="D5" s="15"/>
      <c r="E5" s="15"/>
      <c r="F5" s="15"/>
      <c r="G5" s="15"/>
      <c r="H5" s="15"/>
      <c r="I5" s="15"/>
      <c r="J5" s="15"/>
      <c r="K5" s="329"/>
      <c r="L5" s="5"/>
    </row>
    <row r="6" spans="1:12" ht="14.25">
      <c r="A6" s="13"/>
      <c r="B6" s="15"/>
      <c r="C6" s="15"/>
      <c r="D6" s="15"/>
      <c r="E6" s="15"/>
      <c r="F6" s="15"/>
      <c r="G6" s="15"/>
      <c r="H6" s="15"/>
      <c r="I6" s="35"/>
      <c r="J6" s="35">
        <v>2006</v>
      </c>
      <c r="K6" s="1287">
        <v>2005</v>
      </c>
      <c r="L6" s="5"/>
    </row>
    <row r="7" spans="1:12" ht="14.25">
      <c r="A7" s="36" t="s">
        <v>488</v>
      </c>
      <c r="B7" s="290"/>
      <c r="C7" s="290"/>
      <c r="D7" s="290"/>
      <c r="E7" s="290"/>
      <c r="F7" s="290"/>
      <c r="G7" s="290"/>
      <c r="H7" s="290"/>
      <c r="I7" s="304"/>
      <c r="J7" s="304" t="s">
        <v>468</v>
      </c>
      <c r="K7" s="1288" t="s">
        <v>468</v>
      </c>
      <c r="L7" s="5"/>
    </row>
    <row r="8" spans="1:12" ht="7.5" customHeight="1">
      <c r="A8" s="11"/>
      <c r="B8" s="5"/>
      <c r="C8" s="5"/>
      <c r="D8" s="5"/>
      <c r="E8" s="5"/>
      <c r="F8" s="5"/>
      <c r="G8" s="5"/>
      <c r="H8" s="5"/>
      <c r="I8" s="330"/>
      <c r="J8" s="330"/>
      <c r="K8" s="330"/>
      <c r="L8" s="5"/>
    </row>
    <row r="9" spans="1:12" ht="14.25">
      <c r="A9" s="10" t="s">
        <v>784</v>
      </c>
      <c r="B9" s="5"/>
      <c r="C9" s="5"/>
      <c r="D9" s="5"/>
      <c r="E9" s="5"/>
      <c r="F9" s="5"/>
      <c r="G9" s="5"/>
      <c r="H9" s="5"/>
      <c r="I9" s="330"/>
      <c r="J9" s="331"/>
      <c r="K9" s="330"/>
      <c r="L9" s="5"/>
    </row>
    <row r="10" spans="1:12" ht="14.25">
      <c r="A10" s="11"/>
      <c r="B10" s="18" t="s">
        <v>845</v>
      </c>
      <c r="C10" s="5"/>
      <c r="D10" s="5"/>
      <c r="E10" s="5"/>
      <c r="F10" s="5"/>
      <c r="G10" s="5"/>
      <c r="H10" s="5"/>
      <c r="I10" s="332"/>
      <c r="J10" s="331"/>
      <c r="K10" s="330"/>
      <c r="L10" s="5"/>
    </row>
    <row r="11" spans="1:12" ht="14.25">
      <c r="A11" s="11"/>
      <c r="B11" s="5"/>
      <c r="C11" s="18" t="s">
        <v>809</v>
      </c>
      <c r="D11" s="5"/>
      <c r="E11" s="5"/>
      <c r="F11" s="5"/>
      <c r="G11" s="5"/>
      <c r="H11" s="5"/>
      <c r="I11" s="216"/>
      <c r="J11" s="333">
        <v>5155</v>
      </c>
      <c r="K11" s="334">
        <v>4558</v>
      </c>
      <c r="L11" s="5"/>
    </row>
    <row r="12" spans="1:12" ht="14.25">
      <c r="A12" s="11"/>
      <c r="B12" s="5"/>
      <c r="C12" s="5" t="s">
        <v>810</v>
      </c>
      <c r="D12" s="5"/>
      <c r="E12" s="5"/>
      <c r="F12" s="5"/>
      <c r="G12" s="5"/>
      <c r="H12" s="5"/>
      <c r="I12" s="216"/>
      <c r="J12" s="335">
        <v>658</v>
      </c>
      <c r="K12" s="336">
        <v>574</v>
      </c>
      <c r="L12" s="5"/>
    </row>
    <row r="13" spans="1:12" ht="7.5" customHeight="1">
      <c r="A13" s="11"/>
      <c r="B13" s="5"/>
      <c r="C13" s="5"/>
      <c r="D13" s="5"/>
      <c r="E13" s="5"/>
      <c r="F13" s="5"/>
      <c r="G13" s="5"/>
      <c r="H13" s="5"/>
      <c r="I13" s="216"/>
      <c r="J13" s="215"/>
      <c r="K13" s="216"/>
      <c r="L13" s="5"/>
    </row>
    <row r="14" spans="1:12" ht="14.25">
      <c r="A14" s="11"/>
      <c r="B14" s="11"/>
      <c r="C14" s="18" t="s">
        <v>811</v>
      </c>
      <c r="D14" s="5"/>
      <c r="E14" s="5"/>
      <c r="F14" s="5"/>
      <c r="G14" s="5"/>
      <c r="H14" s="5"/>
      <c r="I14" s="216"/>
      <c r="J14" s="207">
        <f>SUM(J11:J12)</f>
        <v>5813</v>
      </c>
      <c r="K14" s="208">
        <f>SUM(K11:K12)</f>
        <v>5132</v>
      </c>
      <c r="L14" s="5"/>
    </row>
    <row r="15" spans="1:12" ht="14.25">
      <c r="A15" s="10" t="s">
        <v>812</v>
      </c>
      <c r="B15" s="5"/>
      <c r="C15" s="5"/>
      <c r="D15" s="5"/>
      <c r="E15" s="5"/>
      <c r="F15" s="5"/>
      <c r="G15" s="5"/>
      <c r="H15" s="5"/>
      <c r="I15" s="216"/>
      <c r="J15" s="207"/>
      <c r="K15" s="208"/>
      <c r="L15" s="5"/>
    </row>
    <row r="16" spans="1:12" ht="14.25">
      <c r="A16" s="11"/>
      <c r="B16" s="46" t="s">
        <v>813</v>
      </c>
      <c r="C16" s="5"/>
      <c r="D16" s="5"/>
      <c r="E16" s="5"/>
      <c r="F16" s="5"/>
      <c r="G16" s="5"/>
      <c r="H16" s="5"/>
      <c r="I16" s="216"/>
      <c r="J16" s="207">
        <v>230</v>
      </c>
      <c r="K16" s="208">
        <v>245</v>
      </c>
      <c r="L16" s="5"/>
    </row>
    <row r="17" spans="1:12" ht="14.25">
      <c r="A17" s="11"/>
      <c r="B17" s="18" t="s">
        <v>814</v>
      </c>
      <c r="C17" s="5"/>
      <c r="D17" s="5"/>
      <c r="E17" s="5"/>
      <c r="F17" s="5"/>
      <c r="G17" s="5"/>
      <c r="H17" s="5"/>
      <c r="I17" s="216"/>
      <c r="J17" s="207">
        <v>1153</v>
      </c>
      <c r="K17" s="208">
        <v>1153</v>
      </c>
      <c r="L17" s="5"/>
    </row>
    <row r="18" spans="1:12" ht="7.5" customHeight="1">
      <c r="A18" s="11"/>
      <c r="B18" s="46"/>
      <c r="C18" s="5"/>
      <c r="D18" s="5"/>
      <c r="E18" s="5"/>
      <c r="F18" s="5"/>
      <c r="G18" s="5"/>
      <c r="H18" s="5"/>
      <c r="I18" s="216"/>
      <c r="J18" s="207"/>
      <c r="K18" s="208"/>
      <c r="L18" s="5"/>
    </row>
    <row r="19" spans="1:12" ht="14.25">
      <c r="A19" s="10" t="s">
        <v>815</v>
      </c>
      <c r="B19" s="5"/>
      <c r="C19" s="5"/>
      <c r="D19" s="21"/>
      <c r="E19" s="5"/>
      <c r="F19" s="5"/>
      <c r="G19" s="5"/>
      <c r="H19" s="5"/>
      <c r="I19" s="216"/>
      <c r="J19" s="215">
        <v>292</v>
      </c>
      <c r="K19" s="216">
        <v>303</v>
      </c>
      <c r="L19" s="5"/>
    </row>
    <row r="20" spans="1:12" ht="7.5" customHeight="1">
      <c r="A20" s="10"/>
      <c r="B20" s="11"/>
      <c r="C20" s="5"/>
      <c r="D20" s="21"/>
      <c r="E20" s="5"/>
      <c r="F20" s="5"/>
      <c r="G20" s="5"/>
      <c r="H20" s="5"/>
      <c r="I20" s="216"/>
      <c r="J20" s="215"/>
      <c r="K20" s="216"/>
      <c r="L20" s="5"/>
    </row>
    <row r="21" spans="1:12" ht="14.25">
      <c r="A21" s="273"/>
      <c r="B21" s="274"/>
      <c r="C21" s="274"/>
      <c r="D21" s="274"/>
      <c r="E21" s="274"/>
      <c r="F21" s="274"/>
      <c r="G21" s="274"/>
      <c r="H21" s="274"/>
      <c r="I21" s="256"/>
      <c r="J21" s="257">
        <f>SUM(J14:J19)</f>
        <v>7488</v>
      </c>
      <c r="K21" s="256">
        <f>SUM(K14:K19)</f>
        <v>6833</v>
      </c>
      <c r="L21" s="5"/>
    </row>
    <row r="22" spans="1:12" ht="14.25">
      <c r="A22" s="10" t="s">
        <v>816</v>
      </c>
      <c r="B22" s="5"/>
      <c r="C22" s="5"/>
      <c r="D22" s="5"/>
      <c r="E22" s="5"/>
      <c r="F22" s="5"/>
      <c r="G22" s="5"/>
      <c r="H22" s="5"/>
      <c r="I22" s="216"/>
      <c r="J22" s="207"/>
      <c r="K22" s="208"/>
      <c r="L22" s="5"/>
    </row>
    <row r="23" spans="1:12" ht="14.25">
      <c r="A23" s="11"/>
      <c r="B23" s="18" t="s">
        <v>489</v>
      </c>
      <c r="C23" s="5"/>
      <c r="D23" s="5"/>
      <c r="E23" s="5"/>
      <c r="F23" s="5"/>
      <c r="G23" s="5"/>
      <c r="H23" s="5"/>
      <c r="I23" s="216"/>
      <c r="J23" s="207"/>
      <c r="K23" s="208"/>
      <c r="L23" s="5"/>
    </row>
    <row r="24" spans="1:12" ht="14.25">
      <c r="A24" s="11"/>
      <c r="B24" s="5"/>
      <c r="D24" s="5"/>
      <c r="E24" s="5"/>
      <c r="F24" s="5"/>
      <c r="G24" s="5"/>
      <c r="H24" s="5"/>
      <c r="I24" s="216"/>
      <c r="J24" s="207"/>
      <c r="K24" s="208"/>
      <c r="L24" s="5"/>
    </row>
    <row r="25" spans="1:12" ht="14.25">
      <c r="A25" s="11"/>
      <c r="B25" s="5"/>
      <c r="C25" s="18" t="s">
        <v>213</v>
      </c>
      <c r="D25" s="5"/>
      <c r="E25" s="5"/>
      <c r="F25" s="5"/>
      <c r="G25" s="5"/>
      <c r="H25" s="5"/>
      <c r="I25" s="216"/>
      <c r="J25" s="333">
        <v>3420</v>
      </c>
      <c r="K25" s="334">
        <v>3465</v>
      </c>
      <c r="L25" s="5"/>
    </row>
    <row r="26" spans="1:12" ht="14.25">
      <c r="A26" s="11"/>
      <c r="B26" s="5"/>
      <c r="C26" s="18" t="s">
        <v>817</v>
      </c>
      <c r="D26" s="5"/>
      <c r="E26" s="5"/>
      <c r="F26" s="5"/>
      <c r="G26" s="5"/>
      <c r="H26" s="5"/>
      <c r="I26" s="216"/>
      <c r="J26" s="335">
        <v>-117</v>
      </c>
      <c r="K26" s="336">
        <v>-117</v>
      </c>
      <c r="L26" s="5"/>
    </row>
    <row r="27" spans="1:12" ht="14.25">
      <c r="A27" s="11"/>
      <c r="B27" s="5"/>
      <c r="C27" s="18" t="s">
        <v>1058</v>
      </c>
      <c r="D27" s="5"/>
      <c r="E27" s="5"/>
      <c r="F27" s="5"/>
      <c r="G27" s="5"/>
      <c r="H27" s="5"/>
      <c r="I27" s="216"/>
      <c r="J27" s="207">
        <f>SUM(J25:J26)</f>
        <v>3303</v>
      </c>
      <c r="K27" s="208">
        <f>SUM(K25:K26)</f>
        <v>3348</v>
      </c>
      <c r="L27" s="5"/>
    </row>
    <row r="28" spans="1:12" ht="14.25">
      <c r="A28" s="11"/>
      <c r="B28" s="18" t="s">
        <v>818</v>
      </c>
      <c r="C28" s="5"/>
      <c r="D28" s="5"/>
      <c r="E28" s="5"/>
      <c r="F28" s="5"/>
      <c r="G28" s="5"/>
      <c r="H28" s="5"/>
      <c r="I28" s="216"/>
      <c r="J28" s="207">
        <v>57</v>
      </c>
      <c r="K28" s="208">
        <v>70</v>
      </c>
      <c r="L28" s="5"/>
    </row>
    <row r="29" spans="1:12" ht="14.25">
      <c r="A29" s="273"/>
      <c r="B29" s="274"/>
      <c r="C29" s="274"/>
      <c r="D29" s="274"/>
      <c r="E29" s="274"/>
      <c r="F29" s="274"/>
      <c r="G29" s="274"/>
      <c r="H29" s="274"/>
      <c r="I29" s="256"/>
      <c r="J29" s="257">
        <f>SUM(J27:J28)</f>
        <v>3360</v>
      </c>
      <c r="K29" s="256">
        <f>SUM(K27:K28)</f>
        <v>3418</v>
      </c>
      <c r="L29" s="5"/>
    </row>
    <row r="30" spans="1:12" ht="14.25">
      <c r="A30" s="10" t="s">
        <v>570</v>
      </c>
      <c r="B30" s="5"/>
      <c r="C30" s="5"/>
      <c r="D30" s="5"/>
      <c r="E30" s="5"/>
      <c r="F30" s="5"/>
      <c r="G30" s="5"/>
      <c r="H30" s="5"/>
      <c r="I30" s="216"/>
      <c r="J30" s="215"/>
      <c r="K30" s="216"/>
      <c r="L30" s="5"/>
    </row>
    <row r="31" spans="1:12" ht="14.25">
      <c r="A31" s="46" t="s">
        <v>882</v>
      </c>
      <c r="B31" s="5"/>
      <c r="C31" s="5"/>
      <c r="D31" s="5"/>
      <c r="E31" s="5"/>
      <c r="F31" s="5"/>
      <c r="G31" s="5"/>
      <c r="H31" s="5"/>
      <c r="I31" s="216"/>
      <c r="J31" s="215"/>
      <c r="K31" s="216"/>
      <c r="L31" s="5"/>
    </row>
    <row r="32" spans="1:12" ht="14.25">
      <c r="A32" s="11"/>
      <c r="B32" s="18" t="s">
        <v>819</v>
      </c>
      <c r="C32" s="5"/>
      <c r="D32" s="5"/>
      <c r="E32" s="5"/>
      <c r="F32" s="5"/>
      <c r="G32" s="5"/>
      <c r="H32" s="5"/>
      <c r="I32" s="216"/>
      <c r="J32" s="215">
        <v>2548</v>
      </c>
      <c r="K32" s="216">
        <v>1988</v>
      </c>
      <c r="L32" s="5"/>
    </row>
    <row r="33" spans="1:12" ht="14.25">
      <c r="A33" s="11"/>
      <c r="B33" s="18" t="s">
        <v>814</v>
      </c>
      <c r="C33" s="5"/>
      <c r="D33" s="5"/>
      <c r="E33" s="5"/>
      <c r="F33" s="5"/>
      <c r="G33" s="5"/>
      <c r="H33" s="5"/>
      <c r="I33" s="216"/>
      <c r="J33" s="215">
        <v>111</v>
      </c>
      <c r="K33" s="216">
        <v>111</v>
      </c>
      <c r="L33" s="5"/>
    </row>
    <row r="34" spans="1:12" ht="14.25">
      <c r="A34" s="46" t="s">
        <v>761</v>
      </c>
      <c r="B34" s="5"/>
      <c r="C34" s="5"/>
      <c r="D34" s="5"/>
      <c r="E34" s="5"/>
      <c r="F34" s="5"/>
      <c r="G34" s="5"/>
      <c r="H34" s="5"/>
      <c r="I34" s="216"/>
      <c r="J34" s="215"/>
      <c r="K34" s="216"/>
      <c r="L34" s="5"/>
    </row>
    <row r="35" spans="1:12" ht="14.25">
      <c r="A35" s="46"/>
      <c r="B35" s="18" t="s">
        <v>813</v>
      </c>
      <c r="C35" s="5"/>
      <c r="D35" s="5"/>
      <c r="E35" s="5"/>
      <c r="F35" s="5"/>
      <c r="G35" s="5"/>
      <c r="H35" s="5"/>
      <c r="I35" s="216"/>
      <c r="J35" s="215">
        <v>89</v>
      </c>
      <c r="K35" s="216">
        <v>82</v>
      </c>
      <c r="L35" s="5"/>
    </row>
    <row r="36" spans="1:12" ht="14.25">
      <c r="A36" s="46"/>
      <c r="B36" s="18" t="s">
        <v>814</v>
      </c>
      <c r="C36" s="5"/>
      <c r="D36" s="5"/>
      <c r="E36" s="5"/>
      <c r="F36" s="5"/>
      <c r="G36" s="5"/>
      <c r="H36" s="5"/>
      <c r="I36" s="216"/>
      <c r="J36" s="215">
        <v>61</v>
      </c>
      <c r="K36" s="216">
        <v>61</v>
      </c>
      <c r="L36" s="5"/>
    </row>
    <row r="37" spans="1:12" ht="14.25">
      <c r="A37" s="273"/>
      <c r="B37" s="337"/>
      <c r="C37" s="274"/>
      <c r="D37" s="274"/>
      <c r="E37" s="274"/>
      <c r="F37" s="274"/>
      <c r="G37" s="274"/>
      <c r="H37" s="274"/>
      <c r="I37" s="256"/>
      <c r="J37" s="257">
        <f>SUM(J32:J36)</f>
        <v>2809</v>
      </c>
      <c r="K37" s="256">
        <f>SUM(K32:K36)</f>
        <v>2242</v>
      </c>
      <c r="L37" s="5"/>
    </row>
    <row r="38" spans="1:12" ht="14.25">
      <c r="A38" s="10" t="s">
        <v>762</v>
      </c>
      <c r="B38" s="5"/>
      <c r="C38" s="5"/>
      <c r="D38" s="5"/>
      <c r="E38" s="5"/>
      <c r="F38" s="5"/>
      <c r="G38" s="5"/>
      <c r="H38" s="5"/>
      <c r="I38" s="216"/>
      <c r="J38" s="207"/>
      <c r="K38" s="208"/>
      <c r="L38" s="5"/>
    </row>
    <row r="39" spans="1:12" ht="14.25">
      <c r="A39" s="11"/>
      <c r="B39" s="18" t="s">
        <v>763</v>
      </c>
      <c r="C39" s="5"/>
      <c r="D39" s="5"/>
      <c r="E39" s="5"/>
      <c r="F39" s="5"/>
      <c r="G39" s="5"/>
      <c r="H39" s="5"/>
      <c r="I39" s="216"/>
      <c r="J39" s="207">
        <v>-1542</v>
      </c>
      <c r="K39" s="208">
        <v>-1724</v>
      </c>
      <c r="L39" s="18"/>
    </row>
    <row r="40" spans="1:12" ht="14.25">
      <c r="A40" s="65"/>
      <c r="B40" s="338" t="s">
        <v>490</v>
      </c>
      <c r="C40" s="53"/>
      <c r="D40" s="53"/>
      <c r="E40" s="53"/>
      <c r="F40" s="53"/>
      <c r="G40" s="53"/>
      <c r="H40" s="53"/>
      <c r="I40" s="216"/>
      <c r="J40" s="215">
        <v>-232</v>
      </c>
      <c r="K40" s="208">
        <v>-468</v>
      </c>
      <c r="L40" s="5"/>
    </row>
    <row r="41" spans="1:12" ht="14.25">
      <c r="A41" s="273"/>
      <c r="B41" s="274"/>
      <c r="C41" s="274"/>
      <c r="D41" s="274"/>
      <c r="E41" s="274"/>
      <c r="F41" s="274"/>
      <c r="G41" s="274"/>
      <c r="H41" s="274"/>
      <c r="I41" s="256"/>
      <c r="J41" s="257">
        <f>SUM(J39:J40)</f>
        <v>-1774</v>
      </c>
      <c r="K41" s="256">
        <f>SUM(K39:K40)</f>
        <v>-2192</v>
      </c>
      <c r="L41" s="5"/>
    </row>
    <row r="42" spans="1:12" ht="7.5" customHeight="1">
      <c r="A42" s="273"/>
      <c r="B42" s="274"/>
      <c r="C42" s="274"/>
      <c r="D42" s="274"/>
      <c r="E42" s="274"/>
      <c r="F42" s="274"/>
      <c r="G42" s="274"/>
      <c r="H42" s="274"/>
      <c r="I42" s="256"/>
      <c r="J42" s="215"/>
      <c r="K42" s="216"/>
      <c r="L42" s="5"/>
    </row>
    <row r="43" spans="1:12" ht="15" thickBot="1">
      <c r="A43" s="339" t="s">
        <v>765</v>
      </c>
      <c r="B43" s="340"/>
      <c r="C43" s="340"/>
      <c r="D43" s="340"/>
      <c r="E43" s="340"/>
      <c r="F43" s="340"/>
      <c r="G43" s="340"/>
      <c r="H43" s="340"/>
      <c r="I43" s="341"/>
      <c r="J43" s="342">
        <f>+J41+J37+J29+J21</f>
        <v>11883</v>
      </c>
      <c r="K43" s="343">
        <f>K21+K29+K37+K41</f>
        <v>10301</v>
      </c>
      <c r="L43" s="5"/>
    </row>
    <row r="44" spans="1:12" ht="7.5" customHeight="1">
      <c r="A44" s="46"/>
      <c r="B44" s="5"/>
      <c r="C44" s="5"/>
      <c r="D44" s="5"/>
      <c r="E44" s="5"/>
      <c r="F44" s="5"/>
      <c r="G44" s="5"/>
      <c r="H44" s="5"/>
      <c r="I44" s="53"/>
      <c r="J44" s="216"/>
      <c r="K44" s="216"/>
      <c r="L44" s="5"/>
    </row>
    <row r="45" spans="1:12" ht="14.25">
      <c r="A45" s="40" t="s">
        <v>475</v>
      </c>
      <c r="B45" s="5"/>
      <c r="C45" s="5"/>
      <c r="D45" s="5"/>
      <c r="E45" s="5"/>
      <c r="F45" s="5"/>
      <c r="G45" s="5"/>
      <c r="H45" s="5"/>
      <c r="I45" s="5"/>
      <c r="J45" s="39"/>
      <c r="K45" s="39"/>
      <c r="L45" s="5"/>
    </row>
    <row r="46" spans="1:12" ht="7.5" customHeight="1">
      <c r="A46" s="11"/>
      <c r="B46" s="5"/>
      <c r="C46" s="5"/>
      <c r="D46" s="5"/>
      <c r="E46" s="5"/>
      <c r="F46" s="5"/>
      <c r="G46" s="5"/>
      <c r="H46" s="5"/>
      <c r="I46" s="5"/>
      <c r="J46" s="39"/>
      <c r="K46" s="39"/>
      <c r="L46" s="5"/>
    </row>
    <row r="47" spans="1:12" ht="54" customHeight="1">
      <c r="A47" s="328" t="s">
        <v>766</v>
      </c>
      <c r="B47" s="1507" t="s">
        <v>159</v>
      </c>
      <c r="C47" s="1507"/>
      <c r="D47" s="1507"/>
      <c r="E47" s="1507"/>
      <c r="F47" s="1507"/>
      <c r="G47" s="1507"/>
      <c r="H47" s="1507"/>
      <c r="I47" s="1507"/>
      <c r="J47" s="1507"/>
      <c r="K47" s="1507"/>
      <c r="L47" s="5"/>
    </row>
    <row r="48" spans="1:12" ht="7.5" customHeight="1">
      <c r="A48" s="345"/>
      <c r="B48" s="18"/>
      <c r="C48" s="5"/>
      <c r="D48" s="5"/>
      <c r="E48" s="5"/>
      <c r="F48" s="5"/>
      <c r="G48" s="5"/>
      <c r="H48" s="5"/>
      <c r="I48" s="5"/>
      <c r="J48" s="39"/>
      <c r="K48" s="39"/>
      <c r="L48" s="5"/>
    </row>
    <row r="49" spans="1:12" ht="28.5" customHeight="1">
      <c r="A49" s="328" t="s">
        <v>767</v>
      </c>
      <c r="B49" s="1507" t="s">
        <v>768</v>
      </c>
      <c r="C49" s="1507"/>
      <c r="D49" s="1507"/>
      <c r="E49" s="1507"/>
      <c r="F49" s="1507"/>
      <c r="G49" s="1507"/>
      <c r="H49" s="1507"/>
      <c r="I49" s="1507"/>
      <c r="J49" s="1507"/>
      <c r="K49" s="1507"/>
      <c r="L49" s="5"/>
    </row>
    <row r="50" spans="1:12" ht="7.5" customHeight="1">
      <c r="A50" s="345"/>
      <c r="B50" s="5"/>
      <c r="C50" s="5"/>
      <c r="D50" s="5"/>
      <c r="E50" s="5"/>
      <c r="F50" s="5"/>
      <c r="G50" s="5"/>
      <c r="H50" s="5"/>
      <c r="I50" s="5"/>
      <c r="J50" s="39"/>
      <c r="K50" s="39"/>
      <c r="L50" s="5"/>
    </row>
    <row r="51" spans="1:12" ht="38.25" customHeight="1">
      <c r="A51" s="328" t="s">
        <v>769</v>
      </c>
      <c r="B51" s="1507" t="s">
        <v>160</v>
      </c>
      <c r="C51" s="1507"/>
      <c r="D51" s="1507"/>
      <c r="E51" s="1507"/>
      <c r="F51" s="1507"/>
      <c r="G51" s="1507"/>
      <c r="H51" s="1507"/>
      <c r="I51" s="1507"/>
      <c r="J51" s="1507"/>
      <c r="K51" s="1507"/>
      <c r="L51" s="5"/>
    </row>
    <row r="52" spans="1:12" ht="7.5" customHeight="1">
      <c r="A52" s="345"/>
      <c r="B52" s="5"/>
      <c r="C52" s="5"/>
      <c r="D52" s="5"/>
      <c r="E52" s="5"/>
      <c r="F52" s="5"/>
      <c r="G52" s="5"/>
      <c r="H52" s="5"/>
      <c r="I52" s="5"/>
      <c r="J52" s="39"/>
      <c r="K52" s="39"/>
      <c r="L52" s="5"/>
    </row>
    <row r="53" spans="1:12" ht="41.25" customHeight="1">
      <c r="A53" s="328" t="s">
        <v>770</v>
      </c>
      <c r="B53" s="1507" t="s">
        <v>846</v>
      </c>
      <c r="C53" s="1507"/>
      <c r="D53" s="1507"/>
      <c r="E53" s="1507"/>
      <c r="F53" s="1507"/>
      <c r="G53" s="1507"/>
      <c r="H53" s="1507"/>
      <c r="I53" s="1507"/>
      <c r="J53" s="1507"/>
      <c r="K53" s="1507"/>
      <c r="L53" s="5"/>
    </row>
    <row r="54" spans="1:12" ht="7.5" customHeight="1">
      <c r="A54" s="328"/>
      <c r="B54" s="293"/>
      <c r="C54" s="293"/>
      <c r="D54" s="293"/>
      <c r="E54" s="293"/>
      <c r="F54" s="293"/>
      <c r="G54" s="293"/>
      <c r="H54" s="293"/>
      <c r="I54" s="293"/>
      <c r="J54" s="293"/>
      <c r="K54" s="293"/>
      <c r="L54" s="5"/>
    </row>
    <row r="55" spans="1:12" ht="14.25">
      <c r="A55" s="328" t="s">
        <v>771</v>
      </c>
      <c r="B55" s="18" t="s">
        <v>772</v>
      </c>
      <c r="C55" s="293"/>
      <c r="D55" s="293"/>
      <c r="E55" s="293"/>
      <c r="F55" s="293"/>
      <c r="G55" s="293"/>
      <c r="H55" s="293"/>
      <c r="I55" s="293"/>
      <c r="J55" s="5"/>
      <c r="K55" s="5"/>
      <c r="L55" s="5"/>
    </row>
    <row r="56" spans="1:12" ht="7.5" customHeight="1">
      <c r="A56" s="345"/>
      <c r="B56" s="5"/>
      <c r="C56" s="5"/>
      <c r="D56" s="5"/>
      <c r="E56" s="5"/>
      <c r="F56" s="5"/>
      <c r="G56" s="5"/>
      <c r="H56" s="5"/>
      <c r="I56" s="5"/>
      <c r="J56" s="332"/>
      <c r="K56" s="332"/>
      <c r="L56" s="5"/>
    </row>
    <row r="57" spans="1:12" ht="27" customHeight="1">
      <c r="A57" s="345"/>
      <c r="B57" s="1505" t="s">
        <v>847</v>
      </c>
      <c r="C57" s="1506"/>
      <c r="D57" s="1506"/>
      <c r="E57" s="1506"/>
      <c r="F57" s="1506"/>
      <c r="G57" s="1506"/>
      <c r="H57" s="1506"/>
      <c r="I57" s="1506"/>
      <c r="J57" s="1506"/>
      <c r="K57" s="1506"/>
      <c r="L57" s="5"/>
    </row>
    <row r="58" spans="1:12" ht="12" customHeight="1">
      <c r="A58" s="345"/>
      <c r="B58" s="5"/>
      <c r="C58" s="5"/>
      <c r="D58" s="5"/>
      <c r="E58" s="5"/>
      <c r="F58" s="5"/>
      <c r="G58" s="5"/>
      <c r="H58" s="5"/>
      <c r="I58" s="5"/>
      <c r="J58" s="346"/>
      <c r="K58" s="346"/>
      <c r="L58" s="5"/>
    </row>
    <row r="59" spans="1:12" ht="26.25" customHeight="1">
      <c r="A59" s="345"/>
      <c r="B59" s="1463" t="s">
        <v>173</v>
      </c>
      <c r="C59" s="1463"/>
      <c r="D59" s="1463"/>
      <c r="E59" s="1463"/>
      <c r="F59" s="1463"/>
      <c r="G59" s="1463"/>
      <c r="H59" s="1463"/>
      <c r="I59" s="1463"/>
      <c r="J59" s="1463"/>
      <c r="K59" s="1463"/>
      <c r="L59" s="5"/>
    </row>
    <row r="60" spans="1:12" ht="7.5" customHeight="1">
      <c r="A60" s="345"/>
      <c r="B60" s="18"/>
      <c r="C60" s="5"/>
      <c r="D60" s="5"/>
      <c r="E60" s="5"/>
      <c r="F60" s="5"/>
      <c r="G60" s="5"/>
      <c r="H60" s="5"/>
      <c r="I60" s="5"/>
      <c r="J60" s="346"/>
      <c r="K60" s="346"/>
      <c r="L60" s="5"/>
    </row>
    <row r="61" spans="1:12" ht="14.25">
      <c r="A61" s="328" t="s">
        <v>174</v>
      </c>
      <c r="B61" s="18" t="s">
        <v>175</v>
      </c>
      <c r="C61" s="5"/>
      <c r="D61" s="5"/>
      <c r="E61" s="5"/>
      <c r="F61" s="5"/>
      <c r="G61" s="5"/>
      <c r="H61" s="5"/>
      <c r="I61" s="5"/>
      <c r="J61" s="812" t="s">
        <v>281</v>
      </c>
      <c r="K61" s="1289" t="s">
        <v>620</v>
      </c>
      <c r="L61" s="5"/>
    </row>
    <row r="62" spans="1:12" ht="14.25">
      <c r="A62" s="345"/>
      <c r="B62" s="37"/>
      <c r="C62" s="37"/>
      <c r="D62" s="37"/>
      <c r="E62" s="37"/>
      <c r="F62" s="37"/>
      <c r="G62" s="37"/>
      <c r="H62" s="37"/>
      <c r="I62" s="347"/>
      <c r="J62" s="347" t="s">
        <v>468</v>
      </c>
      <c r="K62" s="1290" t="s">
        <v>227</v>
      </c>
      <c r="L62" s="5"/>
    </row>
    <row r="63" spans="1:12" ht="14.25">
      <c r="A63" s="345"/>
      <c r="B63" s="18" t="s">
        <v>177</v>
      </c>
      <c r="C63" s="5"/>
      <c r="D63" s="5"/>
      <c r="E63" s="5"/>
      <c r="F63" s="5"/>
      <c r="G63" s="5"/>
      <c r="H63" s="5"/>
      <c r="I63" s="208"/>
      <c r="J63" s="207">
        <v>1119</v>
      </c>
      <c r="K63" s="208">
        <v>1128</v>
      </c>
      <c r="L63" s="5"/>
    </row>
    <row r="64" spans="1:12" ht="14.25">
      <c r="A64" s="345"/>
      <c r="B64" s="348" t="s">
        <v>178</v>
      </c>
      <c r="C64" s="37"/>
      <c r="D64" s="37"/>
      <c r="E64" s="37"/>
      <c r="F64" s="37"/>
      <c r="G64" s="37"/>
      <c r="H64" s="37"/>
      <c r="I64" s="219"/>
      <c r="J64" s="218">
        <v>-2661</v>
      </c>
      <c r="K64" s="219">
        <v>-2852</v>
      </c>
      <c r="L64" s="5"/>
    </row>
    <row r="65" spans="1:12" ht="14.25">
      <c r="A65" s="345"/>
      <c r="B65" s="18" t="s">
        <v>848</v>
      </c>
      <c r="C65" s="5"/>
      <c r="D65" s="5"/>
      <c r="E65" s="5"/>
      <c r="F65" s="5"/>
      <c r="I65" s="208"/>
      <c r="J65" s="207">
        <f>SUM(J63:J64)</f>
        <v>-1542</v>
      </c>
      <c r="K65" s="208">
        <f>SUM(K63:K64)</f>
        <v>-1724</v>
      </c>
      <c r="L65" s="5"/>
    </row>
    <row r="66" spans="1:12" ht="14.25">
      <c r="A66" s="345"/>
      <c r="B66" s="348" t="s">
        <v>179</v>
      </c>
      <c r="C66" s="37"/>
      <c r="D66" s="37"/>
      <c r="E66" s="37"/>
      <c r="F66" s="37"/>
      <c r="G66" s="173"/>
      <c r="H66" s="173"/>
      <c r="I66" s="208"/>
      <c r="J66" s="207">
        <v>-158</v>
      </c>
      <c r="K66" s="208">
        <v>-183</v>
      </c>
      <c r="L66" s="5"/>
    </row>
    <row r="67" spans="1:12" ht="14.25">
      <c r="A67" s="345"/>
      <c r="B67" s="37"/>
      <c r="C67" s="37"/>
      <c r="D67" s="37"/>
      <c r="E67" s="37"/>
      <c r="F67" s="37"/>
      <c r="G67" s="37"/>
      <c r="H67" s="37"/>
      <c r="I67" s="256"/>
      <c r="J67" s="257">
        <f>SUM(J65:J66)</f>
        <v>-1700</v>
      </c>
      <c r="K67" s="256">
        <f>SUM(K65:K66)</f>
        <v>-1907</v>
      </c>
      <c r="L67" s="5"/>
    </row>
    <row r="68" spans="1:12" ht="18" customHeight="1">
      <c r="A68" s="345"/>
      <c r="B68" s="338" t="s">
        <v>1018</v>
      </c>
      <c r="C68" s="53"/>
      <c r="D68" s="53"/>
      <c r="E68" s="53"/>
      <c r="F68" s="53"/>
      <c r="G68" s="53"/>
      <c r="H68" s="53"/>
      <c r="I68" s="216"/>
      <c r="J68" s="215"/>
      <c r="K68" s="216"/>
      <c r="L68" s="5"/>
    </row>
    <row r="69" spans="1:12" ht="7.5" customHeight="1">
      <c r="A69" s="345"/>
      <c r="B69" s="5"/>
      <c r="C69" s="5"/>
      <c r="D69" s="5"/>
      <c r="E69" s="5"/>
      <c r="F69" s="5"/>
      <c r="G69" s="5"/>
      <c r="H69" s="5"/>
      <c r="I69" s="5"/>
      <c r="J69" s="326"/>
      <c r="K69" s="281"/>
      <c r="L69" s="5"/>
    </row>
    <row r="70" spans="1:12" ht="68.25" customHeight="1">
      <c r="A70" s="328" t="s">
        <v>180</v>
      </c>
      <c r="B70" s="1507" t="s">
        <v>161</v>
      </c>
      <c r="C70" s="1507"/>
      <c r="D70" s="1507"/>
      <c r="E70" s="1507"/>
      <c r="F70" s="1507"/>
      <c r="G70" s="1507"/>
      <c r="H70" s="1507"/>
      <c r="I70" s="1507"/>
      <c r="J70" s="1507"/>
      <c r="K70" s="1507"/>
      <c r="L70" s="5"/>
    </row>
    <row r="71" spans="1:12" ht="20.25" customHeight="1">
      <c r="A71" s="328"/>
      <c r="B71" s="344"/>
      <c r="C71" s="344"/>
      <c r="D71" s="344"/>
      <c r="E71" s="344"/>
      <c r="F71" s="344"/>
      <c r="G71" s="344"/>
      <c r="H71" s="344"/>
      <c r="I71" s="344"/>
      <c r="J71" s="812" t="s">
        <v>281</v>
      </c>
      <c r="K71" s="1289" t="s">
        <v>620</v>
      </c>
      <c r="L71" s="5"/>
    </row>
    <row r="72" spans="2:12" ht="17.25" customHeight="1">
      <c r="B72" s="173"/>
      <c r="C72" s="173"/>
      <c r="D72" s="173"/>
      <c r="E72" s="173"/>
      <c r="F72" s="37"/>
      <c r="G72" s="37"/>
      <c r="H72" s="37"/>
      <c r="I72" s="219"/>
      <c r="J72" s="347" t="s">
        <v>468</v>
      </c>
      <c r="K72" s="1290" t="s">
        <v>227</v>
      </c>
      <c r="L72" s="5"/>
    </row>
    <row r="73" spans="1:12" ht="27" customHeight="1">
      <c r="A73" s="209"/>
      <c r="B73" s="18" t="s">
        <v>881</v>
      </c>
      <c r="C73" s="18"/>
      <c r="D73" s="5"/>
      <c r="E73" s="5"/>
      <c r="F73" s="5"/>
      <c r="G73" s="5"/>
      <c r="H73" s="5"/>
      <c r="I73" s="216"/>
      <c r="J73" s="207">
        <v>19</v>
      </c>
      <c r="K73" s="208">
        <v>-113</v>
      </c>
      <c r="L73" s="5"/>
    </row>
    <row r="74" spans="1:12" ht="24" customHeight="1">
      <c r="A74" s="209"/>
      <c r="B74" s="1428" t="s">
        <v>849</v>
      </c>
      <c r="C74" s="1429"/>
      <c r="D74" s="1429"/>
      <c r="E74" s="1429"/>
      <c r="F74" s="1429"/>
      <c r="G74" s="1429"/>
      <c r="H74" s="1429"/>
      <c r="I74" s="1429"/>
      <c r="J74" s="218">
        <v>6</v>
      </c>
      <c r="K74" s="219">
        <v>-29</v>
      </c>
      <c r="L74" s="5"/>
    </row>
    <row r="75" spans="1:12" ht="30.75" customHeight="1">
      <c r="A75" s="209"/>
      <c r="B75" s="274"/>
      <c r="C75" s="337"/>
      <c r="D75" s="274"/>
      <c r="E75" s="274"/>
      <c r="F75" s="274"/>
      <c r="G75" s="274"/>
      <c r="H75" s="274"/>
      <c r="I75" s="256"/>
      <c r="J75" s="257">
        <f>SUM(J73:J74)</f>
        <v>25</v>
      </c>
      <c r="K75" s="256">
        <f>SUM(K73:K74)</f>
        <v>-142</v>
      </c>
      <c r="L75" s="5"/>
    </row>
    <row r="76" spans="1:12" ht="14.25">
      <c r="A76" s="65"/>
      <c r="B76" s="338"/>
      <c r="C76" s="53"/>
      <c r="D76" s="53"/>
      <c r="E76" s="53"/>
      <c r="F76" s="53"/>
      <c r="G76" s="53"/>
      <c r="H76" s="53"/>
      <c r="I76" s="216"/>
      <c r="J76" s="215"/>
      <c r="K76" s="208"/>
      <c r="L76" s="5"/>
    </row>
    <row r="77" spans="1:12" ht="14.25">
      <c r="A77" s="11"/>
      <c r="B77" s="5"/>
      <c r="C77" s="5"/>
      <c r="D77" s="5"/>
      <c r="E77" s="5"/>
      <c r="F77" s="5"/>
      <c r="G77" s="5"/>
      <c r="H77" s="5"/>
      <c r="I77" s="5"/>
      <c r="J77" s="5"/>
      <c r="K77" s="5"/>
      <c r="L77" s="5"/>
    </row>
  </sheetData>
  <mergeCells count="9">
    <mergeCell ref="J1:K1"/>
    <mergeCell ref="B47:K47"/>
    <mergeCell ref="B49:K49"/>
    <mergeCell ref="B51:K51"/>
    <mergeCell ref="B74:I74"/>
    <mergeCell ref="B70:K70"/>
    <mergeCell ref="B53:K53"/>
    <mergeCell ref="B57:K57"/>
    <mergeCell ref="B59:K59"/>
  </mergeCells>
  <printOptions horizontalCentered="1" verticalCentered="1"/>
  <pageMargins left="0" right="0" top="0.3937007874015748" bottom="0.3937007874015748" header="0.3937007874015748" footer="0.3937007874015748"/>
  <pageSetup fitToHeight="1"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Q94"/>
  <sheetViews>
    <sheetView showGridLines="0" zoomScale="75" zoomScaleNormal="75" workbookViewId="0" topLeftCell="A46">
      <selection activeCell="C47" sqref="C47"/>
    </sheetView>
  </sheetViews>
  <sheetFormatPr defaultColWidth="9.00390625" defaultRowHeight="14.25"/>
  <cols>
    <col min="1" max="1" width="5.875" style="280" customWidth="1"/>
    <col min="2" max="2" width="10.375" style="0" customWidth="1"/>
    <col min="6" max="6" width="9.875" style="0" customWidth="1"/>
    <col min="7" max="7" width="15.00390625" style="0" customWidth="1"/>
    <col min="8" max="8" width="9.375" style="0" customWidth="1"/>
    <col min="9" max="9" width="11.25390625" style="0" customWidth="1"/>
    <col min="10" max="10" width="10.50390625" style="0" customWidth="1"/>
    <col min="11" max="11" width="11.75390625" style="0" customWidth="1"/>
    <col min="12" max="12" width="12.625" style="0" customWidth="1"/>
    <col min="13" max="13" width="11.125" style="0" customWidth="1"/>
    <col min="14" max="14" width="10.00390625" style="0" customWidth="1"/>
  </cols>
  <sheetData>
    <row r="1" spans="1:14" ht="14.25">
      <c r="A1" s="26" t="s">
        <v>989</v>
      </c>
      <c r="B1" s="2"/>
      <c r="C1" s="5"/>
      <c r="D1" s="5"/>
      <c r="E1" s="5"/>
      <c r="F1" s="5"/>
      <c r="G1" s="5"/>
      <c r="H1" s="5"/>
      <c r="I1" s="5"/>
      <c r="J1" s="5"/>
      <c r="K1" s="5"/>
      <c r="L1" s="5"/>
      <c r="M1" s="1495" t="s">
        <v>181</v>
      </c>
      <c r="N1" s="1511"/>
    </row>
    <row r="2" spans="1:17" s="168" customFormat="1" ht="15">
      <c r="A2" s="209"/>
      <c r="B2" s="25"/>
      <c r="C2" s="25"/>
      <c r="D2" s="25"/>
      <c r="E2" s="25"/>
      <c r="F2" s="25"/>
      <c r="G2" s="25"/>
      <c r="H2" s="25"/>
      <c r="I2" s="25"/>
      <c r="J2" s="25"/>
      <c r="K2" s="25"/>
      <c r="L2" s="25"/>
      <c r="M2" s="214"/>
      <c r="N2" s="214"/>
      <c r="O2" s="199"/>
      <c r="P2" s="199"/>
      <c r="Q2" s="199"/>
    </row>
    <row r="3" spans="1:17" s="168" customFormat="1" ht="15">
      <c r="A3" s="10" t="s">
        <v>991</v>
      </c>
      <c r="B3" s="25"/>
      <c r="C3" s="25"/>
      <c r="D3" s="25"/>
      <c r="E3" s="25"/>
      <c r="F3" s="25"/>
      <c r="G3" s="25"/>
      <c r="H3" s="25"/>
      <c r="I3" s="25"/>
      <c r="J3" s="25"/>
      <c r="K3" s="25"/>
      <c r="L3" s="25"/>
      <c r="M3" s="214"/>
      <c r="N3" s="221"/>
      <c r="O3" s="200"/>
      <c r="P3" s="200"/>
      <c r="Q3" s="200"/>
    </row>
    <row r="4" spans="1:14" ht="14.25">
      <c r="A4" s="31"/>
      <c r="B4" s="25"/>
      <c r="C4" s="25"/>
      <c r="D4" s="25"/>
      <c r="E4" s="25"/>
      <c r="F4" s="25"/>
      <c r="G4" s="25"/>
      <c r="H4" s="25"/>
      <c r="I4" s="25"/>
      <c r="J4" s="25"/>
      <c r="K4" s="25"/>
      <c r="L4" s="25"/>
      <c r="M4" s="25"/>
      <c r="N4" s="25"/>
    </row>
    <row r="5" spans="1:14" ht="14.25">
      <c r="A5" s="33" t="s">
        <v>460</v>
      </c>
      <c r="B5" s="25"/>
      <c r="C5" s="25"/>
      <c r="D5" s="25"/>
      <c r="E5" s="25"/>
      <c r="F5" s="25"/>
      <c r="G5" s="25"/>
      <c r="H5" s="25"/>
      <c r="I5" s="1473" t="s">
        <v>808</v>
      </c>
      <c r="J5" s="1473"/>
      <c r="K5" s="1473"/>
      <c r="L5" s="1473"/>
      <c r="M5" s="25"/>
      <c r="N5" s="25"/>
    </row>
    <row r="6" spans="1:14" ht="14.25">
      <c r="A6" s="31"/>
      <c r="B6" s="214"/>
      <c r="C6" s="214"/>
      <c r="D6" s="25"/>
      <c r="E6" s="25"/>
      <c r="F6" s="25"/>
      <c r="G6" s="25"/>
      <c r="H6" s="25"/>
      <c r="I6" s="288"/>
      <c r="J6" s="402"/>
      <c r="K6" s="203"/>
      <c r="L6" s="203" t="s">
        <v>126</v>
      </c>
      <c r="M6" s="1"/>
      <c r="N6" s="1"/>
    </row>
    <row r="7" spans="1:14" ht="14.25">
      <c r="A7" s="209"/>
      <c r="B7" s="25"/>
      <c r="C7" s="25"/>
      <c r="D7" s="25"/>
      <c r="E7" s="25"/>
      <c r="F7" s="25"/>
      <c r="G7" s="25"/>
      <c r="H7" s="203" t="s">
        <v>182</v>
      </c>
      <c r="I7" s="288" t="s">
        <v>183</v>
      </c>
      <c r="J7" s="203" t="s">
        <v>184</v>
      </c>
      <c r="K7" s="402"/>
      <c r="L7" s="203" t="s">
        <v>185</v>
      </c>
      <c r="M7" s="402"/>
      <c r="N7" s="1"/>
    </row>
    <row r="8" spans="1:14" ht="14.25">
      <c r="A8" s="209"/>
      <c r="B8" s="25"/>
      <c r="C8" s="25"/>
      <c r="D8" s="25"/>
      <c r="E8" s="25"/>
      <c r="F8" s="25"/>
      <c r="G8" s="25"/>
      <c r="H8" s="288" t="s">
        <v>914</v>
      </c>
      <c r="I8" s="288" t="s">
        <v>186</v>
      </c>
      <c r="J8" s="203" t="s">
        <v>187</v>
      </c>
      <c r="K8" s="203" t="s">
        <v>188</v>
      </c>
      <c r="L8" s="203" t="s">
        <v>189</v>
      </c>
      <c r="M8" s="203" t="s">
        <v>626</v>
      </c>
      <c r="N8" s="203" t="s">
        <v>190</v>
      </c>
    </row>
    <row r="9" spans="1:14" ht="14.25">
      <c r="A9" s="929"/>
      <c r="B9" s="214"/>
      <c r="C9" s="214"/>
      <c r="D9" s="214"/>
      <c r="E9" s="214"/>
      <c r="F9" s="214"/>
      <c r="G9" s="214"/>
      <c r="H9" s="288" t="s">
        <v>915</v>
      </c>
      <c r="I9" s="288" t="s">
        <v>191</v>
      </c>
      <c r="J9" s="288" t="s">
        <v>85</v>
      </c>
      <c r="K9" s="288" t="s">
        <v>191</v>
      </c>
      <c r="L9" s="288" t="s">
        <v>191</v>
      </c>
      <c r="M9" s="288" t="s">
        <v>191</v>
      </c>
      <c r="N9" s="288" t="s">
        <v>126</v>
      </c>
    </row>
    <row r="10" spans="1:14" ht="14.25">
      <c r="A10" s="36" t="s">
        <v>162</v>
      </c>
      <c r="B10" s="205"/>
      <c r="C10" s="205"/>
      <c r="D10" s="205"/>
      <c r="E10" s="205"/>
      <c r="F10" s="205"/>
      <c r="G10" s="205"/>
      <c r="H10" s="205"/>
      <c r="I10" s="38" t="s">
        <v>468</v>
      </c>
      <c r="J10" s="38" t="s">
        <v>468</v>
      </c>
      <c r="K10" s="38" t="s">
        <v>468</v>
      </c>
      <c r="L10" s="38" t="s">
        <v>468</v>
      </c>
      <c r="M10" s="38" t="s">
        <v>468</v>
      </c>
      <c r="N10" s="38" t="s">
        <v>468</v>
      </c>
    </row>
    <row r="11" spans="1:14" ht="8.25" customHeight="1">
      <c r="A11" s="209"/>
      <c r="B11" s="25"/>
      <c r="C11" s="25"/>
      <c r="D11" s="25"/>
      <c r="E11" s="25"/>
      <c r="F11" s="25"/>
      <c r="G11" s="25"/>
      <c r="H11" s="25"/>
      <c r="I11" s="25"/>
      <c r="J11" s="25"/>
      <c r="K11" s="25"/>
      <c r="L11" s="25"/>
      <c r="M11" s="25"/>
      <c r="N11" s="25"/>
    </row>
    <row r="12" spans="1:14" ht="14.25">
      <c r="A12" s="209" t="s">
        <v>422</v>
      </c>
      <c r="B12" s="25"/>
      <c r="C12" s="25"/>
      <c r="D12" s="25"/>
      <c r="E12" s="25"/>
      <c r="F12" s="25"/>
      <c r="G12" s="25"/>
      <c r="H12" s="25"/>
      <c r="I12" s="206"/>
      <c r="J12" s="206"/>
      <c r="K12" s="206"/>
      <c r="L12" s="206"/>
      <c r="M12" s="206"/>
      <c r="N12" s="206"/>
    </row>
    <row r="13" spans="1:14" ht="9" customHeight="1">
      <c r="A13" s="209"/>
      <c r="B13" s="209"/>
      <c r="C13" s="25"/>
      <c r="D13" s="25"/>
      <c r="E13" s="25"/>
      <c r="F13" s="25"/>
      <c r="G13" s="25"/>
      <c r="H13" s="25"/>
      <c r="I13" s="206"/>
      <c r="J13" s="206"/>
      <c r="K13" s="206"/>
      <c r="L13" s="206"/>
      <c r="M13" s="206"/>
      <c r="N13" s="206"/>
    </row>
    <row r="14" spans="1:14" ht="12.75" customHeight="1">
      <c r="A14" s="209" t="s">
        <v>193</v>
      </c>
      <c r="B14" s="25"/>
      <c r="C14" s="25"/>
      <c r="D14" s="25"/>
      <c r="E14" s="25"/>
      <c r="F14" s="25"/>
      <c r="G14" s="25"/>
      <c r="H14" s="25"/>
      <c r="I14" s="1390"/>
      <c r="J14" s="1390"/>
      <c r="K14" s="1390"/>
      <c r="L14" s="1390"/>
      <c r="M14" s="1390"/>
      <c r="N14" s="1390"/>
    </row>
    <row r="15" spans="1:14" ht="14.25">
      <c r="A15" s="209"/>
      <c r="B15" s="209" t="s">
        <v>551</v>
      </c>
      <c r="C15" s="25"/>
      <c r="D15" s="25"/>
      <c r="E15" s="25"/>
      <c r="F15" s="25"/>
      <c r="G15" s="25"/>
      <c r="H15" s="25">
        <v>4</v>
      </c>
      <c r="I15" s="302">
        <v>266</v>
      </c>
      <c r="J15" s="302">
        <v>259</v>
      </c>
      <c r="K15" s="302">
        <v>514</v>
      </c>
      <c r="L15" s="302">
        <v>1039</v>
      </c>
      <c r="M15" s="1151"/>
      <c r="N15" s="302">
        <v>1039</v>
      </c>
    </row>
    <row r="16" spans="1:14" ht="14.25">
      <c r="A16" s="217"/>
      <c r="B16" s="205" t="s">
        <v>1000</v>
      </c>
      <c r="C16" s="205"/>
      <c r="D16" s="205"/>
      <c r="E16" s="205"/>
      <c r="F16" s="205"/>
      <c r="G16" s="205"/>
      <c r="H16" s="205">
        <v>5</v>
      </c>
      <c r="I16" s="322">
        <v>420</v>
      </c>
      <c r="J16" s="322">
        <v>449</v>
      </c>
      <c r="K16" s="322">
        <v>315</v>
      </c>
      <c r="L16" s="322">
        <v>1184</v>
      </c>
      <c r="M16" s="1152"/>
      <c r="N16" s="322">
        <f>SUM(L16:M16)</f>
        <v>1184</v>
      </c>
    </row>
    <row r="17" spans="1:14" ht="14.25">
      <c r="A17" s="209"/>
      <c r="B17" s="209"/>
      <c r="C17" s="25"/>
      <c r="D17" s="25"/>
      <c r="E17" s="25"/>
      <c r="F17" s="25"/>
      <c r="G17" s="25"/>
      <c r="H17" s="25"/>
      <c r="I17" s="302">
        <f>SUM(I15:I16)</f>
        <v>686</v>
      </c>
      <c r="J17" s="302">
        <f>SUM(J15:J16)</f>
        <v>708</v>
      </c>
      <c r="K17" s="302">
        <f>SUM(K15:K16)</f>
        <v>829</v>
      </c>
      <c r="L17" s="302">
        <f>SUM(L15:L16)</f>
        <v>2223</v>
      </c>
      <c r="M17" s="302"/>
      <c r="N17" s="302">
        <f>SUM(N15:N16)</f>
        <v>2223</v>
      </c>
    </row>
    <row r="18" spans="1:14" ht="14.25">
      <c r="A18" s="209" t="s">
        <v>604</v>
      </c>
      <c r="B18" s="25"/>
      <c r="C18" s="25"/>
      <c r="D18" s="25"/>
      <c r="E18" s="25"/>
      <c r="F18" s="25"/>
      <c r="G18" s="25"/>
      <c r="H18" s="25"/>
      <c r="I18" s="1147"/>
      <c r="J18" s="1147"/>
      <c r="K18" s="302">
        <v>-14</v>
      </c>
      <c r="L18" s="302">
        <v>-14</v>
      </c>
      <c r="M18" s="349">
        <v>-1</v>
      </c>
      <c r="N18" s="302">
        <f>SUM(L18:M18)</f>
        <v>-15</v>
      </c>
    </row>
    <row r="19" spans="1:14" ht="14.25">
      <c r="A19" s="209" t="s">
        <v>606</v>
      </c>
      <c r="B19" s="209"/>
      <c r="C19" s="25"/>
      <c r="D19" s="25"/>
      <c r="E19" s="25"/>
      <c r="F19" s="25"/>
      <c r="G19" s="25"/>
      <c r="H19" s="25"/>
      <c r="I19" s="1147"/>
      <c r="J19" s="1147"/>
      <c r="K19" s="1147"/>
      <c r="L19" s="1147"/>
      <c r="M19" s="349">
        <v>204</v>
      </c>
      <c r="N19" s="302">
        <f aca="true" t="shared" si="0" ref="N19:N24">SUM(M19)</f>
        <v>204</v>
      </c>
    </row>
    <row r="20" spans="1:14" ht="14.25">
      <c r="A20" s="209" t="s">
        <v>607</v>
      </c>
      <c r="B20" s="25"/>
      <c r="C20" s="25"/>
      <c r="D20" s="25"/>
      <c r="E20" s="25"/>
      <c r="F20" s="25"/>
      <c r="G20" s="25"/>
      <c r="H20" s="25"/>
      <c r="I20" s="1147"/>
      <c r="J20" s="1147"/>
      <c r="K20" s="1147"/>
      <c r="L20" s="1147"/>
      <c r="M20" s="349">
        <v>-145</v>
      </c>
      <c r="N20" s="302">
        <f t="shared" si="0"/>
        <v>-145</v>
      </c>
    </row>
    <row r="21" spans="1:14" ht="14.25">
      <c r="A21" s="209" t="s">
        <v>194</v>
      </c>
      <c r="B21" s="25"/>
      <c r="C21" s="25"/>
      <c r="D21" s="25"/>
      <c r="E21" s="25"/>
      <c r="F21" s="25"/>
      <c r="G21" s="25"/>
      <c r="H21" s="25"/>
      <c r="I21" s="1147"/>
      <c r="J21" s="1147"/>
      <c r="K21" s="1147"/>
      <c r="L21" s="1147"/>
      <c r="M21" s="349">
        <v>50</v>
      </c>
      <c r="N21" s="302">
        <f t="shared" si="0"/>
        <v>50</v>
      </c>
    </row>
    <row r="22" spans="1:14" ht="14.25">
      <c r="A22" s="209" t="s">
        <v>195</v>
      </c>
      <c r="B22" s="25"/>
      <c r="C22" s="25"/>
      <c r="D22" s="25"/>
      <c r="E22" s="25"/>
      <c r="F22" s="25"/>
      <c r="G22" s="25"/>
      <c r="H22" s="25"/>
      <c r="I22" s="1147"/>
      <c r="J22" s="1147"/>
      <c r="K22" s="1147"/>
      <c r="L22" s="1147"/>
      <c r="M22" s="349">
        <v>18</v>
      </c>
      <c r="N22" s="302">
        <f t="shared" si="0"/>
        <v>18</v>
      </c>
    </row>
    <row r="23" spans="1:14" ht="14.25">
      <c r="A23" s="209" t="s">
        <v>196</v>
      </c>
      <c r="B23" s="25"/>
      <c r="C23" s="25"/>
      <c r="D23" s="25"/>
      <c r="E23" s="25"/>
      <c r="F23" s="25"/>
      <c r="G23" s="25"/>
      <c r="H23" s="25"/>
      <c r="I23" s="1147"/>
      <c r="J23" s="1147"/>
      <c r="K23" s="1147"/>
      <c r="L23" s="1147"/>
      <c r="M23" s="349">
        <v>-8</v>
      </c>
      <c r="N23" s="302">
        <f t="shared" si="0"/>
        <v>-8</v>
      </c>
    </row>
    <row r="24" spans="1:14" ht="14.25">
      <c r="A24" s="929" t="s">
        <v>610</v>
      </c>
      <c r="B24" s="214"/>
      <c r="C24" s="214"/>
      <c r="D24" s="214"/>
      <c r="E24" s="214"/>
      <c r="F24" s="214"/>
      <c r="G24" s="214"/>
      <c r="H24" s="214"/>
      <c r="I24" s="1147"/>
      <c r="J24" s="1147"/>
      <c r="K24" s="1147"/>
      <c r="L24" s="1147"/>
      <c r="M24" s="352">
        <v>-298</v>
      </c>
      <c r="N24" s="326">
        <f t="shared" si="0"/>
        <v>-298</v>
      </c>
    </row>
    <row r="25" spans="1:14" ht="14.25">
      <c r="A25" s="808" t="s">
        <v>415</v>
      </c>
      <c r="B25" s="214"/>
      <c r="C25" s="214"/>
      <c r="D25" s="214"/>
      <c r="E25" s="214"/>
      <c r="F25" s="214"/>
      <c r="G25" s="214"/>
      <c r="H25" s="214">
        <v>3</v>
      </c>
      <c r="I25" s="352">
        <v>-34</v>
      </c>
      <c r="J25" s="352"/>
      <c r="K25" s="1152"/>
      <c r="L25" s="302">
        <v>-34</v>
      </c>
      <c r="M25" s="352">
        <v>-19</v>
      </c>
      <c r="N25" s="350">
        <f>SUM(L25:M25)</f>
        <v>-53</v>
      </c>
    </row>
    <row r="26" spans="1:14" ht="14.25">
      <c r="A26" s="1533" t="s">
        <v>90</v>
      </c>
      <c r="B26" s="1466"/>
      <c r="C26" s="1466"/>
      <c r="D26" s="1466"/>
      <c r="E26" s="1466"/>
      <c r="F26" s="1466"/>
      <c r="G26" s="1466"/>
      <c r="H26" s="930">
        <v>3</v>
      </c>
      <c r="I26" s="351">
        <f aca="true" t="shared" si="1" ref="I26:N26">SUM(I17:I25)</f>
        <v>652</v>
      </c>
      <c r="J26" s="351">
        <f t="shared" si="1"/>
        <v>708</v>
      </c>
      <c r="K26" s="351">
        <f t="shared" si="1"/>
        <v>815</v>
      </c>
      <c r="L26" s="351">
        <f t="shared" si="1"/>
        <v>2175</v>
      </c>
      <c r="M26" s="351">
        <f t="shared" si="1"/>
        <v>-199</v>
      </c>
      <c r="N26" s="351">
        <f t="shared" si="1"/>
        <v>1976</v>
      </c>
    </row>
    <row r="27" spans="1:14" ht="14.25">
      <c r="A27" s="209" t="s">
        <v>1012</v>
      </c>
      <c r="B27" s="25"/>
      <c r="C27" s="25"/>
      <c r="D27" s="25"/>
      <c r="E27" s="25"/>
      <c r="F27" s="25"/>
      <c r="G27" s="25"/>
      <c r="H27" s="25">
        <v>6</v>
      </c>
      <c r="I27" s="302">
        <v>378</v>
      </c>
      <c r="J27" s="302">
        <v>63</v>
      </c>
      <c r="K27" s="302">
        <v>286</v>
      </c>
      <c r="L27" s="302">
        <v>727</v>
      </c>
      <c r="M27" s="302">
        <v>18</v>
      </c>
      <c r="N27" s="352">
        <f>SUM(L27:M27)</f>
        <v>745</v>
      </c>
    </row>
    <row r="28" spans="1:14" ht="14.25">
      <c r="A28" s="404" t="s">
        <v>916</v>
      </c>
      <c r="B28" s="25"/>
      <c r="C28" s="25"/>
      <c r="D28" s="25"/>
      <c r="E28" s="25"/>
      <c r="F28" s="25"/>
      <c r="G28" s="25"/>
      <c r="H28" s="25">
        <v>6</v>
      </c>
      <c r="I28" s="1147"/>
      <c r="J28" s="302">
        <v>3</v>
      </c>
      <c r="K28" s="1147"/>
      <c r="L28" s="302">
        <v>3</v>
      </c>
      <c r="M28" s="302">
        <v>82</v>
      </c>
      <c r="N28" s="352">
        <f>SUM(L28:M28)</f>
        <v>85</v>
      </c>
    </row>
    <row r="29" spans="1:14" ht="14.25">
      <c r="A29" s="1534" t="s">
        <v>917</v>
      </c>
      <c r="B29" s="1534"/>
      <c r="C29" s="1534"/>
      <c r="D29" s="1534"/>
      <c r="E29" s="1534"/>
      <c r="F29" s="1534"/>
      <c r="G29" s="1534"/>
      <c r="H29" s="25">
        <v>6</v>
      </c>
      <c r="I29" s="1147"/>
      <c r="J29" s="1147"/>
      <c r="K29" s="1147"/>
      <c r="L29" s="1147"/>
      <c r="M29" s="302">
        <v>207</v>
      </c>
      <c r="N29" s="352">
        <f>SUM(L29:M29)</f>
        <v>207</v>
      </c>
    </row>
    <row r="30" spans="1:14" ht="22.5" customHeight="1">
      <c r="A30" s="1532" t="s">
        <v>798</v>
      </c>
      <c r="B30" s="1532"/>
      <c r="C30" s="1532"/>
      <c r="D30" s="1532"/>
      <c r="E30" s="1532"/>
      <c r="F30" s="1532"/>
      <c r="G30" s="1532"/>
      <c r="H30" s="940">
        <v>6</v>
      </c>
      <c r="I30" s="44">
        <v>222</v>
      </c>
      <c r="J30" s="44">
        <v>-45</v>
      </c>
      <c r="K30" s="44">
        <v>-118</v>
      </c>
      <c r="L30" s="44">
        <v>59</v>
      </c>
      <c r="M30" s="1152"/>
      <c r="N30" s="809">
        <f>SUM(L30:M30)</f>
        <v>59</v>
      </c>
    </row>
    <row r="31" spans="1:14" ht="17.25" customHeight="1">
      <c r="A31" s="353" t="s">
        <v>423</v>
      </c>
      <c r="B31" s="255"/>
      <c r="C31" s="255"/>
      <c r="D31" s="255"/>
      <c r="E31" s="255"/>
      <c r="F31" s="255"/>
      <c r="G31" s="255"/>
      <c r="H31" s="255"/>
      <c r="I31" s="324">
        <f aca="true" t="shared" si="2" ref="I31:N31">SUM(I26:I30)</f>
        <v>1252</v>
      </c>
      <c r="J31" s="324">
        <f t="shared" si="2"/>
        <v>729</v>
      </c>
      <c r="K31" s="324">
        <f t="shared" si="2"/>
        <v>983</v>
      </c>
      <c r="L31" s="324">
        <f t="shared" si="2"/>
        <v>2964</v>
      </c>
      <c r="M31" s="324">
        <f t="shared" si="2"/>
        <v>108</v>
      </c>
      <c r="N31" s="324">
        <f t="shared" si="2"/>
        <v>3072</v>
      </c>
    </row>
    <row r="32" spans="1:14" ht="17.25" customHeight="1">
      <c r="A32" s="209" t="s">
        <v>424</v>
      </c>
      <c r="B32" s="25"/>
      <c r="C32" s="25"/>
      <c r="D32" s="25"/>
      <c r="E32" s="25"/>
      <c r="F32" s="25"/>
      <c r="G32" s="25"/>
      <c r="H32" s="25"/>
      <c r="I32" s="326"/>
      <c r="J32" s="326"/>
      <c r="K32" s="326"/>
      <c r="L32" s="326"/>
      <c r="M32" s="326"/>
      <c r="N32" s="326"/>
    </row>
    <row r="33" spans="1:14" ht="14.25">
      <c r="A33" s="25" t="s">
        <v>197</v>
      </c>
      <c r="B33" s="402"/>
      <c r="C33" s="25"/>
      <c r="D33" s="810"/>
      <c r="E33" s="25"/>
      <c r="F33" s="25"/>
      <c r="G33" s="25"/>
      <c r="H33" s="25"/>
      <c r="I33" s="302">
        <v>-178</v>
      </c>
      <c r="J33" s="302">
        <v>-251</v>
      </c>
      <c r="K33" s="302">
        <v>-222</v>
      </c>
      <c r="L33" s="302">
        <v>-651</v>
      </c>
      <c r="M33" s="302">
        <v>64</v>
      </c>
      <c r="N33" s="302">
        <f>SUM(L33:M33)</f>
        <v>-587</v>
      </c>
    </row>
    <row r="34" spans="1:14" ht="14.25">
      <c r="A34" s="25" t="s">
        <v>198</v>
      </c>
      <c r="B34" s="402"/>
      <c r="C34" s="25"/>
      <c r="D34" s="810"/>
      <c r="E34" s="25"/>
      <c r="F34" s="25"/>
      <c r="G34" s="25"/>
      <c r="H34" s="25"/>
      <c r="I34" s="302">
        <v>-113</v>
      </c>
      <c r="J34" s="302">
        <v>-21</v>
      </c>
      <c r="K34" s="302">
        <v>-75</v>
      </c>
      <c r="L34" s="302">
        <v>-209</v>
      </c>
      <c r="M34" s="302">
        <v>-5</v>
      </c>
      <c r="N34" s="302">
        <f>SUM(L34:M34)</f>
        <v>-214</v>
      </c>
    </row>
    <row r="35" spans="1:14" ht="14.25">
      <c r="A35" s="25" t="s">
        <v>163</v>
      </c>
      <c r="B35" s="402"/>
      <c r="C35" s="25"/>
      <c r="D35" s="810"/>
      <c r="E35" s="25"/>
      <c r="F35" s="25"/>
      <c r="G35" s="25"/>
      <c r="H35" s="25"/>
      <c r="I35" s="1147"/>
      <c r="J35" s="1147"/>
      <c r="K35" s="1147"/>
      <c r="L35" s="1147"/>
      <c r="M35" s="302">
        <v>-62</v>
      </c>
      <c r="N35" s="302">
        <f>SUM(L35:M35)</f>
        <v>-62</v>
      </c>
    </row>
    <row r="36" spans="1:14" ht="14.25">
      <c r="A36" s="25" t="s">
        <v>102</v>
      </c>
      <c r="B36" s="402"/>
      <c r="C36" s="387"/>
      <c r="D36" s="387"/>
      <c r="E36" s="387"/>
      <c r="F36" s="387"/>
      <c r="G36" s="387"/>
      <c r="H36" s="25"/>
      <c r="I36" s="302">
        <v>-67</v>
      </c>
      <c r="J36" s="302">
        <v>16</v>
      </c>
      <c r="K36" s="302">
        <v>55</v>
      </c>
      <c r="L36" s="302">
        <v>4</v>
      </c>
      <c r="M36" s="1152"/>
      <c r="N36" s="302">
        <f>SUM(L36:M36)</f>
        <v>4</v>
      </c>
    </row>
    <row r="37" spans="1:14" ht="14.25">
      <c r="A37" s="255" t="s">
        <v>91</v>
      </c>
      <c r="B37" s="1391"/>
      <c r="C37" s="255"/>
      <c r="D37" s="255"/>
      <c r="E37" s="255"/>
      <c r="F37" s="255"/>
      <c r="G37" s="255"/>
      <c r="H37" s="255">
        <v>7</v>
      </c>
      <c r="I37" s="324">
        <f aca="true" t="shared" si="3" ref="I37:N37">SUM(I33:I36)</f>
        <v>-358</v>
      </c>
      <c r="J37" s="324">
        <f t="shared" si="3"/>
        <v>-256</v>
      </c>
      <c r="K37" s="324">
        <f t="shared" si="3"/>
        <v>-242</v>
      </c>
      <c r="L37" s="324">
        <f t="shared" si="3"/>
        <v>-856</v>
      </c>
      <c r="M37" s="324">
        <f t="shared" si="3"/>
        <v>-3</v>
      </c>
      <c r="N37" s="324">
        <f t="shared" si="3"/>
        <v>-859</v>
      </c>
    </row>
    <row r="38" spans="1:14" ht="14.25">
      <c r="A38" s="217" t="s">
        <v>103</v>
      </c>
      <c r="B38" s="205"/>
      <c r="C38" s="205"/>
      <c r="D38" s="205"/>
      <c r="E38" s="205"/>
      <c r="F38" s="205"/>
      <c r="G38" s="205"/>
      <c r="H38" s="205"/>
      <c r="I38" s="322"/>
      <c r="J38" s="322"/>
      <c r="K38" s="322"/>
      <c r="L38" s="302"/>
      <c r="M38" s="322">
        <v>-1</v>
      </c>
      <c r="N38" s="302">
        <f>SUM(L38:M38)</f>
        <v>-1</v>
      </c>
    </row>
    <row r="39" spans="1:14" ht="14.25">
      <c r="A39" s="209" t="s">
        <v>719</v>
      </c>
      <c r="B39" s="25"/>
      <c r="C39" s="25"/>
      <c r="D39" s="25"/>
      <c r="E39" s="25"/>
      <c r="F39" s="25"/>
      <c r="G39" s="25"/>
      <c r="H39" s="25"/>
      <c r="I39" s="355">
        <v>894</v>
      </c>
      <c r="J39" s="355">
        <v>473</v>
      </c>
      <c r="K39" s="355">
        <v>741</v>
      </c>
      <c r="L39" s="355">
        <v>2108</v>
      </c>
      <c r="M39" s="355">
        <v>104</v>
      </c>
      <c r="N39" s="355">
        <v>2212</v>
      </c>
    </row>
    <row r="40" spans="1:14" ht="14.25">
      <c r="A40" s="209"/>
      <c r="B40" s="25"/>
      <c r="C40" s="25"/>
      <c r="D40" s="25"/>
      <c r="E40" s="25"/>
      <c r="F40" s="25"/>
      <c r="G40" s="25"/>
      <c r="H40" s="25"/>
      <c r="I40" s="326"/>
      <c r="J40" s="326"/>
      <c r="K40" s="326"/>
      <c r="L40" s="326"/>
      <c r="M40" s="326"/>
      <c r="N40" s="326"/>
    </row>
    <row r="41" spans="1:14" ht="14.25">
      <c r="A41" s="209" t="s">
        <v>704</v>
      </c>
      <c r="B41" s="1"/>
      <c r="C41" s="1"/>
      <c r="D41" s="1"/>
      <c r="E41" s="1"/>
      <c r="F41" s="1"/>
      <c r="G41" s="1"/>
      <c r="H41" s="1"/>
      <c r="I41" s="1147"/>
      <c r="J41" s="1147"/>
      <c r="K41" s="1147"/>
      <c r="L41" s="1147"/>
      <c r="M41" s="302">
        <v>-2</v>
      </c>
      <c r="N41" s="326">
        <f>SUM(L41:M41)</f>
        <v>-2</v>
      </c>
    </row>
    <row r="42" spans="1:14" ht="15" customHeight="1">
      <c r="A42" s="209" t="s">
        <v>164</v>
      </c>
      <c r="B42" s="1"/>
      <c r="C42" s="1"/>
      <c r="D42" s="1"/>
      <c r="E42" s="1"/>
      <c r="F42" s="1"/>
      <c r="G42" s="1"/>
      <c r="H42" s="1"/>
      <c r="I42" s="1147"/>
      <c r="J42" s="1147"/>
      <c r="K42" s="1147"/>
      <c r="L42" s="1147"/>
      <c r="M42" s="302">
        <v>7</v>
      </c>
      <c r="N42" s="326">
        <f>SUM(L42:M42)</f>
        <v>7</v>
      </c>
    </row>
    <row r="43" spans="1:14" ht="15" customHeight="1">
      <c r="A43" s="209" t="s">
        <v>104</v>
      </c>
      <c r="B43" s="25"/>
      <c r="C43" s="25"/>
      <c r="D43" s="25"/>
      <c r="E43" s="25"/>
      <c r="F43" s="25"/>
      <c r="G43" s="25"/>
      <c r="H43" s="25"/>
      <c r="I43" s="1147"/>
      <c r="J43" s="302">
        <v>-432</v>
      </c>
      <c r="K43" s="302">
        <v>-169</v>
      </c>
      <c r="L43" s="326">
        <v>-601</v>
      </c>
      <c r="M43" s="302">
        <v>242</v>
      </c>
      <c r="N43" s="326">
        <f>SUM(L43:M43)</f>
        <v>-359</v>
      </c>
    </row>
    <row r="44" spans="1:14" ht="15" customHeight="1">
      <c r="A44" s="209" t="s">
        <v>105</v>
      </c>
      <c r="B44" s="1291"/>
      <c r="C44" s="1291"/>
      <c r="D44" s="1291"/>
      <c r="E44" s="1291"/>
      <c r="F44" s="1291"/>
      <c r="G44" s="1291"/>
      <c r="H44" s="1291"/>
      <c r="I44" s="1147"/>
      <c r="J44" s="1147"/>
      <c r="K44" s="1147"/>
      <c r="L44" s="1147"/>
      <c r="M44" s="302">
        <v>-74</v>
      </c>
      <c r="N44" s="326">
        <f>SUM(L44:M44)</f>
        <v>-74</v>
      </c>
    </row>
    <row r="45" spans="1:14" ht="15" customHeight="1">
      <c r="A45" s="209" t="s">
        <v>106</v>
      </c>
      <c r="B45" s="25"/>
      <c r="C45" s="25"/>
      <c r="D45" s="25"/>
      <c r="E45" s="25"/>
      <c r="F45" s="25"/>
      <c r="G45" s="25"/>
      <c r="H45" s="25"/>
      <c r="I45" s="302">
        <v>-271</v>
      </c>
      <c r="J45" s="302">
        <v>-113</v>
      </c>
      <c r="K45" s="326">
        <v>-90</v>
      </c>
      <c r="L45" s="302">
        <v>-474</v>
      </c>
      <c r="M45" s="1291">
        <v>474</v>
      </c>
      <c r="N45" s="326">
        <v>0</v>
      </c>
    </row>
    <row r="46" spans="1:14" ht="14.25">
      <c r="A46" s="209" t="s">
        <v>107</v>
      </c>
      <c r="B46" s="25"/>
      <c r="C46" s="25"/>
      <c r="D46" s="25"/>
      <c r="E46" s="25"/>
      <c r="F46" s="25"/>
      <c r="G46" s="25"/>
      <c r="H46" s="25"/>
      <c r="I46" s="1147"/>
      <c r="J46" s="1147"/>
      <c r="K46" s="1147"/>
      <c r="L46" s="1147"/>
      <c r="M46" s="302">
        <v>-399</v>
      </c>
      <c r="N46" s="326">
        <f>SUM(L46:M46)</f>
        <v>-399</v>
      </c>
    </row>
    <row r="47" spans="1:14" s="186" customFormat="1" ht="15">
      <c r="A47" s="209" t="s">
        <v>918</v>
      </c>
      <c r="B47" s="402"/>
      <c r="C47" s="402"/>
      <c r="D47" s="402"/>
      <c r="E47" s="402"/>
      <c r="F47" s="402"/>
      <c r="G47" s="402"/>
      <c r="H47" s="402"/>
      <c r="I47" s="1147"/>
      <c r="J47" s="1147"/>
      <c r="K47" s="1147"/>
      <c r="L47" s="1147"/>
      <c r="M47" s="302">
        <v>15</v>
      </c>
      <c r="N47" s="326">
        <f>SUM(L47:M47)</f>
        <v>15</v>
      </c>
    </row>
    <row r="48" spans="1:14" ht="14.25">
      <c r="A48" s="209" t="s">
        <v>108</v>
      </c>
      <c r="B48" s="402"/>
      <c r="C48" s="402"/>
      <c r="D48" s="402"/>
      <c r="E48" s="402"/>
      <c r="F48" s="402"/>
      <c r="G48" s="402"/>
      <c r="H48" s="402"/>
      <c r="I48" s="1291">
        <v>127</v>
      </c>
      <c r="J48" s="302">
        <v>10</v>
      </c>
      <c r="K48" s="1291">
        <v>95</v>
      </c>
      <c r="L48" s="326">
        <v>232</v>
      </c>
      <c r="M48" s="302">
        <v>-232</v>
      </c>
      <c r="N48" s="326">
        <v>0</v>
      </c>
    </row>
    <row r="49" spans="1:14" ht="14.25">
      <c r="A49" s="209" t="s">
        <v>919</v>
      </c>
      <c r="B49" s="25"/>
      <c r="C49" s="25"/>
      <c r="D49" s="25"/>
      <c r="E49" s="25"/>
      <c r="F49" s="25"/>
      <c r="G49" s="25"/>
      <c r="H49" s="25"/>
      <c r="I49" s="302">
        <v>-69</v>
      </c>
      <c r="J49" s="302">
        <v>10</v>
      </c>
      <c r="K49" s="302">
        <v>-17</v>
      </c>
      <c r="L49" s="326">
        <v>-76</v>
      </c>
      <c r="M49" s="302">
        <v>76</v>
      </c>
      <c r="N49" s="326">
        <v>0</v>
      </c>
    </row>
    <row r="50" spans="1:14" ht="14.25">
      <c r="A50" s="209" t="s">
        <v>93</v>
      </c>
      <c r="B50" s="25"/>
      <c r="C50" s="25"/>
      <c r="D50" s="25"/>
      <c r="E50" s="25"/>
      <c r="F50" s="25"/>
      <c r="G50" s="25"/>
      <c r="H50" s="25"/>
      <c r="I50" s="302"/>
      <c r="J50" s="302"/>
      <c r="K50" s="302"/>
      <c r="L50" s="326"/>
      <c r="M50" s="302"/>
      <c r="N50" s="326"/>
    </row>
    <row r="51" spans="1:14" ht="14.25">
      <c r="A51" s="209" t="s">
        <v>165</v>
      </c>
      <c r="B51" s="402"/>
      <c r="C51" s="25"/>
      <c r="D51" s="25"/>
      <c r="E51" s="25"/>
      <c r="F51" s="25"/>
      <c r="G51" s="25"/>
      <c r="H51" s="25"/>
      <c r="I51" s="1147"/>
      <c r="J51" s="1147"/>
      <c r="K51" s="1147"/>
      <c r="L51" s="1147"/>
      <c r="M51" s="302">
        <v>6</v>
      </c>
      <c r="N51" s="326">
        <f>SUM(L51:M51)</f>
        <v>6</v>
      </c>
    </row>
    <row r="52" spans="1:14" ht="14.25">
      <c r="A52" s="209" t="s">
        <v>425</v>
      </c>
      <c r="B52" s="402"/>
      <c r="C52" s="25"/>
      <c r="D52" s="25"/>
      <c r="E52" s="25"/>
      <c r="F52" s="25"/>
      <c r="G52" s="25"/>
      <c r="H52" s="25"/>
      <c r="I52" s="1147"/>
      <c r="J52" s="1147"/>
      <c r="K52" s="1147"/>
      <c r="L52" s="1147"/>
      <c r="M52" s="302">
        <v>0</v>
      </c>
      <c r="N52" s="326">
        <v>0</v>
      </c>
    </row>
    <row r="53" spans="1:14" ht="14.25">
      <c r="A53" s="209" t="s">
        <v>973</v>
      </c>
      <c r="B53" s="25"/>
      <c r="C53" s="25"/>
      <c r="D53" s="25"/>
      <c r="E53" s="25"/>
      <c r="F53" s="25"/>
      <c r="G53" s="25"/>
      <c r="H53" s="25"/>
      <c r="I53" s="1147"/>
      <c r="J53" s="1147"/>
      <c r="K53" s="1147"/>
      <c r="L53" s="1147"/>
      <c r="M53" s="302">
        <v>-167</v>
      </c>
      <c r="N53" s="326">
        <f>SUM(L53:M53)</f>
        <v>-167</v>
      </c>
    </row>
    <row r="54" spans="1:14" ht="14.25">
      <c r="A54" s="209" t="s">
        <v>974</v>
      </c>
      <c r="B54" s="25"/>
      <c r="C54" s="25"/>
      <c r="D54" s="25"/>
      <c r="E54" s="25"/>
      <c r="F54" s="25"/>
      <c r="G54" s="25"/>
      <c r="H54" s="25"/>
      <c r="I54" s="1147"/>
      <c r="J54" s="1147"/>
      <c r="K54" s="1147"/>
      <c r="L54" s="1147"/>
      <c r="M54" s="302">
        <v>336</v>
      </c>
      <c r="N54" s="326">
        <f>SUM(L54:M54)</f>
        <v>336</v>
      </c>
    </row>
    <row r="55" spans="1:14" ht="25.5" customHeight="1">
      <c r="A55" s="1421" t="s">
        <v>775</v>
      </c>
      <c r="B55" s="1472"/>
      <c r="C55" s="1472"/>
      <c r="D55" s="1472"/>
      <c r="E55" s="1472"/>
      <c r="F55" s="1472"/>
      <c r="G55" s="1472"/>
      <c r="H55" s="1472"/>
      <c r="I55" s="1148"/>
      <c r="J55" s="1153">
        <v>7</v>
      </c>
      <c r="K55" s="1148"/>
      <c r="L55" s="1153">
        <v>7</v>
      </c>
      <c r="M55" s="1148"/>
      <c r="N55" s="326">
        <v>7</v>
      </c>
    </row>
    <row r="56" spans="1:14" ht="10.5" customHeight="1">
      <c r="A56" s="217"/>
      <c r="B56" s="205"/>
      <c r="C56" s="205"/>
      <c r="D56" s="205"/>
      <c r="E56" s="205"/>
      <c r="F56" s="205"/>
      <c r="G56" s="205"/>
      <c r="H56" s="205"/>
      <c r="I56" s="302"/>
      <c r="J56" s="302"/>
      <c r="K56" s="302"/>
      <c r="L56" s="326"/>
      <c r="M56" s="302"/>
      <c r="N56" s="326"/>
    </row>
    <row r="57" spans="1:14" ht="14.25">
      <c r="A57" s="209" t="s">
        <v>975</v>
      </c>
      <c r="B57" s="25"/>
      <c r="C57" s="25"/>
      <c r="D57" s="25"/>
      <c r="E57" s="25"/>
      <c r="F57" s="25"/>
      <c r="G57" s="25"/>
      <c r="H57" s="25"/>
      <c r="I57" s="355">
        <f aca="true" t="shared" si="4" ref="I57:N57">SUM(I39:I56)</f>
        <v>681</v>
      </c>
      <c r="J57" s="355">
        <f t="shared" si="4"/>
        <v>-45</v>
      </c>
      <c r="K57" s="355">
        <f t="shared" si="4"/>
        <v>560</v>
      </c>
      <c r="L57" s="355">
        <f t="shared" si="4"/>
        <v>1196</v>
      </c>
      <c r="M57" s="355">
        <f t="shared" si="4"/>
        <v>386</v>
      </c>
      <c r="N57" s="355">
        <f t="shared" si="4"/>
        <v>1582</v>
      </c>
    </row>
    <row r="58" spans="1:14" ht="14.25">
      <c r="A58" s="209"/>
      <c r="B58" s="25"/>
      <c r="C58" s="25"/>
      <c r="D58" s="25"/>
      <c r="E58" s="25"/>
      <c r="F58" s="25"/>
      <c r="G58" s="25"/>
      <c r="H58" s="25"/>
      <c r="I58" s="302"/>
      <c r="J58" s="302"/>
      <c r="K58" s="302"/>
      <c r="L58" s="302"/>
      <c r="M58" s="302"/>
      <c r="N58" s="302"/>
    </row>
    <row r="59" spans="1:14" ht="14.25">
      <c r="A59" s="209" t="s">
        <v>976</v>
      </c>
      <c r="B59" s="25"/>
      <c r="C59" s="25"/>
      <c r="D59" s="25"/>
      <c r="E59" s="25"/>
      <c r="F59" s="25"/>
      <c r="G59" s="25"/>
      <c r="H59" s="25">
        <v>8</v>
      </c>
      <c r="I59" s="357">
        <v>5132</v>
      </c>
      <c r="J59" s="357">
        <v>3348</v>
      </c>
      <c r="K59" s="357">
        <v>1988</v>
      </c>
      <c r="L59" s="326">
        <f>SUM(I59:K59)</f>
        <v>10468</v>
      </c>
      <c r="M59" s="352">
        <v>-167</v>
      </c>
      <c r="N59" s="326">
        <f>SUM(L59:M59)</f>
        <v>10301</v>
      </c>
    </row>
    <row r="60" spans="1:14" ht="7.5" customHeight="1">
      <c r="A60" s="209"/>
      <c r="B60" s="25"/>
      <c r="C60" s="25"/>
      <c r="D60" s="25"/>
      <c r="E60" s="25"/>
      <c r="F60" s="25"/>
      <c r="G60" s="25"/>
      <c r="H60" s="25"/>
      <c r="I60" s="302"/>
      <c r="J60" s="302"/>
      <c r="K60" s="302"/>
      <c r="L60" s="302"/>
      <c r="M60" s="302"/>
      <c r="N60" s="302"/>
    </row>
    <row r="61" spans="1:14" ht="18" customHeight="1">
      <c r="A61" s="353" t="s">
        <v>97</v>
      </c>
      <c r="B61" s="255"/>
      <c r="C61" s="255"/>
      <c r="D61" s="255"/>
      <c r="E61" s="255"/>
      <c r="F61" s="255"/>
      <c r="G61" s="255"/>
      <c r="H61" s="255">
        <v>8</v>
      </c>
      <c r="I61" s="324">
        <f>SUM(I57:I59)</f>
        <v>5813</v>
      </c>
      <c r="J61" s="324">
        <f>SUM(J57:J59)</f>
        <v>3303</v>
      </c>
      <c r="K61" s="324">
        <f>SUM(K57:K59)</f>
        <v>2548</v>
      </c>
      <c r="L61" s="324">
        <f>SUM(I61:K61)</f>
        <v>11664</v>
      </c>
      <c r="M61" s="324">
        <f>SUM(M57:M59)</f>
        <v>219</v>
      </c>
      <c r="N61" s="324">
        <f>SUM(L61:M61)</f>
        <v>11883</v>
      </c>
    </row>
    <row r="62" spans="1:14" ht="8.25" customHeight="1">
      <c r="A62" s="209"/>
      <c r="B62" s="25"/>
      <c r="C62" s="25"/>
      <c r="D62" s="25"/>
      <c r="E62" s="25"/>
      <c r="F62" s="25"/>
      <c r="G62" s="25"/>
      <c r="H62" s="25"/>
      <c r="I62" s="302"/>
      <c r="J62" s="302"/>
      <c r="K62" s="302"/>
      <c r="L62" s="302"/>
      <c r="M62" s="302"/>
      <c r="N62" s="302"/>
    </row>
    <row r="63" spans="1:14" ht="14.25">
      <c r="A63" s="209"/>
      <c r="B63" s="25"/>
      <c r="C63" s="25"/>
      <c r="D63" s="25"/>
      <c r="E63" s="25"/>
      <c r="F63" s="25"/>
      <c r="G63" s="25"/>
      <c r="H63" s="25"/>
      <c r="I63" s="302"/>
      <c r="J63" s="302"/>
      <c r="K63" s="302"/>
      <c r="L63" s="302"/>
      <c r="M63" s="302"/>
      <c r="N63" s="302"/>
    </row>
    <row r="64" spans="1:14" ht="12.75" customHeight="1">
      <c r="A64" s="209" t="s">
        <v>98</v>
      </c>
      <c r="B64" s="25"/>
      <c r="C64" s="25"/>
      <c r="D64" s="25"/>
      <c r="E64" s="25"/>
      <c r="F64" s="25"/>
      <c r="G64" s="25"/>
      <c r="H64" s="25"/>
      <c r="I64" s="302"/>
      <c r="J64" s="302"/>
      <c r="K64" s="302"/>
      <c r="L64" s="302"/>
      <c r="M64" s="302"/>
      <c r="N64" s="302"/>
    </row>
    <row r="65" spans="1:14" ht="14.25">
      <c r="A65" s="209"/>
      <c r="B65" s="25" t="s">
        <v>99</v>
      </c>
      <c r="C65" s="25"/>
      <c r="D65" s="25"/>
      <c r="E65" s="25"/>
      <c r="F65" s="25"/>
      <c r="G65" s="25"/>
      <c r="H65" s="25">
        <v>17</v>
      </c>
      <c r="I65" s="357">
        <v>1263</v>
      </c>
      <c r="J65" s="357">
        <v>2656</v>
      </c>
      <c r="K65" s="357">
        <v>1176</v>
      </c>
      <c r="L65" s="357">
        <v>5095</v>
      </c>
      <c r="M65" s="302">
        <v>393</v>
      </c>
      <c r="N65" s="302">
        <f>SUM(L65:M65)</f>
        <v>5488</v>
      </c>
    </row>
    <row r="66" spans="1:14" ht="15.75" customHeight="1">
      <c r="A66" s="209"/>
      <c r="B66" s="25" t="s">
        <v>426</v>
      </c>
      <c r="C66" s="25"/>
      <c r="D66" s="25"/>
      <c r="E66" s="25"/>
      <c r="F66" s="25"/>
      <c r="G66" s="25"/>
      <c r="H66" s="25"/>
      <c r="I66" s="357">
        <v>4550</v>
      </c>
      <c r="J66" s="357">
        <v>647</v>
      </c>
      <c r="K66" s="357">
        <v>1372</v>
      </c>
      <c r="L66" s="357">
        <v>6569</v>
      </c>
      <c r="M66" s="302">
        <v>-174</v>
      </c>
      <c r="N66" s="302">
        <f>SUM(L66:M66)</f>
        <v>6395</v>
      </c>
    </row>
    <row r="67" spans="1:14" ht="15" customHeight="1">
      <c r="A67" s="353"/>
      <c r="B67" s="255" t="s">
        <v>629</v>
      </c>
      <c r="C67" s="255"/>
      <c r="D67" s="255"/>
      <c r="E67" s="255"/>
      <c r="F67" s="255"/>
      <c r="G67" s="255"/>
      <c r="H67" s="255">
        <v>8</v>
      </c>
      <c r="I67" s="324">
        <f>I61</f>
        <v>5813</v>
      </c>
      <c r="J67" s="324">
        <f>J61</f>
        <v>3303</v>
      </c>
      <c r="K67" s="324">
        <f>K61</f>
        <v>2548</v>
      </c>
      <c r="L67" s="324">
        <f>L61</f>
        <v>11664</v>
      </c>
      <c r="M67" s="324">
        <f>+M61</f>
        <v>219</v>
      </c>
      <c r="N67" s="324">
        <f>SUM(N65:N66)</f>
        <v>11883</v>
      </c>
    </row>
    <row r="68" spans="1:14" ht="14.25">
      <c r="A68" s="209"/>
      <c r="B68" s="25"/>
      <c r="C68" s="25"/>
      <c r="D68" s="25"/>
      <c r="E68" s="25"/>
      <c r="F68" s="25"/>
      <c r="G68" s="25"/>
      <c r="H68" s="25"/>
      <c r="I68" s="288"/>
      <c r="J68" s="302"/>
      <c r="K68" s="302"/>
      <c r="L68" s="302"/>
      <c r="M68" s="302"/>
      <c r="N68" s="302"/>
    </row>
    <row r="69" spans="1:14" ht="14.25">
      <c r="A69" s="209" t="s">
        <v>630</v>
      </c>
      <c r="B69" s="25"/>
      <c r="C69" s="25"/>
      <c r="D69" s="25"/>
      <c r="E69" s="25"/>
      <c r="F69" s="25"/>
      <c r="G69" s="25"/>
      <c r="H69" s="25"/>
      <c r="I69" s="302"/>
      <c r="J69" s="302"/>
      <c r="K69" s="302"/>
      <c r="L69" s="302"/>
      <c r="M69" s="302"/>
      <c r="N69" s="302"/>
    </row>
    <row r="70" spans="1:14" ht="14.25">
      <c r="A70" s="209"/>
      <c r="B70" s="25" t="s">
        <v>631</v>
      </c>
      <c r="C70" s="25"/>
      <c r="D70" s="25"/>
      <c r="E70" s="25"/>
      <c r="F70" s="25"/>
      <c r="G70" s="25"/>
      <c r="H70" s="25"/>
      <c r="I70" s="302">
        <v>147</v>
      </c>
      <c r="J70" s="302">
        <v>910</v>
      </c>
      <c r="K70" s="302">
        <v>-42</v>
      </c>
      <c r="L70" s="302">
        <f>SUM(I70:K70)</f>
        <v>1015</v>
      </c>
      <c r="M70" s="302"/>
      <c r="N70" s="302"/>
    </row>
    <row r="71" spans="1:14" ht="14.25">
      <c r="A71" s="209"/>
      <c r="B71" s="25" t="s">
        <v>632</v>
      </c>
      <c r="C71" s="25"/>
      <c r="D71" s="25"/>
      <c r="E71" s="25"/>
      <c r="F71" s="25"/>
      <c r="G71" s="25"/>
      <c r="H71" s="25"/>
      <c r="I71" s="302">
        <v>831</v>
      </c>
      <c r="J71" s="302">
        <v>1073</v>
      </c>
      <c r="K71" s="302">
        <v>962</v>
      </c>
      <c r="L71" s="302">
        <f>SUM(I71:K71)</f>
        <v>2866</v>
      </c>
      <c r="M71" s="302"/>
      <c r="N71" s="302"/>
    </row>
    <row r="72" spans="1:14" ht="14.25" customHeight="1">
      <c r="A72" s="209"/>
      <c r="B72" s="25" t="s">
        <v>633</v>
      </c>
      <c r="C72" s="25"/>
      <c r="D72" s="25"/>
      <c r="E72" s="25"/>
      <c r="F72" s="25"/>
      <c r="G72" s="25"/>
      <c r="H72" s="25"/>
      <c r="I72" s="302">
        <v>5129</v>
      </c>
      <c r="J72" s="302">
        <v>1578</v>
      </c>
      <c r="K72" s="302">
        <v>2156</v>
      </c>
      <c r="L72" s="302">
        <f>SUM(I72:K72)</f>
        <v>8863</v>
      </c>
      <c r="M72" s="302"/>
      <c r="N72" s="302"/>
    </row>
    <row r="73" spans="1:14" ht="14.25">
      <c r="A73" s="209"/>
      <c r="B73" s="25" t="s">
        <v>634</v>
      </c>
      <c r="C73" s="25"/>
      <c r="D73" s="25"/>
      <c r="E73" s="25"/>
      <c r="F73" s="25"/>
      <c r="G73" s="25"/>
      <c r="H73" s="25"/>
      <c r="I73" s="302">
        <v>-254</v>
      </c>
      <c r="J73" s="302">
        <v>-117</v>
      </c>
      <c r="K73" s="302">
        <v>-521</v>
      </c>
      <c r="L73" s="302">
        <f>SUM(I73:K73)</f>
        <v>-892</v>
      </c>
      <c r="M73" s="302"/>
      <c r="N73" s="302"/>
    </row>
    <row r="74" spans="1:14" ht="14.25">
      <c r="A74" s="209"/>
      <c r="B74" s="25" t="s">
        <v>635</v>
      </c>
      <c r="C74" s="25"/>
      <c r="D74" s="25"/>
      <c r="E74" s="25"/>
      <c r="F74" s="25"/>
      <c r="G74" s="25"/>
      <c r="H74" s="25"/>
      <c r="I74" s="302">
        <v>-40</v>
      </c>
      <c r="J74" s="302">
        <v>-141</v>
      </c>
      <c r="K74" s="302">
        <v>-7</v>
      </c>
      <c r="L74" s="302">
        <v>-188</v>
      </c>
      <c r="M74" s="302"/>
      <c r="N74" s="302"/>
    </row>
    <row r="75" spans="1:14" ht="14.25">
      <c r="A75" s="353"/>
      <c r="B75" s="255"/>
      <c r="C75" s="255"/>
      <c r="D75" s="255"/>
      <c r="E75" s="255"/>
      <c r="F75" s="255"/>
      <c r="G75" s="255"/>
      <c r="H75" s="255"/>
      <c r="I75" s="324">
        <f>SUM(I70:I74)</f>
        <v>5813</v>
      </c>
      <c r="J75" s="324">
        <f>SUM(J70:J74)</f>
        <v>3303</v>
      </c>
      <c r="K75" s="324">
        <f>SUM(K70:K74)</f>
        <v>2548</v>
      </c>
      <c r="L75" s="324">
        <f>+L61</f>
        <v>11664</v>
      </c>
      <c r="M75" s="326"/>
      <c r="N75" s="326"/>
    </row>
    <row r="76" spans="1:14" ht="14.25">
      <c r="A76" s="209"/>
      <c r="B76" s="25"/>
      <c r="C76" s="25"/>
      <c r="D76" s="25"/>
      <c r="E76" s="25"/>
      <c r="F76" s="25"/>
      <c r="G76" s="25"/>
      <c r="H76" s="206"/>
      <c r="I76" s="206"/>
      <c r="J76" s="206"/>
      <c r="K76" s="206"/>
      <c r="L76" s="206"/>
      <c r="M76" s="206"/>
      <c r="N76" s="25"/>
    </row>
    <row r="77" spans="1:14" ht="14.25">
      <c r="A77" s="40" t="s">
        <v>475</v>
      </c>
      <c r="B77" s="5"/>
      <c r="C77" s="5"/>
      <c r="D77" s="5"/>
      <c r="E77" s="5"/>
      <c r="F77" s="5"/>
      <c r="G77" s="5"/>
      <c r="H77" s="67"/>
      <c r="I77" s="67"/>
      <c r="J77" s="67"/>
      <c r="K77" s="67"/>
      <c r="L77" s="67"/>
      <c r="M77" s="67"/>
      <c r="N77" s="5"/>
    </row>
    <row r="78" spans="1:14" ht="14.25">
      <c r="A78" s="40"/>
      <c r="B78" s="5"/>
      <c r="C78" s="5"/>
      <c r="D78" s="5"/>
      <c r="E78" s="5"/>
      <c r="F78" s="5"/>
      <c r="G78" s="5"/>
      <c r="H78" s="67"/>
      <c r="I78" s="67"/>
      <c r="J78" s="67"/>
      <c r="K78" s="67"/>
      <c r="L78" s="67"/>
      <c r="M78" s="67"/>
      <c r="N78" s="5"/>
    </row>
    <row r="79" spans="1:14" ht="48" customHeight="1">
      <c r="A79" s="358" t="s">
        <v>636</v>
      </c>
      <c r="B79" s="1507" t="s">
        <v>776</v>
      </c>
      <c r="C79" s="1507"/>
      <c r="D79" s="1507"/>
      <c r="E79" s="1507"/>
      <c r="F79" s="1507"/>
      <c r="G79" s="1507"/>
      <c r="H79" s="1507"/>
      <c r="I79" s="1507"/>
      <c r="J79" s="1507"/>
      <c r="K79" s="1507"/>
      <c r="L79" s="1507"/>
      <c r="M79" s="1507"/>
      <c r="N79" s="1507"/>
    </row>
    <row r="80" spans="1:14" ht="15" customHeight="1">
      <c r="A80" s="46" t="s">
        <v>637</v>
      </c>
      <c r="B80" s="18" t="s">
        <v>777</v>
      </c>
      <c r="C80" s="5"/>
      <c r="D80" s="5"/>
      <c r="E80" s="5"/>
      <c r="F80" s="5"/>
      <c r="G80" s="5"/>
      <c r="H80" s="67"/>
      <c r="I80" s="67"/>
      <c r="J80" s="67"/>
      <c r="K80" s="67"/>
      <c r="L80" s="67"/>
      <c r="M80" s="67"/>
      <c r="N80" s="5"/>
    </row>
    <row r="81" spans="1:14" ht="14.25">
      <c r="A81" s="11"/>
      <c r="B81" s="5"/>
      <c r="C81" s="5"/>
      <c r="D81" s="5"/>
      <c r="E81" s="5"/>
      <c r="F81" s="5"/>
      <c r="G81" s="5"/>
      <c r="H81" s="67"/>
      <c r="I81" s="67"/>
      <c r="J81" s="67"/>
      <c r="K81" s="67"/>
      <c r="M81" s="67"/>
      <c r="N81" s="5"/>
    </row>
    <row r="82" spans="1:14" ht="14.25">
      <c r="A82" s="46" t="s">
        <v>638</v>
      </c>
      <c r="B82" s="18" t="s">
        <v>222</v>
      </c>
      <c r="C82" s="5"/>
      <c r="D82" s="5"/>
      <c r="E82" s="5"/>
      <c r="F82" s="5"/>
      <c r="G82" s="5"/>
      <c r="H82" s="67"/>
      <c r="I82" s="67"/>
      <c r="J82" s="67"/>
      <c r="K82" s="67"/>
      <c r="M82" s="67"/>
      <c r="N82" s="5"/>
    </row>
    <row r="83" spans="1:14" ht="16.5" customHeight="1">
      <c r="A83" s="46"/>
      <c r="B83" s="18"/>
      <c r="C83" s="5"/>
      <c r="D83" s="5"/>
      <c r="E83" s="5"/>
      <c r="F83" s="5"/>
      <c r="G83" s="5"/>
      <c r="H83" s="67"/>
      <c r="I83" s="67"/>
      <c r="J83" s="67"/>
      <c r="K83" s="67"/>
      <c r="L83" s="203" t="s">
        <v>126</v>
      </c>
      <c r="M83" s="67"/>
      <c r="N83" s="5"/>
    </row>
    <row r="84" spans="1:14" ht="14.25">
      <c r="A84" s="358" t="s">
        <v>223</v>
      </c>
      <c r="B84" s="18" t="s">
        <v>224</v>
      </c>
      <c r="C84" s="5"/>
      <c r="D84" s="5"/>
      <c r="E84" s="5"/>
      <c r="F84" s="5"/>
      <c r="G84" s="5"/>
      <c r="H84" s="67"/>
      <c r="I84" s="67"/>
      <c r="J84" s="67"/>
      <c r="K84" s="67"/>
      <c r="L84" s="35" t="s">
        <v>185</v>
      </c>
      <c r="M84" s="67"/>
      <c r="N84" s="5"/>
    </row>
    <row r="85" spans="1:14" ht="30" customHeight="1">
      <c r="A85" s="46"/>
      <c r="B85" s="18"/>
      <c r="C85" s="5"/>
      <c r="D85" s="5"/>
      <c r="E85" s="5"/>
      <c r="F85" s="5"/>
      <c r="G85" s="5"/>
      <c r="H85" s="67"/>
      <c r="I85" s="34" t="s">
        <v>549</v>
      </c>
      <c r="J85" s="34" t="s">
        <v>589</v>
      </c>
      <c r="K85" s="34" t="s">
        <v>570</v>
      </c>
      <c r="L85" s="227" t="s">
        <v>391</v>
      </c>
      <c r="M85" s="67"/>
      <c r="N85" s="5"/>
    </row>
    <row r="86" spans="1:14" ht="14.25">
      <c r="A86" s="46"/>
      <c r="B86" s="348"/>
      <c r="C86" s="37"/>
      <c r="D86" s="37"/>
      <c r="E86" s="37"/>
      <c r="F86" s="37"/>
      <c r="G86" s="37"/>
      <c r="H86" s="811"/>
      <c r="I86" s="38" t="s">
        <v>468</v>
      </c>
      <c r="J86" s="38" t="s">
        <v>468</v>
      </c>
      <c r="K86" s="38" t="s">
        <v>468</v>
      </c>
      <c r="L86" s="38" t="s">
        <v>468</v>
      </c>
      <c r="M86" s="67"/>
      <c r="N86" s="5"/>
    </row>
    <row r="87" spans="1:14" ht="14.25">
      <c r="A87" s="46"/>
      <c r="B87" s="18"/>
      <c r="C87" s="5"/>
      <c r="D87" s="5"/>
      <c r="E87" s="5"/>
      <c r="F87" s="5"/>
      <c r="G87" s="5"/>
      <c r="H87" s="67"/>
      <c r="I87" s="67"/>
      <c r="J87" s="67"/>
      <c r="K87" s="67"/>
      <c r="L87" s="67"/>
      <c r="M87" s="67"/>
      <c r="N87" s="5"/>
    </row>
    <row r="88" spans="1:14" ht="14.25">
      <c r="A88" s="46"/>
      <c r="B88" s="18" t="s">
        <v>96</v>
      </c>
      <c r="C88" s="5"/>
      <c r="D88" s="5"/>
      <c r="E88" s="5"/>
      <c r="F88" s="5"/>
      <c r="G88" s="5"/>
      <c r="H88" s="67"/>
      <c r="I88" s="206">
        <v>-15</v>
      </c>
      <c r="J88" s="206">
        <v>-2</v>
      </c>
      <c r="K88" s="206">
        <v>-5</v>
      </c>
      <c r="L88" s="206">
        <f>SUM(I88:K88)</f>
        <v>-22</v>
      </c>
      <c r="M88" s="67"/>
      <c r="N88" s="5"/>
    </row>
    <row r="89" spans="1:14" ht="14.25">
      <c r="A89" s="46"/>
      <c r="B89" s="18" t="s">
        <v>866</v>
      </c>
      <c r="C89" s="5"/>
      <c r="D89" s="5"/>
      <c r="E89" s="5"/>
      <c r="F89" s="5"/>
      <c r="G89" s="5"/>
      <c r="H89" s="67"/>
      <c r="I89" s="1147"/>
      <c r="J89" s="1147"/>
      <c r="K89" s="206">
        <v>-13</v>
      </c>
      <c r="L89" s="206">
        <v>-13</v>
      </c>
      <c r="M89" s="67"/>
      <c r="N89" s="5"/>
    </row>
    <row r="90" spans="1:14" ht="14.25">
      <c r="A90" s="46"/>
      <c r="B90" s="18" t="s">
        <v>225</v>
      </c>
      <c r="C90" s="5"/>
      <c r="D90" s="5"/>
      <c r="E90" s="5"/>
      <c r="F90" s="5"/>
      <c r="G90" s="5"/>
      <c r="H90" s="67"/>
      <c r="I90" s="206">
        <v>-54</v>
      </c>
      <c r="J90" s="206">
        <v>12</v>
      </c>
      <c r="K90" s="272">
        <v>1</v>
      </c>
      <c r="L90" s="206">
        <f>SUM(I90:K90)</f>
        <v>-41</v>
      </c>
      <c r="M90" s="67"/>
      <c r="N90" s="5"/>
    </row>
    <row r="91" spans="1:14" ht="14.25">
      <c r="A91" s="46"/>
      <c r="B91" s="337"/>
      <c r="C91" s="274"/>
      <c r="D91" s="274"/>
      <c r="E91" s="274"/>
      <c r="F91" s="274"/>
      <c r="G91" s="274"/>
      <c r="H91" s="275"/>
      <c r="I91" s="325">
        <f>SUM(I88:I90)</f>
        <v>-69</v>
      </c>
      <c r="J91" s="325">
        <f>SUM(J88:J90)</f>
        <v>10</v>
      </c>
      <c r="K91" s="325">
        <f>SUM(K88:K90)</f>
        <v>-17</v>
      </c>
      <c r="L91" s="325">
        <f>SUM(L88:L90)</f>
        <v>-76</v>
      </c>
      <c r="M91" s="67"/>
      <c r="N91" s="5"/>
    </row>
    <row r="93" spans="1:14" ht="37.5" customHeight="1">
      <c r="A93" s="358" t="s">
        <v>226</v>
      </c>
      <c r="B93" s="1507" t="s">
        <v>850</v>
      </c>
      <c r="C93" s="1507"/>
      <c r="D93" s="1507"/>
      <c r="E93" s="1507"/>
      <c r="F93" s="1507"/>
      <c r="G93" s="1507"/>
      <c r="H93" s="1507"/>
      <c r="I93" s="1507"/>
      <c r="J93" s="1507"/>
      <c r="K93" s="1507"/>
      <c r="L93" s="1507"/>
      <c r="M93" s="1507"/>
      <c r="N93" s="1507"/>
    </row>
    <row r="94" spans="1:14" ht="78" customHeight="1">
      <c r="A94" s="145" t="s">
        <v>92</v>
      </c>
      <c r="B94" s="1526" t="s">
        <v>1060</v>
      </c>
      <c r="C94" s="1526"/>
      <c r="D94" s="1526"/>
      <c r="E94" s="1526"/>
      <c r="F94" s="1526"/>
      <c r="G94" s="1526"/>
      <c r="H94" s="1526"/>
      <c r="I94" s="1526"/>
      <c r="J94" s="1526"/>
      <c r="K94" s="1526"/>
      <c r="L94" s="1526"/>
      <c r="M94" s="1526"/>
      <c r="N94" s="1526"/>
    </row>
  </sheetData>
  <mergeCells count="9">
    <mergeCell ref="B94:N94"/>
    <mergeCell ref="B93:N93"/>
    <mergeCell ref="M1:N1"/>
    <mergeCell ref="I5:L5"/>
    <mergeCell ref="A30:G30"/>
    <mergeCell ref="A26:G26"/>
    <mergeCell ref="A29:G29"/>
    <mergeCell ref="B79:N79"/>
    <mergeCell ref="A55:H55"/>
  </mergeCells>
  <printOptions horizontalCentered="1" verticalCentered="1"/>
  <pageMargins left="0" right="0" top="0" bottom="0" header="0" footer="0"/>
  <pageSetup fitToHeight="1" fitToWidth="1" horizontalDpi="600" verticalDpi="600" orientation="portrait" paperSize="9" scale="55" r:id="rId1"/>
  <rowBreaks count="1" manualBreakCount="1">
    <brk id="76" max="13" man="1"/>
  </rowBreaks>
</worksheet>
</file>

<file path=xl/worksheets/sheet12.xml><?xml version="1.0" encoding="utf-8"?>
<worksheet xmlns="http://schemas.openxmlformats.org/spreadsheetml/2006/main" xmlns:r="http://schemas.openxmlformats.org/officeDocument/2006/relationships">
  <sheetPr>
    <pageSetUpPr fitToPage="1"/>
  </sheetPr>
  <dimension ref="B1:M94"/>
  <sheetViews>
    <sheetView showGridLines="0" zoomScale="55" zoomScaleNormal="55" zoomScaleSheetLayoutView="85" workbookViewId="0" topLeftCell="A58">
      <selection activeCell="C2" sqref="C2"/>
    </sheetView>
  </sheetViews>
  <sheetFormatPr defaultColWidth="9.00390625" defaultRowHeight="14.25"/>
  <cols>
    <col min="1" max="1" width="7.25390625" style="280" customWidth="1"/>
    <col min="2" max="2" width="4.375" style="280" customWidth="1"/>
    <col min="3" max="3" width="29.375" style="280" customWidth="1"/>
    <col min="4" max="4" width="19.125" style="280" customWidth="1"/>
    <col min="5" max="5" width="9.375" style="280" customWidth="1"/>
    <col min="6" max="6" width="14.125" style="280" customWidth="1"/>
    <col min="7" max="7" width="9.75390625" style="280" customWidth="1"/>
    <col min="8" max="8" width="9.25390625" style="280" customWidth="1"/>
    <col min="9" max="9" width="11.00390625" style="280" customWidth="1"/>
    <col min="10" max="10" width="3.875" style="280" customWidth="1"/>
    <col min="11" max="11" width="9.75390625" style="280" customWidth="1"/>
    <col min="12" max="12" width="3.875" style="280" customWidth="1"/>
    <col min="13" max="13" width="9.25390625" style="280" customWidth="1"/>
    <col min="14" max="16384" width="8.75390625" style="280" customWidth="1"/>
  </cols>
  <sheetData>
    <row r="1" spans="2:13" ht="14.25">
      <c r="B1" s="26" t="s">
        <v>989</v>
      </c>
      <c r="C1" s="359"/>
      <c r="D1" s="11"/>
      <c r="E1" s="11"/>
      <c r="F1" s="11"/>
      <c r="G1" s="11"/>
      <c r="H1" s="11"/>
      <c r="I1" s="11"/>
      <c r="J1" s="11"/>
      <c r="K1" s="11"/>
      <c r="L1" s="1544" t="s">
        <v>639</v>
      </c>
      <c r="M1" s="1545"/>
    </row>
    <row r="2" spans="12:13" s="170" customFormat="1" ht="15">
      <c r="L2" s="360"/>
      <c r="M2" s="360"/>
    </row>
    <row r="3" spans="2:13" s="170" customFormat="1" ht="15.75">
      <c r="B3" s="29" t="s">
        <v>991</v>
      </c>
      <c r="L3" s="360"/>
      <c r="M3" s="361"/>
    </row>
    <row r="4" spans="2:13" ht="15.75">
      <c r="B4" s="317"/>
      <c r="C4" s="11"/>
      <c r="D4" s="11"/>
      <c r="E4" s="11"/>
      <c r="F4" s="11"/>
      <c r="G4" s="11"/>
      <c r="H4" s="11"/>
      <c r="I4" s="11"/>
      <c r="J4" s="11"/>
      <c r="K4" s="11"/>
      <c r="L4" s="11"/>
      <c r="M4" s="11"/>
    </row>
    <row r="5" spans="2:6" ht="15.75">
      <c r="B5" s="32" t="s">
        <v>460</v>
      </c>
      <c r="C5" s="11"/>
      <c r="D5" s="11"/>
      <c r="E5" s="11"/>
      <c r="F5" s="11"/>
    </row>
    <row r="6" spans="2:13" ht="12.75" customHeight="1">
      <c r="B6" s="31"/>
      <c r="C6" s="31"/>
      <c r="D6" s="65"/>
      <c r="E6" s="11"/>
      <c r="F6" s="1546"/>
      <c r="G6" s="1546"/>
      <c r="H6" s="1546"/>
      <c r="I6" s="1546"/>
      <c r="J6" s="1546"/>
      <c r="K6" s="1546"/>
      <c r="L6" s="1546"/>
      <c r="M6" s="1546"/>
    </row>
    <row r="7" spans="2:13" ht="13.5" customHeight="1">
      <c r="B7" s="31"/>
      <c r="C7" s="31"/>
      <c r="D7" s="11"/>
      <c r="E7" s="11"/>
      <c r="F7" s="362"/>
      <c r="G7" s="305"/>
      <c r="H7" s="362"/>
      <c r="I7" s="305" t="s">
        <v>126</v>
      </c>
      <c r="J7" s="305"/>
      <c r="K7" s="362" t="s">
        <v>640</v>
      </c>
      <c r="L7" s="362"/>
      <c r="M7" s="305" t="s">
        <v>126</v>
      </c>
    </row>
    <row r="8" spans="2:13" ht="14.25">
      <c r="B8" s="11"/>
      <c r="C8" s="11"/>
      <c r="D8" s="11"/>
      <c r="E8" s="11"/>
      <c r="G8" s="305" t="s">
        <v>641</v>
      </c>
      <c r="H8" s="362" t="s">
        <v>642</v>
      </c>
      <c r="I8" s="305" t="s">
        <v>643</v>
      </c>
      <c r="J8" s="305"/>
      <c r="K8" s="305" t="s">
        <v>644</v>
      </c>
      <c r="L8" s="305"/>
      <c r="M8" s="362" t="s">
        <v>185</v>
      </c>
    </row>
    <row r="9" spans="2:13" ht="14.25">
      <c r="B9" s="65"/>
      <c r="C9" s="65"/>
      <c r="D9" s="65"/>
      <c r="E9" s="65"/>
      <c r="F9" s="363"/>
      <c r="G9" s="305" t="s">
        <v>645</v>
      </c>
      <c r="H9" s="305" t="s">
        <v>646</v>
      </c>
      <c r="I9" s="364" t="s">
        <v>836</v>
      </c>
      <c r="J9" s="364"/>
      <c r="K9" s="364" t="s">
        <v>837</v>
      </c>
      <c r="L9" s="305"/>
      <c r="M9" s="362" t="s">
        <v>189</v>
      </c>
    </row>
    <row r="10" spans="2:13" ht="14.25">
      <c r="B10" s="36" t="s">
        <v>913</v>
      </c>
      <c r="C10" s="282"/>
      <c r="D10" s="282"/>
      <c r="E10" s="282"/>
      <c r="F10" s="282"/>
      <c r="G10" s="303" t="s">
        <v>468</v>
      </c>
      <c r="H10" s="303" t="s">
        <v>468</v>
      </c>
      <c r="I10" s="303" t="s">
        <v>468</v>
      </c>
      <c r="J10" s="303"/>
      <c r="K10" s="303" t="s">
        <v>468</v>
      </c>
      <c r="L10" s="303"/>
      <c r="M10" s="303" t="s">
        <v>468</v>
      </c>
    </row>
    <row r="11" spans="2:13" ht="8.25" customHeight="1">
      <c r="B11" s="65"/>
      <c r="C11" s="65"/>
      <c r="D11" s="65"/>
      <c r="E11" s="65"/>
      <c r="F11" s="11"/>
      <c r="G11" s="11"/>
      <c r="H11" s="11"/>
      <c r="I11" s="11"/>
      <c r="J11" s="11"/>
      <c r="K11" s="11"/>
      <c r="L11" s="11"/>
      <c r="M11" s="11"/>
    </row>
    <row r="12" spans="2:13" ht="8.25" customHeight="1">
      <c r="B12" s="65"/>
      <c r="C12" s="65"/>
      <c r="D12" s="65"/>
      <c r="E12" s="65"/>
      <c r="F12" s="11"/>
      <c r="G12" s="11"/>
      <c r="H12" s="11"/>
      <c r="I12" s="11"/>
      <c r="J12" s="11"/>
      <c r="K12" s="11"/>
      <c r="L12" s="11"/>
      <c r="M12" s="11"/>
    </row>
    <row r="13" spans="2:13" ht="12.75" customHeight="1">
      <c r="B13" s="10" t="s">
        <v>835</v>
      </c>
      <c r="C13" s="10"/>
      <c r="D13" s="10"/>
      <c r="E13" s="10"/>
      <c r="F13" s="209"/>
      <c r="G13" s="1204">
        <v>835</v>
      </c>
      <c r="H13" s="1204">
        <v>2882</v>
      </c>
      <c r="I13" s="1204">
        <f>SUM(G13:H13)</f>
        <v>3717</v>
      </c>
      <c r="J13" s="1204"/>
      <c r="K13" s="1204">
        <v>6751</v>
      </c>
      <c r="L13" s="1204"/>
      <c r="M13" s="365">
        <f>+K13+I13</f>
        <v>10468</v>
      </c>
    </row>
    <row r="14" spans="2:13" ht="8.25" customHeight="1">
      <c r="B14" s="366"/>
      <c r="C14" s="11"/>
      <c r="D14" s="11"/>
      <c r="E14" s="11"/>
      <c r="F14" s="11"/>
      <c r="G14" s="1204"/>
      <c r="H14" s="1204"/>
      <c r="I14" s="1204"/>
      <c r="J14" s="1204"/>
      <c r="K14" s="1204"/>
      <c r="L14" s="1204"/>
      <c r="M14" s="365"/>
    </row>
    <row r="15" spans="2:13" ht="12.75" customHeight="1">
      <c r="B15" s="367" t="s">
        <v>851</v>
      </c>
      <c r="C15" s="65"/>
      <c r="D15" s="65"/>
      <c r="E15" s="65"/>
      <c r="F15" s="65"/>
      <c r="G15" s="1205">
        <v>-554</v>
      </c>
      <c r="H15" s="1205">
        <v>383</v>
      </c>
      <c r="I15" s="1204">
        <f>SUM(G15:H15)</f>
        <v>-171</v>
      </c>
      <c r="J15" s="1205"/>
      <c r="K15" s="1205">
        <v>898</v>
      </c>
      <c r="L15" s="1205"/>
      <c r="M15" s="365">
        <f>+K15+I15</f>
        <v>727</v>
      </c>
    </row>
    <row r="16" spans="2:13" ht="8.25" customHeight="1">
      <c r="B16" s="367"/>
      <c r="C16" s="52"/>
      <c r="D16" s="65"/>
      <c r="E16" s="65"/>
      <c r="F16" s="65"/>
      <c r="G16" s="1205"/>
      <c r="H16" s="1205"/>
      <c r="I16" s="1205"/>
      <c r="J16" s="1205"/>
      <c r="K16" s="1205"/>
      <c r="L16" s="1206"/>
      <c r="M16" s="368"/>
    </row>
    <row r="17" spans="2:13" ht="12.75" customHeight="1">
      <c r="B17" s="367" t="s">
        <v>648</v>
      </c>
      <c r="C17" s="52"/>
      <c r="D17" s="65"/>
      <c r="E17" s="65"/>
      <c r="F17" s="65"/>
      <c r="G17" s="1205">
        <v>41</v>
      </c>
      <c r="H17" s="1205">
        <v>91</v>
      </c>
      <c r="I17" s="1204">
        <f>SUM(G17:H17)</f>
        <v>132</v>
      </c>
      <c r="J17" s="1205"/>
      <c r="K17" s="1205">
        <v>641</v>
      </c>
      <c r="L17" s="1205"/>
      <c r="M17" s="365">
        <f>+K17+I17</f>
        <v>773</v>
      </c>
    </row>
    <row r="18" spans="2:13" ht="6" customHeight="1">
      <c r="B18" s="367"/>
      <c r="C18" s="52"/>
      <c r="D18" s="65"/>
      <c r="E18" s="65"/>
      <c r="F18" s="65"/>
      <c r="G18" s="1205"/>
      <c r="H18" s="1205"/>
      <c r="I18" s="1204"/>
      <c r="J18" s="1205"/>
      <c r="K18" s="1205"/>
      <c r="L18" s="1205"/>
      <c r="M18" s="365"/>
    </row>
    <row r="19" spans="2:13" ht="12.75" customHeight="1">
      <c r="B19" s="367" t="s">
        <v>146</v>
      </c>
      <c r="C19" s="65"/>
      <c r="D19" s="65"/>
      <c r="E19" s="65"/>
      <c r="F19" s="65"/>
      <c r="G19" s="1205">
        <v>943</v>
      </c>
      <c r="H19" s="1205">
        <v>-290</v>
      </c>
      <c r="I19" s="1204">
        <f>SUM(G19:H19)</f>
        <v>653</v>
      </c>
      <c r="J19" s="1205"/>
      <c r="K19" s="1205">
        <v>-653</v>
      </c>
      <c r="L19" s="1205"/>
      <c r="M19" s="368">
        <f>+K19+I19</f>
        <v>0</v>
      </c>
    </row>
    <row r="20" spans="2:13" ht="8.25" customHeight="1">
      <c r="B20" s="367"/>
      <c r="C20" s="65"/>
      <c r="D20" s="65"/>
      <c r="E20" s="65"/>
      <c r="F20" s="65"/>
      <c r="G20" s="1205"/>
      <c r="H20" s="1205"/>
      <c r="I20" s="1205"/>
      <c r="J20" s="1205"/>
      <c r="K20" s="1205"/>
      <c r="L20" s="1206"/>
      <c r="M20" s="368"/>
    </row>
    <row r="21" spans="2:13" ht="12.75" customHeight="1">
      <c r="B21" s="367" t="s">
        <v>828</v>
      </c>
      <c r="C21" s="65"/>
      <c r="D21" s="65"/>
      <c r="E21" s="65"/>
      <c r="F21" s="65"/>
      <c r="G21" s="1205">
        <v>-29</v>
      </c>
      <c r="H21" s="1205">
        <v>20</v>
      </c>
      <c r="I21" s="1204">
        <f>SUM(G21:H21)</f>
        <v>-9</v>
      </c>
      <c r="J21" s="1205"/>
      <c r="K21" s="1205">
        <v>31</v>
      </c>
      <c r="L21" s="1205"/>
      <c r="M21" s="365">
        <f>+K21+I21</f>
        <v>22</v>
      </c>
    </row>
    <row r="22" spans="2:13" ht="9.75" customHeight="1">
      <c r="B22" s="369"/>
      <c r="C22" s="65"/>
      <c r="D22" s="65"/>
      <c r="E22" s="65"/>
      <c r="F22" s="65"/>
      <c r="G22" s="1205"/>
      <c r="H22" s="1205"/>
      <c r="I22" s="1205"/>
      <c r="J22" s="1205"/>
      <c r="K22" s="1205"/>
      <c r="L22" s="1206"/>
      <c r="M22" s="368"/>
    </row>
    <row r="23" spans="2:13" ht="12.75" customHeight="1">
      <c r="B23" s="367" t="s">
        <v>862</v>
      </c>
      <c r="C23" s="65"/>
      <c r="D23" s="65"/>
      <c r="E23" s="65"/>
      <c r="F23" s="65"/>
      <c r="G23" s="1205">
        <v>44</v>
      </c>
      <c r="H23" s="1205">
        <v>48</v>
      </c>
      <c r="I23" s="1204">
        <f>SUM(G23:H23)</f>
        <v>92</v>
      </c>
      <c r="J23" s="1206"/>
      <c r="K23" s="1205">
        <v>494</v>
      </c>
      <c r="L23" s="1206"/>
      <c r="M23" s="365">
        <f>+K23+I23</f>
        <v>586</v>
      </c>
    </row>
    <row r="24" spans="2:13" ht="12.75" customHeight="1">
      <c r="B24" s="370"/>
      <c r="C24" s="282"/>
      <c r="D24" s="282"/>
      <c r="E24" s="282"/>
      <c r="F24" s="282"/>
      <c r="G24" s="1207"/>
      <c r="H24" s="1207"/>
      <c r="I24" s="1207"/>
      <c r="J24" s="1207"/>
      <c r="K24" s="1207"/>
      <c r="L24" s="1207"/>
      <c r="M24" s="371"/>
    </row>
    <row r="25" spans="2:13" ht="12.75" customHeight="1">
      <c r="B25" s="372" t="s">
        <v>649</v>
      </c>
      <c r="C25" s="65"/>
      <c r="D25" s="65"/>
      <c r="E25" s="65"/>
      <c r="F25" s="65"/>
      <c r="G25" s="1205">
        <f>SUM(G15:G23)</f>
        <v>445</v>
      </c>
      <c r="H25" s="1205">
        <f>SUM(H15:H23)</f>
        <v>252</v>
      </c>
      <c r="I25" s="1205">
        <f>SUM(I15:I23)</f>
        <v>697</v>
      </c>
      <c r="J25" s="1205"/>
      <c r="K25" s="1205">
        <f>SUM(K15:K23)</f>
        <v>1411</v>
      </c>
      <c r="L25" s="1205"/>
      <c r="M25" s="368">
        <f>SUM(M15:M23)</f>
        <v>2108</v>
      </c>
    </row>
    <row r="26" spans="2:12" ht="8.25" customHeight="1">
      <c r="B26" s="372"/>
      <c r="C26" s="65"/>
      <c r="D26" s="65"/>
      <c r="E26" s="65"/>
      <c r="F26" s="65"/>
      <c r="G26" s="1205"/>
      <c r="H26" s="1205"/>
      <c r="I26" s="1205"/>
      <c r="J26" s="1205"/>
      <c r="K26" s="1205"/>
      <c r="L26" s="1205"/>
    </row>
    <row r="27" spans="2:13" ht="12.75" customHeight="1">
      <c r="B27" s="367" t="s">
        <v>650</v>
      </c>
      <c r="C27" s="65"/>
      <c r="D27" s="65"/>
      <c r="E27" s="65"/>
      <c r="F27" s="52"/>
      <c r="G27" s="1205">
        <v>-69</v>
      </c>
      <c r="H27" s="1205">
        <v>-268</v>
      </c>
      <c r="I27" s="1204">
        <v>-337</v>
      </c>
      <c r="J27" s="1208"/>
      <c r="K27" s="1205">
        <v>-264</v>
      </c>
      <c r="L27" s="1208"/>
      <c r="M27" s="365">
        <f>+K27+I27</f>
        <v>-601</v>
      </c>
    </row>
    <row r="28" spans="2:13" ht="6" customHeight="1">
      <c r="B28" s="367"/>
      <c r="C28" s="52"/>
      <c r="D28" s="65"/>
      <c r="E28" s="374"/>
      <c r="F28" s="52"/>
      <c r="G28" s="1205"/>
      <c r="H28" s="1205"/>
      <c r="I28" s="1208"/>
      <c r="J28" s="1208"/>
      <c r="K28" s="1205"/>
      <c r="L28" s="1208"/>
      <c r="M28" s="373"/>
    </row>
    <row r="29" spans="2:13" ht="12" customHeight="1">
      <c r="B29" s="367" t="s">
        <v>912</v>
      </c>
      <c r="C29" s="52"/>
      <c r="D29" s="65"/>
      <c r="E29" s="374"/>
      <c r="F29" s="52"/>
      <c r="G29" s="1205">
        <v>-127</v>
      </c>
      <c r="H29" s="456" t="s">
        <v>481</v>
      </c>
      <c r="I29" s="1204">
        <v>-127</v>
      </c>
      <c r="J29" s="1208"/>
      <c r="K29" s="1205">
        <v>-115</v>
      </c>
      <c r="L29" s="1208"/>
      <c r="M29" s="365">
        <f>+K29+I29</f>
        <v>-242</v>
      </c>
    </row>
    <row r="30" spans="2:13" ht="6" customHeight="1">
      <c r="B30" s="367"/>
      <c r="C30" s="52"/>
      <c r="D30" s="65"/>
      <c r="E30" s="374"/>
      <c r="F30" s="52"/>
      <c r="G30" s="1205"/>
      <c r="H30" s="472"/>
      <c r="I30" s="1204"/>
      <c r="J30" s="1208"/>
      <c r="K30" s="1205"/>
      <c r="L30" s="1208"/>
      <c r="M30" s="365"/>
    </row>
    <row r="31" spans="2:13" ht="27" customHeight="1">
      <c r="B31" s="1549" t="s">
        <v>212</v>
      </c>
      <c r="C31" s="1470"/>
      <c r="D31" s="1470"/>
      <c r="E31" s="1470"/>
      <c r="F31" s="52"/>
      <c r="G31" s="1205">
        <v>7</v>
      </c>
      <c r="H31" s="456" t="s">
        <v>481</v>
      </c>
      <c r="I31" s="1205">
        <v>7</v>
      </c>
      <c r="J31" s="1205"/>
      <c r="K31" s="456" t="s">
        <v>481</v>
      </c>
      <c r="L31" s="1205"/>
      <c r="M31" s="368">
        <v>7</v>
      </c>
    </row>
    <row r="32" spans="2:13" ht="5.25" customHeight="1">
      <c r="B32" s="367"/>
      <c r="C32" s="52"/>
      <c r="D32" s="65"/>
      <c r="E32" s="374"/>
      <c r="F32" s="52"/>
      <c r="G32" s="1205"/>
      <c r="H32" s="1205"/>
      <c r="I32" s="1208"/>
      <c r="J32" s="1208"/>
      <c r="K32" s="1205"/>
      <c r="L32" s="1208"/>
      <c r="M32" s="373"/>
    </row>
    <row r="33" spans="2:13" ht="12.75" customHeight="1">
      <c r="B33" s="367" t="s">
        <v>829</v>
      </c>
      <c r="C33" s="52"/>
      <c r="D33" s="65"/>
      <c r="E33" s="374"/>
      <c r="F33" s="65"/>
      <c r="G33" s="1205">
        <v>-76</v>
      </c>
      <c r="H33" s="456" t="s">
        <v>481</v>
      </c>
      <c r="I33" s="1204">
        <v>-76</v>
      </c>
      <c r="J33" s="1208"/>
      <c r="K33" s="456" t="s">
        <v>481</v>
      </c>
      <c r="L33" s="1208"/>
      <c r="M33" s="365">
        <f>SUM(I33:K33)</f>
        <v>-76</v>
      </c>
    </row>
    <row r="34" spans="2:13" ht="12.75" customHeight="1">
      <c r="B34" s="367"/>
      <c r="C34" s="52"/>
      <c r="D34" s="65"/>
      <c r="E34" s="374"/>
      <c r="F34" s="65"/>
      <c r="G34" s="1208"/>
      <c r="H34" s="1208"/>
      <c r="I34" s="1208"/>
      <c r="J34" s="1208"/>
      <c r="K34" s="1208"/>
      <c r="L34" s="1208"/>
      <c r="M34" s="375"/>
    </row>
    <row r="35" spans="2:13" ht="18" customHeight="1" thickBot="1">
      <c r="B35" s="376" t="s">
        <v>838</v>
      </c>
      <c r="C35" s="376"/>
      <c r="D35" s="376"/>
      <c r="E35" s="376"/>
      <c r="F35" s="376"/>
      <c r="G35" s="1209">
        <f>SUM(G25:G33)+G13</f>
        <v>1015</v>
      </c>
      <c r="H35" s="1209">
        <f>SUM(H25:H33)+H13</f>
        <v>2866</v>
      </c>
      <c r="I35" s="1209">
        <f>SUM(I25:I33)+I13</f>
        <v>3881</v>
      </c>
      <c r="J35" s="1209"/>
      <c r="K35" s="1209">
        <f>SUM(K25:K33)+K13</f>
        <v>7783</v>
      </c>
      <c r="L35" s="1209"/>
      <c r="M35" s="377">
        <f>SUM(M25:M33)+M13</f>
        <v>11664</v>
      </c>
    </row>
    <row r="36" spans="2:13" ht="20.25" customHeight="1">
      <c r="B36" s="31"/>
      <c r="C36" s="31"/>
      <c r="D36" s="31"/>
      <c r="E36" s="31"/>
      <c r="F36" s="31"/>
      <c r="G36" s="368"/>
      <c r="H36" s="368"/>
      <c r="I36" s="368"/>
      <c r="J36" s="368"/>
      <c r="K36" s="368"/>
      <c r="L36" s="368"/>
      <c r="M36" s="368"/>
    </row>
    <row r="37" spans="2:13" ht="18.75" customHeight="1">
      <c r="B37" s="378" t="s">
        <v>475</v>
      </c>
      <c r="C37" s="52"/>
      <c r="D37" s="65"/>
      <c r="E37" s="65"/>
      <c r="F37" s="373"/>
      <c r="G37" s="379"/>
      <c r="H37" s="379"/>
      <c r="I37" s="379"/>
      <c r="J37" s="379"/>
      <c r="K37" s="379"/>
      <c r="L37" s="379"/>
      <c r="M37" s="379"/>
    </row>
    <row r="38" spans="2:13" ht="13.5" customHeight="1">
      <c r="B38" s="358" t="s">
        <v>651</v>
      </c>
      <c r="C38" s="1453" t="s">
        <v>652</v>
      </c>
      <c r="D38" s="1453"/>
      <c r="E38" s="1453"/>
      <c r="F38" s="1453"/>
      <c r="G38" s="1453"/>
      <c r="H38" s="1453"/>
      <c r="I38" s="1453"/>
      <c r="J38" s="1453"/>
      <c r="K38" s="1453"/>
      <c r="L38" s="1453"/>
      <c r="M38" s="1453"/>
    </row>
    <row r="39" spans="2:13" ht="8.25" customHeight="1">
      <c r="B39" s="65"/>
      <c r="C39" s="380"/>
      <c r="D39" s="380"/>
      <c r="E39" s="380"/>
      <c r="F39" s="381"/>
      <c r="G39" s="379"/>
      <c r="H39" s="379"/>
      <c r="I39" s="379"/>
      <c r="J39" s="379"/>
      <c r="K39" s="379"/>
      <c r="L39" s="379"/>
      <c r="M39" s="379"/>
    </row>
    <row r="40" spans="2:13" ht="18.75" customHeight="1">
      <c r="B40" s="358" t="s">
        <v>653</v>
      </c>
      <c r="C40" s="1547" t="s">
        <v>863</v>
      </c>
      <c r="D40" s="1508"/>
      <c r="E40" s="1508"/>
      <c r="F40" s="1508"/>
      <c r="G40" s="1508"/>
      <c r="H40" s="1508"/>
      <c r="I40" s="379"/>
      <c r="J40" s="379"/>
      <c r="K40" s="379"/>
      <c r="L40" s="379"/>
      <c r="M40" s="379"/>
    </row>
    <row r="41" spans="3:13" ht="18.75" customHeight="1">
      <c r="C41" s="49"/>
      <c r="D41" s="23"/>
      <c r="E41" s="23"/>
      <c r="F41" s="23"/>
      <c r="G41" s="23"/>
      <c r="H41" s="23"/>
      <c r="J41" s="383"/>
      <c r="K41" s="382" t="s">
        <v>281</v>
      </c>
      <c r="L41" s="383"/>
      <c r="M41" s="384" t="s">
        <v>620</v>
      </c>
    </row>
    <row r="42" spans="3:13" ht="12" customHeight="1">
      <c r="C42" s="49"/>
      <c r="D42" s="23"/>
      <c r="E42" s="23"/>
      <c r="F42" s="23"/>
      <c r="G42" s="23"/>
      <c r="H42" s="23"/>
      <c r="J42" s="383"/>
      <c r="K42" s="1263" t="s">
        <v>647</v>
      </c>
      <c r="L42" s="383"/>
      <c r="M42" s="384"/>
    </row>
    <row r="43" spans="2:13" ht="13.5" customHeight="1">
      <c r="B43" s="358"/>
      <c r="C43" s="385"/>
      <c r="D43" s="258"/>
      <c r="E43" s="258"/>
      <c r="F43" s="258"/>
      <c r="G43" s="258"/>
      <c r="H43" s="258"/>
      <c r="I43" s="356"/>
      <c r="J43" s="387"/>
      <c r="K43" s="386" t="s">
        <v>468</v>
      </c>
      <c r="L43" s="387"/>
      <c r="M43" s="388" t="s">
        <v>468</v>
      </c>
    </row>
    <row r="44" spans="2:13" ht="18.75" customHeight="1">
      <c r="B44" s="358"/>
      <c r="C44" s="49" t="s">
        <v>631</v>
      </c>
      <c r="E44" s="23"/>
      <c r="F44" s="23"/>
      <c r="G44" s="23"/>
      <c r="H44" s="23"/>
      <c r="J44" s="23"/>
      <c r="K44" s="368">
        <v>-554</v>
      </c>
      <c r="L44" s="23"/>
      <c r="M44" s="375">
        <v>-562</v>
      </c>
    </row>
    <row r="45" spans="2:13" ht="18.75" customHeight="1">
      <c r="B45" s="358"/>
      <c r="C45" s="385" t="s">
        <v>632</v>
      </c>
      <c r="D45" s="356"/>
      <c r="E45" s="258"/>
      <c r="F45" s="258"/>
      <c r="G45" s="258"/>
      <c r="H45" s="258"/>
      <c r="I45" s="356"/>
      <c r="J45" s="258"/>
      <c r="K45" s="389">
        <v>383</v>
      </c>
      <c r="L45" s="258"/>
      <c r="M45" s="371">
        <v>409</v>
      </c>
    </row>
    <row r="46" spans="2:13" ht="18.75" customHeight="1">
      <c r="B46" s="358"/>
      <c r="C46" s="49" t="s">
        <v>654</v>
      </c>
      <c r="E46" s="23"/>
      <c r="F46" s="23"/>
      <c r="G46" s="23"/>
      <c r="H46" s="23"/>
      <c r="J46" s="23"/>
      <c r="K46" s="368">
        <f>SUM(K44:K45)</f>
        <v>-171</v>
      </c>
      <c r="L46" s="23"/>
      <c r="M46" s="375">
        <f>SUM(M44:M45)</f>
        <v>-153</v>
      </c>
    </row>
    <row r="47" spans="2:13" ht="18.75" customHeight="1">
      <c r="B47" s="358"/>
      <c r="C47" s="390" t="s">
        <v>864</v>
      </c>
      <c r="D47" s="356"/>
      <c r="E47" s="356"/>
      <c r="F47" s="356"/>
      <c r="G47" s="356"/>
      <c r="H47" s="356"/>
      <c r="I47" s="356"/>
      <c r="J47" s="356"/>
      <c r="K47" s="368">
        <v>898</v>
      </c>
      <c r="L47" s="356"/>
      <c r="M47" s="375">
        <v>749</v>
      </c>
    </row>
    <row r="48" spans="2:13" ht="19.5" customHeight="1" thickBot="1">
      <c r="B48" s="358"/>
      <c r="C48" s="391" t="s">
        <v>655</v>
      </c>
      <c r="D48" s="392"/>
      <c r="E48" s="392"/>
      <c r="F48" s="392"/>
      <c r="G48" s="392"/>
      <c r="H48" s="392"/>
      <c r="I48" s="392"/>
      <c r="J48" s="392"/>
      <c r="K48" s="377">
        <f>SUM(K46:K47)</f>
        <v>727</v>
      </c>
      <c r="L48" s="392"/>
      <c r="M48" s="393">
        <f>SUM(M46:M47)</f>
        <v>596</v>
      </c>
    </row>
    <row r="49" spans="2:13" ht="14.25">
      <c r="B49" s="65"/>
      <c r="C49" s="380"/>
      <c r="D49" s="380"/>
      <c r="E49" s="380"/>
      <c r="F49" s="381"/>
      <c r="G49" s="379"/>
      <c r="H49" s="379"/>
      <c r="I49" s="379"/>
      <c r="J49" s="379"/>
      <c r="K49" s="379"/>
      <c r="L49" s="379"/>
      <c r="M49" s="379"/>
    </row>
    <row r="50" spans="2:13" ht="24" customHeight="1">
      <c r="B50" s="1201" t="s">
        <v>656</v>
      </c>
      <c r="C50" s="1543" t="s">
        <v>859</v>
      </c>
      <c r="D50" s="1470"/>
      <c r="E50" s="1470"/>
      <c r="F50" s="1470"/>
      <c r="G50" s="379"/>
      <c r="H50" s="379"/>
      <c r="I50" s="379"/>
      <c r="J50" s="379"/>
      <c r="K50" s="379"/>
      <c r="L50" s="379"/>
      <c r="M50" s="379"/>
    </row>
    <row r="51" spans="2:13" ht="24" customHeight="1">
      <c r="B51" s="31"/>
      <c r="C51" s="31"/>
      <c r="D51" s="11"/>
      <c r="E51" s="11"/>
      <c r="F51" s="362"/>
      <c r="G51" s="305"/>
      <c r="H51" s="362"/>
      <c r="J51" s="305"/>
      <c r="L51" s="362"/>
      <c r="M51" s="305" t="s">
        <v>126</v>
      </c>
    </row>
    <row r="52" spans="2:13" ht="24" customHeight="1">
      <c r="B52" s="11"/>
      <c r="C52" s="11"/>
      <c r="D52" s="11"/>
      <c r="E52" s="11"/>
      <c r="G52" s="305" t="s">
        <v>641</v>
      </c>
      <c r="H52" s="362" t="s">
        <v>642</v>
      </c>
      <c r="I52" s="305" t="s">
        <v>126</v>
      </c>
      <c r="J52" s="305"/>
      <c r="K52" s="362" t="s">
        <v>640</v>
      </c>
      <c r="L52" s="305"/>
      <c r="M52" s="362" t="s">
        <v>185</v>
      </c>
    </row>
    <row r="53" spans="2:13" ht="15" customHeight="1">
      <c r="B53" s="65"/>
      <c r="C53" s="65"/>
      <c r="D53" s="65"/>
      <c r="E53" s="65"/>
      <c r="F53" s="363"/>
      <c r="G53" s="305" t="s">
        <v>645</v>
      </c>
      <c r="H53" s="305" t="s">
        <v>646</v>
      </c>
      <c r="I53" s="305" t="s">
        <v>643</v>
      </c>
      <c r="J53" s="364"/>
      <c r="K53" s="305" t="s">
        <v>644</v>
      </c>
      <c r="L53" s="305"/>
      <c r="M53" s="362" t="s">
        <v>189</v>
      </c>
    </row>
    <row r="54" spans="2:13" ht="24" customHeight="1">
      <c r="B54" s="36"/>
      <c r="C54" s="282"/>
      <c r="D54" s="282"/>
      <c r="E54" s="282"/>
      <c r="F54" s="282"/>
      <c r="G54" s="303" t="s">
        <v>468</v>
      </c>
      <c r="H54" s="303" t="s">
        <v>468</v>
      </c>
      <c r="I54" s="303" t="s">
        <v>468</v>
      </c>
      <c r="J54" s="303"/>
      <c r="K54" s="303" t="s">
        <v>468</v>
      </c>
      <c r="L54" s="303"/>
      <c r="M54" s="303" t="s">
        <v>468</v>
      </c>
    </row>
    <row r="55" spans="2:13" ht="18" customHeight="1">
      <c r="B55" s="367"/>
      <c r="C55" s="1210" t="s">
        <v>549</v>
      </c>
      <c r="D55" s="1211"/>
      <c r="E55" s="1211"/>
      <c r="F55" s="1211"/>
      <c r="G55" s="1205">
        <v>-221</v>
      </c>
      <c r="H55" s="1205">
        <v>176</v>
      </c>
      <c r="I55" s="1204">
        <f>SUM(G55:H55)</f>
        <v>-45</v>
      </c>
      <c r="J55" s="1205"/>
      <c r="K55" s="1205">
        <v>231</v>
      </c>
      <c r="L55" s="1205"/>
      <c r="M55" s="1204">
        <f>+K55+I55</f>
        <v>186</v>
      </c>
    </row>
    <row r="56" spans="2:13" ht="18.75" customHeight="1">
      <c r="B56" s="367"/>
      <c r="C56" s="1211" t="s">
        <v>589</v>
      </c>
      <c r="D56" s="1211"/>
      <c r="E56" s="1211"/>
      <c r="F56" s="1211"/>
      <c r="G56" s="1205">
        <v>-228</v>
      </c>
      <c r="H56" s="1205">
        <v>196</v>
      </c>
      <c r="I56" s="1204">
        <f>SUM(G56:H56)</f>
        <v>-32</v>
      </c>
      <c r="J56" s="1205"/>
      <c r="K56" s="1205">
        <v>200</v>
      </c>
      <c r="L56" s="1205"/>
      <c r="M56" s="1204">
        <f>+K56+I56</f>
        <v>168</v>
      </c>
    </row>
    <row r="57" spans="2:13" ht="18" customHeight="1">
      <c r="B57" s="367"/>
      <c r="C57" s="1211" t="s">
        <v>570</v>
      </c>
      <c r="D57" s="1211"/>
      <c r="E57" s="1211"/>
      <c r="F57" s="1211"/>
      <c r="G57" s="1205">
        <v>-105</v>
      </c>
      <c r="H57" s="1205">
        <v>11</v>
      </c>
      <c r="I57" s="1204">
        <f>SUM(G57:H57)</f>
        <v>-94</v>
      </c>
      <c r="J57" s="1205"/>
      <c r="K57" s="1205">
        <v>467</v>
      </c>
      <c r="L57" s="1205"/>
      <c r="M57" s="1205">
        <f>+K57+I57</f>
        <v>373</v>
      </c>
    </row>
    <row r="58" spans="2:13" ht="18" customHeight="1" thickBot="1">
      <c r="B58" s="397"/>
      <c r="C58" s="1212"/>
      <c r="D58" s="1212"/>
      <c r="E58" s="1212"/>
      <c r="F58" s="1212"/>
      <c r="G58" s="1209">
        <f>SUM(G55:G57)</f>
        <v>-554</v>
      </c>
      <c r="H58" s="1209">
        <f>SUM(H55:H57)</f>
        <v>383</v>
      </c>
      <c r="I58" s="1209">
        <f>SUM(I55:I57)</f>
        <v>-171</v>
      </c>
      <c r="J58" s="1209"/>
      <c r="K58" s="1209">
        <f>SUM(K55:K57)</f>
        <v>898</v>
      </c>
      <c r="L58" s="1209"/>
      <c r="M58" s="1209">
        <f>SUM(M55:M57)</f>
        <v>727</v>
      </c>
    </row>
    <row r="59" spans="2:13" ht="14.25">
      <c r="B59" s="372"/>
      <c r="C59" s="1211"/>
      <c r="D59" s="1211"/>
      <c r="E59" s="1211"/>
      <c r="F59" s="1211"/>
      <c r="G59" s="1205"/>
      <c r="H59" s="1205"/>
      <c r="I59" s="1205"/>
      <c r="J59" s="1205"/>
      <c r="K59" s="1205"/>
      <c r="L59" s="1205"/>
      <c r="M59" s="1213"/>
    </row>
    <row r="60" spans="2:13" ht="14.25">
      <c r="B60" s="65"/>
      <c r="C60" s="1214"/>
      <c r="D60" s="1214"/>
      <c r="E60" s="1214"/>
      <c r="F60" s="1215"/>
      <c r="G60" s="1216"/>
      <c r="H60" s="1216"/>
      <c r="I60" s="1216"/>
      <c r="J60" s="1216"/>
      <c r="K60" s="1216"/>
      <c r="L60" s="1216"/>
      <c r="M60" s="1216"/>
    </row>
    <row r="61" spans="2:13" ht="14.25" customHeight="1">
      <c r="B61" s="358" t="s">
        <v>658</v>
      </c>
      <c r="C61" s="1542" t="s">
        <v>657</v>
      </c>
      <c r="D61" s="1542"/>
      <c r="E61" s="1542"/>
      <c r="F61" s="1542"/>
      <c r="G61" s="1542"/>
      <c r="H61" s="1542"/>
      <c r="I61" s="1542"/>
      <c r="J61" s="1542"/>
      <c r="K61" s="1542"/>
      <c r="L61" s="1542"/>
      <c r="M61" s="1542"/>
    </row>
    <row r="62" spans="2:13" ht="27" customHeight="1">
      <c r="B62" s="358"/>
      <c r="C62" s="1214"/>
      <c r="D62" s="1214"/>
      <c r="E62" s="1214"/>
      <c r="F62" s="1214"/>
      <c r="G62" s="1214"/>
      <c r="H62" s="1214"/>
      <c r="I62" s="1214"/>
      <c r="J62" s="1214"/>
      <c r="K62" s="1214"/>
      <c r="L62" s="1214"/>
      <c r="M62" s="1214"/>
    </row>
    <row r="63" spans="2:13" ht="14.25" customHeight="1">
      <c r="B63" s="1201" t="s">
        <v>825</v>
      </c>
      <c r="C63" s="1542" t="s">
        <v>879</v>
      </c>
      <c r="D63" s="1548"/>
      <c r="E63" s="1214"/>
      <c r="F63" s="1215"/>
      <c r="G63" s="1216"/>
      <c r="H63" s="1216"/>
      <c r="I63" s="1216"/>
      <c r="J63" s="1216"/>
      <c r="K63" s="1216"/>
      <c r="L63" s="1216"/>
      <c r="M63" s="1216"/>
    </row>
    <row r="64" spans="2:13" ht="14.25" customHeight="1">
      <c r="B64" s="31"/>
      <c r="C64" s="1217"/>
      <c r="D64" s="1210"/>
      <c r="E64" s="1210"/>
      <c r="F64" s="1218"/>
      <c r="G64" s="1219"/>
      <c r="H64" s="1218"/>
      <c r="I64" s="1213"/>
      <c r="J64" s="1219"/>
      <c r="K64" s="1213"/>
      <c r="L64" s="1218"/>
      <c r="M64" s="1219" t="s">
        <v>126</v>
      </c>
    </row>
    <row r="65" spans="2:13" ht="14.25" customHeight="1">
      <c r="B65" s="11"/>
      <c r="C65" s="1210"/>
      <c r="D65" s="1210"/>
      <c r="E65" s="1210"/>
      <c r="F65" s="1213"/>
      <c r="G65" s="1219" t="s">
        <v>641</v>
      </c>
      <c r="H65" s="1218" t="s">
        <v>642</v>
      </c>
      <c r="I65" s="1219" t="s">
        <v>126</v>
      </c>
      <c r="J65" s="1219"/>
      <c r="K65" s="1218" t="s">
        <v>640</v>
      </c>
      <c r="L65" s="1219"/>
      <c r="M65" s="1218" t="s">
        <v>185</v>
      </c>
    </row>
    <row r="66" spans="2:13" ht="14.25" customHeight="1">
      <c r="B66" s="65"/>
      <c r="C66" s="1211"/>
      <c r="D66" s="1211"/>
      <c r="E66" s="1211"/>
      <c r="F66" s="1220"/>
      <c r="G66" s="1219" t="s">
        <v>645</v>
      </c>
      <c r="H66" s="1219" t="s">
        <v>646</v>
      </c>
      <c r="I66" s="1219" t="s">
        <v>643</v>
      </c>
      <c r="J66" s="1221"/>
      <c r="K66" s="1219" t="s">
        <v>644</v>
      </c>
      <c r="L66" s="1219"/>
      <c r="M66" s="1218" t="s">
        <v>189</v>
      </c>
    </row>
    <row r="67" spans="2:13" ht="14.25" customHeight="1">
      <c r="B67" s="36"/>
      <c r="C67" s="1222"/>
      <c r="D67" s="1222"/>
      <c r="E67" s="1222"/>
      <c r="F67" s="1222"/>
      <c r="G67" s="1223" t="s">
        <v>468</v>
      </c>
      <c r="H67" s="1223" t="s">
        <v>468</v>
      </c>
      <c r="I67" s="1223" t="s">
        <v>468</v>
      </c>
      <c r="J67" s="1223"/>
      <c r="K67" s="1223" t="s">
        <v>468</v>
      </c>
      <c r="L67" s="1223"/>
      <c r="M67" s="1223" t="s">
        <v>468</v>
      </c>
    </row>
    <row r="68" spans="2:13" ht="18" customHeight="1">
      <c r="B68" s="367"/>
      <c r="C68" s="1210" t="s">
        <v>549</v>
      </c>
      <c r="D68" s="1211"/>
      <c r="E68" s="1211"/>
      <c r="F68" s="1211"/>
      <c r="G68" s="1205">
        <v>408</v>
      </c>
      <c r="H68" s="1205">
        <v>-39</v>
      </c>
      <c r="I68" s="1204">
        <f>SUM(G68:H68)</f>
        <v>369</v>
      </c>
      <c r="J68" s="1205"/>
      <c r="K68" s="1205">
        <v>-369</v>
      </c>
      <c r="L68" s="1205"/>
      <c r="M68" s="1204">
        <f>+K68+I68</f>
        <v>0</v>
      </c>
    </row>
    <row r="69" spans="2:13" ht="18" customHeight="1">
      <c r="B69" s="367"/>
      <c r="C69" s="1211" t="s">
        <v>589</v>
      </c>
      <c r="D69" s="1211"/>
      <c r="E69" s="1211"/>
      <c r="F69" s="1211"/>
      <c r="G69" s="1205">
        <v>326</v>
      </c>
      <c r="H69" s="1205">
        <v>-210</v>
      </c>
      <c r="I69" s="1204">
        <f>SUM(G69:H69)</f>
        <v>116</v>
      </c>
      <c r="J69" s="1205"/>
      <c r="K69" s="1205">
        <v>-116</v>
      </c>
      <c r="L69" s="1205"/>
      <c r="M69" s="1204">
        <f>+K69+I69</f>
        <v>0</v>
      </c>
    </row>
    <row r="70" spans="2:13" ht="18" customHeight="1">
      <c r="B70" s="367"/>
      <c r="C70" s="1211" t="s">
        <v>570</v>
      </c>
      <c r="D70" s="1211"/>
      <c r="E70" s="1211"/>
      <c r="F70" s="1211"/>
      <c r="G70" s="1205">
        <v>209</v>
      </c>
      <c r="H70" s="1205">
        <v>-41</v>
      </c>
      <c r="I70" s="1204">
        <f>SUM(G70:H70)</f>
        <v>168</v>
      </c>
      <c r="J70" s="1205"/>
      <c r="K70" s="1205">
        <v>-168</v>
      </c>
      <c r="L70" s="1205"/>
      <c r="M70" s="1205">
        <f>+K70+I70</f>
        <v>0</v>
      </c>
    </row>
    <row r="71" spans="2:13" ht="18" customHeight="1" thickBot="1">
      <c r="B71" s="397"/>
      <c r="C71" s="1212"/>
      <c r="D71" s="1212"/>
      <c r="E71" s="1212"/>
      <c r="F71" s="1212"/>
      <c r="G71" s="1209">
        <f>SUM(G68:G70)</f>
        <v>943</v>
      </c>
      <c r="H71" s="1209">
        <f>SUM(H68:H70)</f>
        <v>-290</v>
      </c>
      <c r="I71" s="1209">
        <f>SUM(I68:I70)</f>
        <v>653</v>
      </c>
      <c r="J71" s="1209"/>
      <c r="K71" s="1209">
        <f>SUM(K68:K70)</f>
        <v>-653</v>
      </c>
      <c r="L71" s="1209"/>
      <c r="M71" s="1209">
        <f>SUM(M68:M70)</f>
        <v>0</v>
      </c>
    </row>
    <row r="72" spans="2:13" ht="14.25" customHeight="1">
      <c r="B72" s="358"/>
      <c r="C72" s="49"/>
      <c r="D72" s="49"/>
      <c r="E72" s="49"/>
      <c r="F72" s="49"/>
      <c r="G72" s="49"/>
      <c r="H72" s="49"/>
      <c r="I72" s="49"/>
      <c r="J72" s="49"/>
      <c r="K72" s="49"/>
      <c r="L72" s="49"/>
      <c r="M72" s="49"/>
    </row>
    <row r="73" spans="2:13" ht="14.25" customHeight="1">
      <c r="B73" s="358" t="s">
        <v>908</v>
      </c>
      <c r="C73" s="1516" t="s">
        <v>778</v>
      </c>
      <c r="D73" s="1516"/>
      <c r="E73" s="1516"/>
      <c r="F73" s="1516"/>
      <c r="G73" s="1516"/>
      <c r="H73" s="1516"/>
      <c r="I73" s="1516"/>
      <c r="J73" s="1516"/>
      <c r="K73" s="1516"/>
      <c r="L73" s="1516"/>
      <c r="M73" s="1516"/>
    </row>
    <row r="74" ht="15" customHeight="1">
      <c r="B74" s="394"/>
    </row>
    <row r="75" spans="2:13" ht="31.5" customHeight="1">
      <c r="B75" s="358" t="s">
        <v>101</v>
      </c>
      <c r="C75" s="1543" t="s">
        <v>100</v>
      </c>
      <c r="D75" s="1543"/>
      <c r="E75" s="1543"/>
      <c r="F75" s="1543"/>
      <c r="G75" s="1543"/>
      <c r="H75" s="1543"/>
      <c r="I75" s="1543"/>
      <c r="J75" s="1543"/>
      <c r="K75" s="1543"/>
      <c r="L75" s="1543"/>
      <c r="M75" s="1543"/>
    </row>
    <row r="76" spans="2:13" ht="14.25">
      <c r="B76" s="358"/>
      <c r="C76" s="1516"/>
      <c r="D76" s="1506"/>
      <c r="E76" s="1506"/>
      <c r="F76" s="1506"/>
      <c r="G76" s="1506"/>
      <c r="H76" s="1506"/>
      <c r="I76" s="1506"/>
      <c r="J76" s="1506"/>
      <c r="K76" s="1506"/>
      <c r="L76" s="1506"/>
      <c r="M76" s="1506"/>
    </row>
    <row r="77" spans="2:13" ht="14.25">
      <c r="B77" s="358"/>
      <c r="C77" s="49"/>
      <c r="D77" s="23"/>
      <c r="E77" s="23"/>
      <c r="F77" s="23"/>
      <c r="G77" s="23"/>
      <c r="H77" s="23"/>
      <c r="J77" s="383"/>
      <c r="K77" s="382" t="s">
        <v>281</v>
      </c>
      <c r="L77" s="383"/>
      <c r="M77" s="384" t="s">
        <v>620</v>
      </c>
    </row>
    <row r="78" spans="2:13" ht="14.25">
      <c r="B78" s="358"/>
      <c r="C78" s="385"/>
      <c r="D78" s="258"/>
      <c r="E78" s="258"/>
      <c r="F78" s="258"/>
      <c r="G78" s="258"/>
      <c r="H78" s="258"/>
      <c r="I78" s="356"/>
      <c r="J78" s="387"/>
      <c r="K78" s="386" t="s">
        <v>468</v>
      </c>
      <c r="L78" s="387"/>
      <c r="M78" s="388" t="s">
        <v>468</v>
      </c>
    </row>
    <row r="79" spans="2:13" ht="14.25">
      <c r="B79" s="358"/>
      <c r="C79" s="49" t="s">
        <v>549</v>
      </c>
      <c r="E79" s="23"/>
      <c r="F79" s="23"/>
      <c r="G79" s="23"/>
      <c r="H79" s="23"/>
      <c r="J79" s="383"/>
      <c r="K79" s="395">
        <v>125</v>
      </c>
      <c r="L79" s="383"/>
      <c r="M79" s="383">
        <v>120</v>
      </c>
    </row>
    <row r="80" spans="2:13" ht="15.75" customHeight="1">
      <c r="B80" s="358"/>
      <c r="C80" s="49" t="s">
        <v>589</v>
      </c>
      <c r="E80" s="23"/>
      <c r="F80" s="23"/>
      <c r="G80" s="23"/>
      <c r="H80" s="23"/>
      <c r="J80" s="383"/>
      <c r="K80" s="395">
        <v>12</v>
      </c>
      <c r="L80" s="383"/>
      <c r="M80" s="383">
        <v>12</v>
      </c>
    </row>
    <row r="81" spans="3:13" ht="15" customHeight="1">
      <c r="C81" s="390" t="s">
        <v>570</v>
      </c>
      <c r="D81" s="356"/>
      <c r="E81" s="356"/>
      <c r="F81" s="356"/>
      <c r="G81" s="356"/>
      <c r="H81" s="356"/>
      <c r="I81" s="356"/>
      <c r="J81" s="390"/>
      <c r="K81" s="396">
        <v>120</v>
      </c>
      <c r="L81" s="390"/>
      <c r="M81" s="390">
        <v>42</v>
      </c>
    </row>
    <row r="82" spans="3:13" ht="15" thickBot="1">
      <c r="C82" s="392"/>
      <c r="D82" s="392"/>
      <c r="E82" s="392"/>
      <c r="F82" s="392"/>
      <c r="G82" s="392"/>
      <c r="H82" s="392"/>
      <c r="I82" s="807"/>
      <c r="J82" s="391"/>
      <c r="K82" s="397">
        <f>SUM(K79:K81)</f>
        <v>257</v>
      </c>
      <c r="L82" s="391"/>
      <c r="M82" s="391">
        <f>SUM(M79:M81)</f>
        <v>174</v>
      </c>
    </row>
    <row r="84" spans="2:13" ht="42" customHeight="1">
      <c r="B84" s="145" t="s">
        <v>830</v>
      </c>
      <c r="C84" s="1541" t="s">
        <v>524</v>
      </c>
      <c r="D84" s="1541"/>
      <c r="E84" s="1541"/>
      <c r="F84" s="1541"/>
      <c r="G84" s="1541"/>
      <c r="H84" s="1541"/>
      <c r="I84" s="1541"/>
      <c r="J84" s="1541"/>
      <c r="K84" s="1541"/>
      <c r="L84" s="1541"/>
      <c r="M84" s="1541"/>
    </row>
    <row r="85" spans="2:13" ht="3.75" customHeight="1">
      <c r="B85" s="31"/>
      <c r="C85" s="1202"/>
      <c r="D85" s="1202"/>
      <c r="E85" s="1202"/>
      <c r="F85" s="1202"/>
      <c r="G85" s="1202"/>
      <c r="H85" s="1202"/>
      <c r="I85" s="1202"/>
      <c r="J85" s="1202"/>
      <c r="K85" s="1202"/>
      <c r="L85" s="1202"/>
      <c r="M85" s="1202"/>
    </row>
    <row r="86" spans="2:13" ht="16.5" customHeight="1">
      <c r="B86" s="41" t="s">
        <v>831</v>
      </c>
      <c r="C86" s="1516" t="s">
        <v>909</v>
      </c>
      <c r="D86" s="1506"/>
      <c r="E86" s="1506"/>
      <c r="F86" s="1506"/>
      <c r="G86" s="1506"/>
      <c r="H86" s="1506"/>
      <c r="I86" s="1506"/>
      <c r="J86" s="1506"/>
      <c r="K86" s="1506"/>
      <c r="L86" s="1506"/>
      <c r="M86" s="1506"/>
    </row>
    <row r="87" spans="3:11" ht="14.25">
      <c r="C87" s="49"/>
      <c r="D87" s="23"/>
      <c r="E87" s="23"/>
      <c r="F87" s="23"/>
      <c r="G87" s="23"/>
      <c r="H87" s="23"/>
      <c r="I87" s="305"/>
      <c r="J87" s="804"/>
      <c r="K87" s="305"/>
    </row>
    <row r="88" spans="3:11" ht="14.25">
      <c r="C88" s="49"/>
      <c r="D88" s="23"/>
      <c r="E88" s="23"/>
      <c r="F88" s="23"/>
      <c r="G88" s="23"/>
      <c r="H88" s="23"/>
      <c r="I88" s="382"/>
      <c r="J88" s="383"/>
      <c r="K88" s="382" t="s">
        <v>281</v>
      </c>
    </row>
    <row r="89" spans="3:11" ht="14.25">
      <c r="C89" s="49"/>
      <c r="D89" s="23"/>
      <c r="E89" s="23"/>
      <c r="F89" s="23"/>
      <c r="G89" s="23"/>
      <c r="H89" s="23"/>
      <c r="I89" s="805"/>
      <c r="J89" s="383"/>
      <c r="K89" s="805" t="s">
        <v>468</v>
      </c>
    </row>
    <row r="90" spans="3:11" ht="14.25">
      <c r="C90" s="49"/>
      <c r="D90" s="23"/>
      <c r="E90" s="23"/>
      <c r="F90" s="23"/>
      <c r="G90" s="23"/>
      <c r="H90" s="258"/>
      <c r="I90" s="806"/>
      <c r="J90" s="387"/>
      <c r="K90" s="806" t="s">
        <v>910</v>
      </c>
    </row>
    <row r="91" spans="3:11" ht="14.25">
      <c r="C91" s="1537" t="s">
        <v>96</v>
      </c>
      <c r="D91" s="1538"/>
      <c r="E91" s="1538"/>
      <c r="F91" s="1538"/>
      <c r="G91" s="1538"/>
      <c r="H91" s="23"/>
      <c r="I91" s="368"/>
      <c r="J91" s="368"/>
      <c r="K91" s="368">
        <v>-22</v>
      </c>
    </row>
    <row r="92" spans="3:11" ht="14.25">
      <c r="C92" s="1539" t="s">
        <v>866</v>
      </c>
      <c r="D92" s="1540"/>
      <c r="E92" s="1540"/>
      <c r="F92" s="1540"/>
      <c r="G92" s="1540"/>
      <c r="H92" s="23"/>
      <c r="I92" s="368"/>
      <c r="J92" s="368"/>
      <c r="K92" s="368">
        <v>-13</v>
      </c>
    </row>
    <row r="93" spans="3:11" ht="14.25">
      <c r="C93" s="1535" t="s">
        <v>911</v>
      </c>
      <c r="D93" s="1536"/>
      <c r="E93" s="1536"/>
      <c r="F93" s="1536"/>
      <c r="G93" s="1536"/>
      <c r="H93" s="356"/>
      <c r="I93" s="368"/>
      <c r="J93" s="368"/>
      <c r="K93" s="368">
        <v>-41</v>
      </c>
    </row>
    <row r="94" spans="3:11" ht="15" thickBot="1">
      <c r="C94" s="807"/>
      <c r="D94" s="807"/>
      <c r="E94" s="807"/>
      <c r="F94" s="807"/>
      <c r="G94" s="807"/>
      <c r="H94" s="392"/>
      <c r="I94" s="377"/>
      <c r="J94" s="377"/>
      <c r="K94" s="377">
        <f>SUM(K91:K93)</f>
        <v>-76</v>
      </c>
    </row>
  </sheetData>
  <mergeCells count="16">
    <mergeCell ref="C61:M61"/>
    <mergeCell ref="C73:M73"/>
    <mergeCell ref="C75:M75"/>
    <mergeCell ref="L1:M1"/>
    <mergeCell ref="F6:M6"/>
    <mergeCell ref="C38:M38"/>
    <mergeCell ref="C40:H40"/>
    <mergeCell ref="C63:D63"/>
    <mergeCell ref="C50:F50"/>
    <mergeCell ref="B31:E31"/>
    <mergeCell ref="C93:G93"/>
    <mergeCell ref="C76:M76"/>
    <mergeCell ref="C86:M86"/>
    <mergeCell ref="C91:G91"/>
    <mergeCell ref="C92:G92"/>
    <mergeCell ref="C84:M84"/>
  </mergeCells>
  <printOptions horizontalCentered="1" verticalCentered="1"/>
  <pageMargins left="0" right="0" top="0" bottom="0" header="0" footer="0"/>
  <pageSetup fitToHeight="1" fitToWidth="1" horizontalDpi="600" verticalDpi="600" orientation="portrait" paperSize="9" scale="56" r:id="rId1"/>
  <rowBreaks count="1" manualBreakCount="1">
    <brk id="74" max="12" man="1"/>
  </rowBreaks>
</worksheet>
</file>

<file path=xl/worksheets/sheet13.xml><?xml version="1.0" encoding="utf-8"?>
<worksheet xmlns="http://schemas.openxmlformats.org/spreadsheetml/2006/main" xmlns:r="http://schemas.openxmlformats.org/officeDocument/2006/relationships">
  <dimension ref="A1:O179"/>
  <sheetViews>
    <sheetView showGridLines="0" zoomScale="75" zoomScaleNormal="75" zoomScaleSheetLayoutView="70" workbookViewId="0" topLeftCell="A1">
      <selection activeCell="K7" sqref="K7"/>
    </sheetView>
  </sheetViews>
  <sheetFormatPr defaultColWidth="9.00390625" defaultRowHeight="14.25"/>
  <cols>
    <col min="1" max="1" width="3.50390625" style="0" customWidth="1"/>
    <col min="2" max="2" width="7.625" style="0" customWidth="1"/>
    <col min="3" max="3" width="8.00390625" style="0" customWidth="1"/>
    <col min="4" max="4" width="7.50390625" style="0" customWidth="1"/>
    <col min="5" max="5" width="11.50390625" style="0" customWidth="1"/>
    <col min="6" max="6" width="12.50390625" style="0" customWidth="1"/>
    <col min="7" max="7" width="13.375" style="0" customWidth="1"/>
    <col min="8" max="8" width="12.50390625" style="0" customWidth="1"/>
    <col min="9" max="9" width="17.375" style="0" customWidth="1"/>
    <col min="10" max="10" width="4.375" style="0" customWidth="1"/>
    <col min="11" max="11" width="13.625" style="0" customWidth="1"/>
    <col min="12" max="15" width="12.50390625" style="0" customWidth="1"/>
  </cols>
  <sheetData>
    <row r="1" spans="2:15" ht="14.25">
      <c r="B1" t="s">
        <v>989</v>
      </c>
      <c r="K1" s="1553"/>
      <c r="L1" s="1545"/>
      <c r="M1" s="1545"/>
      <c r="O1" s="766" t="s">
        <v>659</v>
      </c>
    </row>
    <row r="2" spans="11:13" ht="14.25">
      <c r="K2" s="398"/>
      <c r="L2" s="28"/>
      <c r="M2" s="28"/>
    </row>
    <row r="3" spans="2:13" ht="15">
      <c r="B3" s="186" t="s">
        <v>991</v>
      </c>
      <c r="K3" s="398"/>
      <c r="L3" s="28"/>
      <c r="M3" s="28"/>
    </row>
    <row r="4" spans="11:13" ht="14.25">
      <c r="K4" s="398"/>
      <c r="L4" s="28"/>
      <c r="M4" s="28"/>
    </row>
    <row r="5" ht="15.75">
      <c r="B5" s="32" t="s">
        <v>460</v>
      </c>
    </row>
    <row r="6" ht="15.75">
      <c r="B6" s="32"/>
    </row>
    <row r="7" spans="2:14" ht="14.25">
      <c r="B7" s="399" t="s">
        <v>660</v>
      </c>
      <c r="C7" s="400"/>
      <c r="D7" s="112"/>
      <c r="E7" s="112"/>
      <c r="F7" s="112"/>
      <c r="G7" s="112"/>
      <c r="H7" s="112"/>
      <c r="I7" s="117"/>
      <c r="J7" s="117"/>
      <c r="N7" s="401"/>
    </row>
    <row r="8" spans="2:14" ht="14.25">
      <c r="B8" s="400"/>
      <c r="C8" s="400"/>
      <c r="D8" s="112"/>
      <c r="E8" s="112"/>
      <c r="F8" s="112"/>
      <c r="G8" s="112"/>
      <c r="H8" s="112"/>
      <c r="I8" s="117"/>
      <c r="J8" s="117"/>
      <c r="K8" s="117"/>
      <c r="L8" s="117"/>
      <c r="M8" s="402"/>
      <c r="N8" s="402"/>
    </row>
    <row r="9" spans="2:14" ht="14.25">
      <c r="B9" s="399" t="s">
        <v>661</v>
      </c>
      <c r="C9" s="403"/>
      <c r="D9" s="112"/>
      <c r="E9" s="112"/>
      <c r="F9" s="112"/>
      <c r="G9" s="112"/>
      <c r="H9" s="112"/>
      <c r="I9" s="117"/>
      <c r="J9" s="117"/>
      <c r="K9" s="117"/>
      <c r="L9" s="117"/>
      <c r="M9" s="402"/>
      <c r="N9" s="402"/>
    </row>
    <row r="10" spans="2:14" ht="14.25">
      <c r="B10" s="399"/>
      <c r="C10" s="403"/>
      <c r="D10" s="112"/>
      <c r="E10" s="112"/>
      <c r="F10" s="112"/>
      <c r="G10" s="112"/>
      <c r="H10" s="112"/>
      <c r="I10" s="117"/>
      <c r="J10" s="117"/>
      <c r="K10" s="117"/>
      <c r="L10" s="117"/>
      <c r="M10" s="402"/>
      <c r="N10" s="402"/>
    </row>
    <row r="11" spans="2:14" ht="14.25">
      <c r="B11" s="1555" t="s">
        <v>852</v>
      </c>
      <c r="C11" s="1556"/>
      <c r="D11" s="1556"/>
      <c r="E11" s="1556"/>
      <c r="F11" s="1556"/>
      <c r="G11" s="1556"/>
      <c r="H11" s="1556"/>
      <c r="I11" s="1556"/>
      <c r="J11" s="1556"/>
      <c r="K11" s="1556"/>
      <c r="L11" s="1556"/>
      <c r="M11" s="1506"/>
      <c r="N11" s="1506"/>
    </row>
    <row r="12" spans="2:14" ht="8.25" customHeight="1">
      <c r="B12" s="404"/>
      <c r="C12" s="404"/>
      <c r="D12" s="112"/>
      <c r="E12" s="112"/>
      <c r="F12" s="112"/>
      <c r="G12" s="112"/>
      <c r="H12" s="112"/>
      <c r="I12" s="117"/>
      <c r="J12" s="117"/>
      <c r="K12" s="117"/>
      <c r="L12" s="117"/>
      <c r="M12" s="402"/>
      <c r="N12" s="402"/>
    </row>
    <row r="13" spans="2:14" ht="14.25">
      <c r="B13" s="404" t="s">
        <v>867</v>
      </c>
      <c r="C13" s="404"/>
      <c r="D13" s="112"/>
      <c r="E13" s="112"/>
      <c r="F13" s="112"/>
      <c r="G13" s="112"/>
      <c r="H13" s="112"/>
      <c r="I13" s="117"/>
      <c r="J13" s="117"/>
      <c r="K13" s="117"/>
      <c r="L13" s="117"/>
      <c r="M13" s="402"/>
      <c r="N13" s="402"/>
    </row>
    <row r="14" spans="2:15" ht="14.25" customHeight="1">
      <c r="B14" s="1554" t="s">
        <v>868</v>
      </c>
      <c r="C14" s="1452"/>
      <c r="D14" s="1452"/>
      <c r="E14" s="1452"/>
      <c r="F14" s="1452"/>
      <c r="G14" s="1452"/>
      <c r="H14" s="1452"/>
      <c r="I14" s="1452"/>
      <c r="J14" s="1452"/>
      <c r="K14" s="1452"/>
      <c r="L14" s="1452"/>
      <c r="M14" s="1452"/>
      <c r="N14" s="1452"/>
      <c r="O14" s="1452"/>
    </row>
    <row r="15" spans="2:14" ht="14.25">
      <c r="B15" s="1554" t="s">
        <v>869</v>
      </c>
      <c r="C15" s="1554"/>
      <c r="D15" s="1554"/>
      <c r="E15" s="1554"/>
      <c r="F15" s="1554"/>
      <c r="G15" s="1554"/>
      <c r="H15" s="1554"/>
      <c r="I15" s="117"/>
      <c r="J15" s="117"/>
      <c r="K15" s="117"/>
      <c r="L15" s="117"/>
      <c r="M15" s="402"/>
      <c r="N15" s="402"/>
    </row>
    <row r="16" spans="2:14" ht="14.25">
      <c r="B16" s="406" t="s">
        <v>870</v>
      </c>
      <c r="C16" s="406"/>
      <c r="D16" s="406"/>
      <c r="E16" s="406"/>
      <c r="F16" s="406"/>
      <c r="G16" s="406"/>
      <c r="H16" s="406"/>
      <c r="I16" s="406"/>
      <c r="J16" s="406"/>
      <c r="K16" s="406"/>
      <c r="L16" s="406"/>
      <c r="M16" s="402"/>
      <c r="N16" s="402"/>
    </row>
    <row r="17" spans="2:14" ht="14.25">
      <c r="B17" s="406" t="s">
        <v>871</v>
      </c>
      <c r="C17" s="406"/>
      <c r="D17" s="406"/>
      <c r="E17" s="406"/>
      <c r="F17" s="406"/>
      <c r="G17" s="406"/>
      <c r="H17" s="406"/>
      <c r="I17" s="406"/>
      <c r="J17" s="406"/>
      <c r="K17" s="406"/>
      <c r="L17" s="406"/>
      <c r="M17" s="402"/>
      <c r="N17" s="402"/>
    </row>
    <row r="18" spans="2:14" ht="14.25">
      <c r="B18" s="404"/>
      <c r="C18" s="404"/>
      <c r="D18" s="112"/>
      <c r="E18" s="112"/>
      <c r="F18" s="112"/>
      <c r="G18" s="112"/>
      <c r="H18" s="112"/>
      <c r="I18" s="117"/>
      <c r="J18" s="117"/>
      <c r="K18" s="117"/>
      <c r="L18" s="117"/>
      <c r="M18" s="402"/>
      <c r="N18" s="402"/>
    </row>
    <row r="19" spans="2:14" ht="14.25">
      <c r="B19" s="1550" t="s">
        <v>662</v>
      </c>
      <c r="C19" s="1427"/>
      <c r="D19" s="1427"/>
      <c r="E19" s="1427"/>
      <c r="F19" s="1427"/>
      <c r="G19" s="1427"/>
      <c r="H19" s="1427"/>
      <c r="I19" s="1427"/>
      <c r="J19" s="1427"/>
      <c r="K19" s="1427"/>
      <c r="L19" s="1427"/>
      <c r="M19" s="1427"/>
      <c r="N19" s="402"/>
    </row>
    <row r="20" spans="2:14" ht="14.25">
      <c r="B20" s="404"/>
      <c r="C20" s="404"/>
      <c r="D20" s="112"/>
      <c r="E20" s="112"/>
      <c r="F20" s="112"/>
      <c r="G20" s="112"/>
      <c r="H20" s="112"/>
      <c r="I20" s="117"/>
      <c r="J20" s="117"/>
      <c r="K20" s="117"/>
      <c r="L20" s="117"/>
      <c r="M20" s="402"/>
      <c r="N20" s="402"/>
    </row>
    <row r="21" spans="2:15" ht="41.25" customHeight="1">
      <c r="B21" s="407"/>
      <c r="C21" s="407"/>
      <c r="D21" s="407"/>
      <c r="E21" s="135"/>
      <c r="F21" s="135"/>
      <c r="G21" s="135"/>
      <c r="H21" s="135"/>
      <c r="L21" s="408" t="s">
        <v>549</v>
      </c>
      <c r="M21" s="409" t="s">
        <v>663</v>
      </c>
      <c r="N21" s="409" t="s">
        <v>664</v>
      </c>
      <c r="O21" s="410" t="s">
        <v>665</v>
      </c>
    </row>
    <row r="22" spans="2:15" ht="14.25">
      <c r="B22" s="1551">
        <v>2006</v>
      </c>
      <c r="C22" s="1551"/>
      <c r="D22" s="411"/>
      <c r="E22" s="412"/>
      <c r="F22" s="412"/>
      <c r="G22" s="412"/>
      <c r="H22" s="412"/>
      <c r="I22" s="412"/>
      <c r="J22" s="412"/>
      <c r="K22" s="412"/>
      <c r="L22" s="413" t="s">
        <v>468</v>
      </c>
      <c r="M22" s="413" t="s">
        <v>468</v>
      </c>
      <c r="N22" s="413" t="s">
        <v>468</v>
      </c>
      <c r="O22" s="413" t="s">
        <v>468</v>
      </c>
    </row>
    <row r="23" spans="2:15" ht="14.25">
      <c r="B23" s="414" t="s">
        <v>666</v>
      </c>
      <c r="C23" s="407"/>
      <c r="D23" s="407"/>
      <c r="E23" s="135"/>
      <c r="F23" s="135"/>
      <c r="G23" s="135"/>
      <c r="H23" s="135"/>
      <c r="I23" s="135"/>
      <c r="J23" s="135"/>
      <c r="K23" s="135"/>
      <c r="L23" s="135"/>
      <c r="M23" s="135"/>
      <c r="N23" s="135"/>
      <c r="O23" s="135"/>
    </row>
    <row r="24" spans="2:15" ht="15" thickBot="1">
      <c r="B24" s="407" t="s">
        <v>667</v>
      </c>
      <c r="C24" s="407"/>
      <c r="D24" s="407"/>
      <c r="E24" s="135"/>
      <c r="F24" s="135"/>
      <c r="G24" s="135"/>
      <c r="H24" s="135"/>
      <c r="I24" s="135"/>
      <c r="J24" s="135"/>
      <c r="K24" s="135"/>
      <c r="L24" s="767">
        <v>266</v>
      </c>
      <c r="M24" s="767">
        <v>259</v>
      </c>
      <c r="N24" s="767">
        <v>514</v>
      </c>
      <c r="O24" s="767">
        <f>SUM(L24:N24)</f>
        <v>1039</v>
      </c>
    </row>
    <row r="25" spans="2:15" ht="14.25">
      <c r="B25" s="407"/>
      <c r="C25" s="407"/>
      <c r="D25" s="407"/>
      <c r="E25" s="135"/>
      <c r="F25" s="135"/>
      <c r="G25" s="135"/>
      <c r="H25" s="135"/>
      <c r="I25" s="135"/>
      <c r="J25" s="135"/>
      <c r="K25" s="135"/>
      <c r="L25" s="768"/>
      <c r="M25" s="768"/>
      <c r="N25" s="768"/>
      <c r="O25" s="768"/>
    </row>
    <row r="26" spans="2:15" ht="14.25">
      <c r="B26" s="407" t="s">
        <v>668</v>
      </c>
      <c r="C26" s="407"/>
      <c r="D26" s="407"/>
      <c r="E26" s="135"/>
      <c r="F26" s="135"/>
      <c r="G26" s="135"/>
      <c r="H26" s="135"/>
      <c r="I26" s="135"/>
      <c r="J26" s="135"/>
      <c r="K26" s="135"/>
      <c r="L26" s="769">
        <v>-46</v>
      </c>
      <c r="M26" s="769">
        <v>-28</v>
      </c>
      <c r="N26" s="769">
        <v>-56</v>
      </c>
      <c r="O26" s="769">
        <f>SUM(L26:N26)</f>
        <v>-130</v>
      </c>
    </row>
    <row r="27" spans="2:15" ht="14.25">
      <c r="B27" s="407" t="s">
        <v>669</v>
      </c>
      <c r="C27" s="407"/>
      <c r="D27" s="407"/>
      <c r="E27" s="135"/>
      <c r="F27" s="135"/>
      <c r="G27" s="135"/>
      <c r="H27" s="135"/>
      <c r="I27" s="135"/>
      <c r="J27" s="135"/>
      <c r="K27" s="135"/>
      <c r="L27" s="769">
        <v>4</v>
      </c>
      <c r="M27" s="769">
        <v>3</v>
      </c>
      <c r="N27" s="769">
        <v>-9</v>
      </c>
      <c r="O27" s="769">
        <f>SUM(L27:N27)</f>
        <v>-2</v>
      </c>
    </row>
    <row r="28" spans="2:15" ht="14.25">
      <c r="B28" s="407" t="s">
        <v>670</v>
      </c>
      <c r="C28" s="407"/>
      <c r="D28" s="407"/>
      <c r="E28" s="135"/>
      <c r="F28" s="135"/>
      <c r="G28" s="135"/>
      <c r="H28" s="135"/>
      <c r="I28" s="135"/>
      <c r="J28" s="135"/>
      <c r="K28" s="135"/>
      <c r="L28" s="769">
        <v>-11</v>
      </c>
      <c r="M28" s="769">
        <v>-17</v>
      </c>
      <c r="N28" s="769">
        <v>7</v>
      </c>
      <c r="O28" s="769">
        <f>SUM(L28:N28)</f>
        <v>-21</v>
      </c>
    </row>
    <row r="29" spans="2:15" ht="14.25">
      <c r="B29" s="407" t="s">
        <v>671</v>
      </c>
      <c r="C29" s="407"/>
      <c r="D29" s="407"/>
      <c r="E29" s="135"/>
      <c r="F29" s="135"/>
      <c r="G29" s="135"/>
      <c r="H29" s="135"/>
      <c r="I29" s="135"/>
      <c r="J29" s="135"/>
      <c r="K29" s="135"/>
      <c r="L29" s="769">
        <v>16</v>
      </c>
      <c r="M29" s="769">
        <v>28</v>
      </c>
      <c r="N29" s="769">
        <v>23</v>
      </c>
      <c r="O29" s="769">
        <f>SUM(L29:N29)</f>
        <v>67</v>
      </c>
    </row>
    <row r="30" spans="2:15" ht="14.25">
      <c r="B30" s="407"/>
      <c r="C30" s="407"/>
      <c r="D30" s="407"/>
      <c r="E30" s="135"/>
      <c r="F30" s="135"/>
      <c r="G30" s="135"/>
      <c r="H30" s="135"/>
      <c r="I30" s="135"/>
      <c r="J30" s="135"/>
      <c r="K30" s="135"/>
      <c r="L30" s="768"/>
      <c r="M30" s="768"/>
      <c r="N30" s="768"/>
      <c r="O30" s="768"/>
    </row>
    <row r="31" spans="2:15" ht="14.25">
      <c r="B31" s="414" t="s">
        <v>672</v>
      </c>
      <c r="C31" s="407"/>
      <c r="D31" s="407"/>
      <c r="E31" s="135"/>
      <c r="F31" s="135"/>
      <c r="G31" s="135"/>
      <c r="H31" s="135"/>
      <c r="I31" s="135"/>
      <c r="J31" s="135"/>
      <c r="K31" s="135"/>
      <c r="L31" s="768"/>
      <c r="M31" s="768"/>
      <c r="N31" s="768"/>
      <c r="O31" s="768"/>
    </row>
    <row r="32" spans="2:15" ht="15" thickBot="1">
      <c r="B32" s="407" t="s">
        <v>673</v>
      </c>
      <c r="C32" s="407"/>
      <c r="D32" s="407"/>
      <c r="E32" s="135"/>
      <c r="F32" s="135"/>
      <c r="G32" s="135"/>
      <c r="H32" s="135"/>
      <c r="I32" s="135"/>
      <c r="J32" s="135"/>
      <c r="K32" s="135"/>
      <c r="L32" s="767">
        <v>5813</v>
      </c>
      <c r="M32" s="767">
        <v>3303</v>
      </c>
      <c r="N32" s="767">
        <v>2548</v>
      </c>
      <c r="O32" s="767">
        <f>SUM(L32:N32)</f>
        <v>11664</v>
      </c>
    </row>
    <row r="33" spans="2:15" ht="14.25">
      <c r="B33" s="407"/>
      <c r="C33" s="407"/>
      <c r="D33" s="407"/>
      <c r="E33" s="135"/>
      <c r="F33" s="135"/>
      <c r="G33" s="135"/>
      <c r="H33" s="135"/>
      <c r="I33" s="135"/>
      <c r="J33" s="135"/>
      <c r="K33" s="135"/>
      <c r="L33" s="768"/>
      <c r="M33" s="768"/>
      <c r="N33" s="768"/>
      <c r="O33" s="768"/>
    </row>
    <row r="34" spans="2:15" ht="14.25">
      <c r="B34" s="407" t="s">
        <v>668</v>
      </c>
      <c r="C34" s="407"/>
      <c r="D34" s="407"/>
      <c r="E34" s="135"/>
      <c r="F34" s="135"/>
      <c r="G34" s="135"/>
      <c r="H34" s="135"/>
      <c r="I34" s="135"/>
      <c r="J34" s="135"/>
      <c r="K34" s="135"/>
      <c r="L34" s="768">
        <v>-480</v>
      </c>
      <c r="M34" s="768">
        <v>-127</v>
      </c>
      <c r="N34" s="768">
        <v>-271</v>
      </c>
      <c r="O34" s="768">
        <f aca="true" t="shared" si="0" ref="O34:O39">SUM(L34:N34)</f>
        <v>-878</v>
      </c>
    </row>
    <row r="35" spans="2:15" ht="14.25">
      <c r="B35" s="407" t="s">
        <v>485</v>
      </c>
      <c r="C35" s="407"/>
      <c r="D35" s="407"/>
      <c r="E35" s="135"/>
      <c r="F35" s="135"/>
      <c r="G35" s="135"/>
      <c r="H35" s="135"/>
      <c r="I35" s="135"/>
      <c r="J35" s="135"/>
      <c r="K35" s="135"/>
      <c r="L35" s="768">
        <v>55</v>
      </c>
      <c r="M35" s="768">
        <v>-190</v>
      </c>
      <c r="N35" s="768">
        <v>42</v>
      </c>
      <c r="O35" s="768">
        <f t="shared" si="0"/>
        <v>-93</v>
      </c>
    </row>
    <row r="36" spans="2:15" ht="14.25">
      <c r="B36" s="407" t="s">
        <v>486</v>
      </c>
      <c r="C36" s="407"/>
      <c r="D36" s="407"/>
      <c r="E36" s="135"/>
      <c r="F36" s="135"/>
      <c r="G36" s="135"/>
      <c r="H36" s="135"/>
      <c r="I36" s="135"/>
      <c r="J36" s="135"/>
      <c r="K36" s="135"/>
      <c r="L36" s="768">
        <v>-70</v>
      </c>
      <c r="M36" s="768">
        <v>116</v>
      </c>
      <c r="N36" s="768">
        <v>-115</v>
      </c>
      <c r="O36" s="768">
        <f t="shared" si="0"/>
        <v>-69</v>
      </c>
    </row>
    <row r="37" spans="2:15" ht="14.25">
      <c r="B37" s="407" t="s">
        <v>671</v>
      </c>
      <c r="C37" s="407"/>
      <c r="D37" s="407"/>
      <c r="E37" s="135"/>
      <c r="F37" s="135"/>
      <c r="G37" s="135"/>
      <c r="H37" s="135"/>
      <c r="I37" s="135"/>
      <c r="J37" s="135"/>
      <c r="K37" s="135"/>
      <c r="L37" s="768">
        <v>382</v>
      </c>
      <c r="M37" s="768">
        <v>46</v>
      </c>
      <c r="N37" s="768">
        <v>154</v>
      </c>
      <c r="O37" s="768">
        <f t="shared" si="0"/>
        <v>582</v>
      </c>
    </row>
    <row r="38" spans="2:15" ht="14.25">
      <c r="B38" s="407" t="s">
        <v>674</v>
      </c>
      <c r="C38" s="407"/>
      <c r="D38" s="407"/>
      <c r="E38" s="135"/>
      <c r="F38" s="135"/>
      <c r="G38" s="135"/>
      <c r="H38" s="135"/>
      <c r="I38" s="135"/>
      <c r="J38" s="135"/>
      <c r="K38" s="135"/>
      <c r="L38" s="768">
        <v>-502</v>
      </c>
      <c r="M38" s="768">
        <v>-58</v>
      </c>
      <c r="N38" s="768">
        <v>-99</v>
      </c>
      <c r="O38" s="768">
        <f t="shared" si="0"/>
        <v>-659</v>
      </c>
    </row>
    <row r="39" spans="2:15" ht="14.25">
      <c r="B39" s="411" t="s">
        <v>675</v>
      </c>
      <c r="C39" s="411"/>
      <c r="D39" s="411"/>
      <c r="E39" s="412"/>
      <c r="F39" s="412"/>
      <c r="G39" s="412"/>
      <c r="H39" s="412"/>
      <c r="I39" s="412"/>
      <c r="J39" s="412"/>
      <c r="K39" s="412"/>
      <c r="L39" s="770">
        <v>8</v>
      </c>
      <c r="M39" s="770">
        <v>82</v>
      </c>
      <c r="N39" s="770">
        <v>391</v>
      </c>
      <c r="O39" s="770">
        <f t="shared" si="0"/>
        <v>481</v>
      </c>
    </row>
    <row r="40" spans="2:15" ht="14.25">
      <c r="B40" s="419"/>
      <c r="C40" s="419"/>
      <c r="D40" s="419"/>
      <c r="E40" s="420"/>
      <c r="F40" s="420"/>
      <c r="G40" s="420"/>
      <c r="H40" s="420"/>
      <c r="I40" s="420"/>
      <c r="J40" s="420"/>
      <c r="K40" s="420"/>
      <c r="L40" s="421"/>
      <c r="M40" s="421"/>
      <c r="N40" s="421"/>
      <c r="O40" s="421"/>
    </row>
    <row r="41" spans="2:15" ht="14.25">
      <c r="B41" s="419"/>
      <c r="C41" s="419"/>
      <c r="D41" s="419"/>
      <c r="E41" s="420"/>
      <c r="F41" s="420"/>
      <c r="G41" s="420"/>
      <c r="H41" s="420"/>
      <c r="I41" s="420"/>
      <c r="J41" s="420"/>
      <c r="K41" s="420"/>
      <c r="L41" s="421"/>
      <c r="M41" s="421"/>
      <c r="N41" s="421"/>
      <c r="O41" s="421"/>
    </row>
    <row r="42" spans="2:15" ht="25.5">
      <c r="B42" s="407"/>
      <c r="C42" s="407"/>
      <c r="D42" s="407"/>
      <c r="E42" s="135"/>
      <c r="F42" s="135"/>
      <c r="G42" s="135"/>
      <c r="H42" s="135"/>
      <c r="I42" s="135"/>
      <c r="J42" s="135"/>
      <c r="K42" s="135"/>
      <c r="L42" s="408" t="s">
        <v>549</v>
      </c>
      <c r="M42" s="409" t="s">
        <v>663</v>
      </c>
      <c r="N42" s="409" t="s">
        <v>664</v>
      </c>
      <c r="O42" s="410" t="s">
        <v>665</v>
      </c>
    </row>
    <row r="43" spans="2:15" ht="14.25">
      <c r="B43" s="1551">
        <v>2005</v>
      </c>
      <c r="C43" s="1551"/>
      <c r="D43" s="411"/>
      <c r="E43" s="412"/>
      <c r="F43" s="412"/>
      <c r="G43" s="412"/>
      <c r="H43" s="412"/>
      <c r="I43" s="412"/>
      <c r="J43" s="412"/>
      <c r="K43" s="412"/>
      <c r="L43" s="413" t="s">
        <v>468</v>
      </c>
      <c r="M43" s="413" t="s">
        <v>468</v>
      </c>
      <c r="N43" s="413" t="s">
        <v>468</v>
      </c>
      <c r="O43" s="413" t="s">
        <v>468</v>
      </c>
    </row>
    <row r="44" spans="2:15" ht="14.25">
      <c r="B44" s="414" t="s">
        <v>741</v>
      </c>
      <c r="C44" s="407"/>
      <c r="D44" s="407"/>
      <c r="E44" s="135"/>
      <c r="F44" s="135"/>
      <c r="G44" s="135"/>
      <c r="H44" s="135"/>
      <c r="I44" s="135"/>
      <c r="J44" s="135"/>
      <c r="K44" s="135"/>
      <c r="L44" s="135"/>
      <c r="M44" s="135"/>
      <c r="N44" s="135"/>
      <c r="O44" s="135"/>
    </row>
    <row r="45" spans="2:15" ht="15" thickBot="1">
      <c r="B45" s="407" t="s">
        <v>667</v>
      </c>
      <c r="C45" s="407"/>
      <c r="D45" s="407"/>
      <c r="E45" s="135"/>
      <c r="F45" s="135"/>
      <c r="G45" s="135"/>
      <c r="H45" s="135"/>
      <c r="I45" s="135"/>
      <c r="J45" s="135"/>
      <c r="K45" s="135"/>
      <c r="L45" s="415">
        <v>243</v>
      </c>
      <c r="M45" s="415">
        <v>211</v>
      </c>
      <c r="N45" s="415">
        <v>413</v>
      </c>
      <c r="O45" s="415">
        <f>SUM(L45:N45)</f>
        <v>867</v>
      </c>
    </row>
    <row r="46" spans="2:15" ht="14.25">
      <c r="B46" s="407"/>
      <c r="C46" s="407"/>
      <c r="D46" s="407"/>
      <c r="E46" s="135"/>
      <c r="F46" s="135"/>
      <c r="G46" s="135"/>
      <c r="H46" s="135"/>
      <c r="I46" s="135"/>
      <c r="J46" s="135"/>
      <c r="K46" s="135"/>
      <c r="L46" s="416"/>
      <c r="M46" s="416"/>
      <c r="N46" s="416"/>
      <c r="O46" s="416"/>
    </row>
    <row r="47" spans="2:15" ht="14.25">
      <c r="B47" s="407" t="s">
        <v>668</v>
      </c>
      <c r="C47" s="407"/>
      <c r="D47" s="407"/>
      <c r="E47" s="135"/>
      <c r="F47" s="135"/>
      <c r="G47" s="135"/>
      <c r="H47" s="135"/>
      <c r="I47" s="135"/>
      <c r="J47" s="135"/>
      <c r="K47" s="135"/>
      <c r="L47" s="417">
        <v>-49</v>
      </c>
      <c r="M47" s="417">
        <v>-27</v>
      </c>
      <c r="N47" s="417">
        <v>-46</v>
      </c>
      <c r="O47" s="417">
        <f>SUM(L47:N47)</f>
        <v>-122</v>
      </c>
    </row>
    <row r="48" spans="2:15" ht="14.25">
      <c r="B48" s="407" t="s">
        <v>669</v>
      </c>
      <c r="C48" s="407"/>
      <c r="D48" s="407"/>
      <c r="E48" s="135"/>
      <c r="F48" s="135"/>
      <c r="G48" s="135"/>
      <c r="H48" s="135"/>
      <c r="I48" s="135"/>
      <c r="J48" s="135"/>
      <c r="K48" s="135"/>
      <c r="L48" s="417">
        <v>-4</v>
      </c>
      <c r="M48" s="417">
        <v>2</v>
      </c>
      <c r="N48" s="417">
        <v>-6</v>
      </c>
      <c r="O48" s="417">
        <f>SUM(L48:N48)</f>
        <v>-8</v>
      </c>
    </row>
    <row r="49" spans="2:15" ht="14.25">
      <c r="B49" s="407" t="s">
        <v>670</v>
      </c>
      <c r="C49" s="407"/>
      <c r="D49" s="407"/>
      <c r="E49" s="135"/>
      <c r="F49" s="135"/>
      <c r="G49" s="135"/>
      <c r="H49" s="135"/>
      <c r="I49" s="135"/>
      <c r="J49" s="135"/>
      <c r="K49" s="135"/>
      <c r="L49" s="417">
        <v>-5</v>
      </c>
      <c r="M49" s="417">
        <v>-26</v>
      </c>
      <c r="N49" s="417">
        <v>3</v>
      </c>
      <c r="O49" s="417">
        <f>SUM(L49:N49)</f>
        <v>-28</v>
      </c>
    </row>
    <row r="50" spans="2:15" ht="14.25">
      <c r="B50" s="407" t="s">
        <v>671</v>
      </c>
      <c r="C50" s="407"/>
      <c r="D50" s="407"/>
      <c r="E50" s="135"/>
      <c r="F50" s="135"/>
      <c r="G50" s="135"/>
      <c r="H50" s="135"/>
      <c r="I50" s="135"/>
      <c r="J50" s="135"/>
      <c r="K50" s="135"/>
      <c r="L50" s="417">
        <v>13</v>
      </c>
      <c r="M50" s="417">
        <v>24</v>
      </c>
      <c r="N50" s="417">
        <v>20</v>
      </c>
      <c r="O50" s="417">
        <f>SUM(L50:N50)</f>
        <v>57</v>
      </c>
    </row>
    <row r="51" spans="2:15" ht="14.25">
      <c r="B51" s="407"/>
      <c r="C51" s="407"/>
      <c r="D51" s="407"/>
      <c r="E51" s="135"/>
      <c r="F51" s="135"/>
      <c r="G51" s="135"/>
      <c r="H51" s="135"/>
      <c r="I51" s="135"/>
      <c r="J51" s="135"/>
      <c r="K51" s="135"/>
      <c r="L51" s="416"/>
      <c r="M51" s="416"/>
      <c r="N51" s="416"/>
      <c r="O51" s="416"/>
    </row>
    <row r="52" spans="2:15" ht="14.25">
      <c r="B52" s="414" t="s">
        <v>742</v>
      </c>
      <c r="C52" s="407"/>
      <c r="D52" s="407"/>
      <c r="E52" s="135"/>
      <c r="F52" s="135"/>
      <c r="G52" s="135"/>
      <c r="H52" s="135"/>
      <c r="I52" s="135"/>
      <c r="J52" s="135"/>
      <c r="K52" s="135"/>
      <c r="L52" s="416"/>
      <c r="M52" s="416"/>
      <c r="N52" s="416"/>
      <c r="O52" s="416"/>
    </row>
    <row r="53" spans="2:15" ht="15" thickBot="1">
      <c r="B53" s="407" t="s">
        <v>673</v>
      </c>
      <c r="C53" s="407"/>
      <c r="D53" s="407"/>
      <c r="E53" s="135"/>
      <c r="F53" s="135"/>
      <c r="G53" s="135"/>
      <c r="H53" s="135"/>
      <c r="I53" s="135"/>
      <c r="J53" s="135"/>
      <c r="K53" s="135"/>
      <c r="L53" s="415">
        <v>5132</v>
      </c>
      <c r="M53" s="415">
        <v>3348</v>
      </c>
      <c r="N53" s="415">
        <v>1988</v>
      </c>
      <c r="O53" s="415">
        <f>SUM(L53:N53)</f>
        <v>10468</v>
      </c>
    </row>
    <row r="54" spans="2:15" ht="14.25">
      <c r="B54" s="407"/>
      <c r="C54" s="407"/>
      <c r="D54" s="407"/>
      <c r="E54" s="135"/>
      <c r="F54" s="135"/>
      <c r="G54" s="135"/>
      <c r="H54" s="135"/>
      <c r="I54" s="135"/>
      <c r="J54" s="135"/>
      <c r="K54" s="135"/>
      <c r="L54" s="416"/>
      <c r="M54" s="416"/>
      <c r="N54" s="416"/>
      <c r="O54" s="416"/>
    </row>
    <row r="55" spans="2:15" ht="14.25">
      <c r="B55" s="407" t="s">
        <v>668</v>
      </c>
      <c r="C55" s="407"/>
      <c r="D55" s="407"/>
      <c r="E55" s="135"/>
      <c r="F55" s="135"/>
      <c r="G55" s="135"/>
      <c r="H55" s="135"/>
      <c r="I55" s="135"/>
      <c r="J55" s="135"/>
      <c r="K55" s="135"/>
      <c r="L55" s="416">
        <v>-432</v>
      </c>
      <c r="M55" s="416">
        <v>-133</v>
      </c>
      <c r="N55" s="416">
        <v>-236</v>
      </c>
      <c r="O55" s="416">
        <f aca="true" t="shared" si="1" ref="O55:O60">SUM(L55:N55)</f>
        <v>-801</v>
      </c>
    </row>
    <row r="56" spans="2:15" ht="14.25">
      <c r="B56" s="407" t="s">
        <v>883</v>
      </c>
      <c r="C56" s="407"/>
      <c r="D56" s="407"/>
      <c r="E56" s="135"/>
      <c r="F56" s="135"/>
      <c r="G56" s="135"/>
      <c r="H56" s="135"/>
      <c r="I56" s="135"/>
      <c r="J56" s="135"/>
      <c r="K56" s="135"/>
      <c r="L56" s="1177">
        <v>69</v>
      </c>
      <c r="M56" s="416">
        <v>-144</v>
      </c>
      <c r="N56" s="416">
        <v>49</v>
      </c>
      <c r="O56" s="416">
        <v>-26</v>
      </c>
    </row>
    <row r="57" spans="2:15" ht="14.25">
      <c r="B57" s="407" t="s">
        <v>884</v>
      </c>
      <c r="C57" s="407"/>
      <c r="D57" s="407"/>
      <c r="E57" s="135"/>
      <c r="F57" s="135"/>
      <c r="G57" s="135"/>
      <c r="H57" s="135"/>
      <c r="I57" s="135"/>
      <c r="J57" s="135"/>
      <c r="K57" s="135"/>
      <c r="L57" s="1177">
        <v>-99</v>
      </c>
      <c r="M57" s="416">
        <v>55</v>
      </c>
      <c r="N57" s="416">
        <v>-126</v>
      </c>
      <c r="O57" s="416">
        <v>-170</v>
      </c>
    </row>
    <row r="58" spans="2:15" ht="14.25">
      <c r="B58" s="407" t="s">
        <v>671</v>
      </c>
      <c r="C58" s="407"/>
      <c r="D58" s="407"/>
      <c r="E58" s="135"/>
      <c r="F58" s="135"/>
      <c r="G58" s="135"/>
      <c r="H58" s="135"/>
      <c r="I58" s="135"/>
      <c r="J58" s="135"/>
      <c r="K58" s="135"/>
      <c r="L58" s="416">
        <v>297</v>
      </c>
      <c r="M58" s="416">
        <v>42</v>
      </c>
      <c r="N58" s="416">
        <v>136</v>
      </c>
      <c r="O58" s="416">
        <f t="shared" si="1"/>
        <v>475</v>
      </c>
    </row>
    <row r="59" spans="2:15" ht="14.25">
      <c r="B59" s="407" t="s">
        <v>885</v>
      </c>
      <c r="C59" s="407"/>
      <c r="D59" s="407"/>
      <c r="E59" s="135"/>
      <c r="F59" s="135"/>
      <c r="G59" s="135"/>
      <c r="H59" s="135"/>
      <c r="I59" s="135"/>
      <c r="J59" s="135"/>
      <c r="K59" s="135"/>
      <c r="L59" s="416">
        <v>-480</v>
      </c>
      <c r="M59" s="416">
        <v>-55</v>
      </c>
      <c r="N59" s="416">
        <v>-75</v>
      </c>
      <c r="O59" s="416">
        <f t="shared" si="1"/>
        <v>-610</v>
      </c>
    </row>
    <row r="60" spans="2:15" ht="14.25">
      <c r="B60" s="411" t="s">
        <v>675</v>
      </c>
      <c r="C60" s="411"/>
      <c r="D60" s="411"/>
      <c r="E60" s="412"/>
      <c r="F60" s="412"/>
      <c r="G60" s="412"/>
      <c r="H60" s="412"/>
      <c r="I60" s="412"/>
      <c r="J60" s="412"/>
      <c r="K60" s="412"/>
      <c r="L60" s="418">
        <v>0</v>
      </c>
      <c r="M60" s="418">
        <v>79</v>
      </c>
      <c r="N60" s="418">
        <v>431</v>
      </c>
      <c r="O60" s="418">
        <f t="shared" si="1"/>
        <v>510</v>
      </c>
    </row>
    <row r="61" spans="2:14" ht="14.25">
      <c r="B61" s="419"/>
      <c r="C61" s="419"/>
      <c r="D61" s="419"/>
      <c r="E61" s="420"/>
      <c r="F61" s="420"/>
      <c r="G61" s="420"/>
      <c r="H61" s="420"/>
      <c r="I61" s="420"/>
      <c r="J61" s="420"/>
      <c r="K61" s="420"/>
      <c r="L61" s="421"/>
      <c r="M61" s="421"/>
      <c r="N61" s="402"/>
    </row>
    <row r="62" spans="2:14" ht="14.25">
      <c r="B62" s="422" t="s">
        <v>475</v>
      </c>
      <c r="C62" s="419"/>
      <c r="D62" s="419"/>
      <c r="E62" s="420"/>
      <c r="F62" s="420"/>
      <c r="G62" s="420"/>
      <c r="H62" s="420"/>
      <c r="I62" s="421"/>
      <c r="J62" s="421"/>
      <c r="K62" s="421"/>
      <c r="L62" s="421"/>
      <c r="M62" s="402"/>
      <c r="N62" s="402"/>
    </row>
    <row r="63" spans="2:14" ht="14.25">
      <c r="B63" s="404"/>
      <c r="C63" s="145"/>
      <c r="D63" s="419"/>
      <c r="E63" s="420"/>
      <c r="F63" s="420"/>
      <c r="G63" s="420"/>
      <c r="H63" s="420"/>
      <c r="I63" s="421"/>
      <c r="J63" s="421"/>
      <c r="K63" s="421"/>
      <c r="L63" s="421"/>
      <c r="M63" s="402"/>
      <c r="N63" s="402"/>
    </row>
    <row r="64" spans="2:14" ht="14.25">
      <c r="B64" s="404"/>
      <c r="C64" s="145"/>
      <c r="D64" s="419"/>
      <c r="E64" s="420"/>
      <c r="F64" s="420"/>
      <c r="G64" s="420"/>
      <c r="H64" s="423"/>
      <c r="I64" s="1552"/>
      <c r="J64" s="1552"/>
      <c r="K64" s="1552"/>
      <c r="L64" s="1552"/>
      <c r="M64" s="402"/>
      <c r="N64" s="402"/>
    </row>
    <row r="65" spans="2:14" ht="14.25">
      <c r="B65" s="424" t="s">
        <v>677</v>
      </c>
      <c r="C65" s="424" t="s">
        <v>570</v>
      </c>
      <c r="D65" s="419"/>
      <c r="E65" s="420"/>
      <c r="F65" s="420"/>
      <c r="G65" s="420"/>
      <c r="H65" s="420"/>
      <c r="I65" s="425"/>
      <c r="J65" s="425"/>
      <c r="K65" s="425"/>
      <c r="L65" s="425"/>
      <c r="M65" s="402"/>
      <c r="N65" s="402"/>
    </row>
    <row r="66" spans="1:15" ht="14.25">
      <c r="A66" s="424"/>
      <c r="B66" s="424"/>
      <c r="C66" s="145"/>
      <c r="D66" s="173"/>
      <c r="E66" s="771"/>
      <c r="F66" s="772"/>
      <c r="G66" s="771" t="s">
        <v>281</v>
      </c>
      <c r="H66" s="773"/>
      <c r="I66" s="774"/>
      <c r="K66" s="775"/>
      <c r="L66" s="412"/>
      <c r="M66" s="775" t="s">
        <v>620</v>
      </c>
      <c r="N66" s="776"/>
      <c r="O66" s="123"/>
    </row>
    <row r="67" spans="2:15" ht="14.25">
      <c r="B67" s="404"/>
      <c r="C67" s="145"/>
      <c r="E67" s="426" t="s">
        <v>984</v>
      </c>
      <c r="F67" s="777"/>
      <c r="G67" s="777"/>
      <c r="H67" s="778"/>
      <c r="I67" s="779"/>
      <c r="K67" s="780" t="s">
        <v>984</v>
      </c>
      <c r="L67" s="135"/>
      <c r="M67" s="135"/>
      <c r="N67" s="145"/>
      <c r="O67" s="117"/>
    </row>
    <row r="68" spans="2:15" ht="14.25">
      <c r="B68" s="145"/>
      <c r="C68" s="145"/>
      <c r="E68" s="114" t="s">
        <v>985</v>
      </c>
      <c r="F68" s="1560" t="s">
        <v>986</v>
      </c>
      <c r="G68" s="1560"/>
      <c r="H68" s="1560" t="s">
        <v>676</v>
      </c>
      <c r="I68" s="1560"/>
      <c r="J68" s="180"/>
      <c r="K68" s="136" t="s">
        <v>985</v>
      </c>
      <c r="L68" s="1557" t="s">
        <v>986</v>
      </c>
      <c r="M68" s="1557"/>
      <c r="N68" s="1557" t="s">
        <v>676</v>
      </c>
      <c r="O68" s="1557"/>
    </row>
    <row r="69" spans="2:15" ht="14.25">
      <c r="B69" s="145"/>
      <c r="C69" s="145"/>
      <c r="E69" s="114" t="s">
        <v>987</v>
      </c>
      <c r="F69" s="781" t="s">
        <v>678</v>
      </c>
      <c r="G69" s="114" t="s">
        <v>679</v>
      </c>
      <c r="H69" s="781" t="s">
        <v>678</v>
      </c>
      <c r="I69" s="114" t="s">
        <v>679</v>
      </c>
      <c r="J69" s="180"/>
      <c r="K69" s="136" t="s">
        <v>987</v>
      </c>
      <c r="L69" s="782" t="s">
        <v>678</v>
      </c>
      <c r="M69" s="136" t="s">
        <v>679</v>
      </c>
      <c r="N69" s="782" t="s">
        <v>678</v>
      </c>
      <c r="O69" s="136" t="s">
        <v>679</v>
      </c>
    </row>
    <row r="70" spans="2:15" ht="14.25">
      <c r="B70" s="776"/>
      <c r="C70" s="776"/>
      <c r="D70" s="173"/>
      <c r="E70" s="783" t="s">
        <v>468</v>
      </c>
      <c r="F70" s="783" t="s">
        <v>468</v>
      </c>
      <c r="G70" s="783" t="s">
        <v>468</v>
      </c>
      <c r="H70" s="783" t="s">
        <v>291</v>
      </c>
      <c r="I70" s="783" t="s">
        <v>291</v>
      </c>
      <c r="J70" s="180"/>
      <c r="K70" s="784" t="s">
        <v>468</v>
      </c>
      <c r="L70" s="784" t="s">
        <v>468</v>
      </c>
      <c r="M70" s="784" t="s">
        <v>468</v>
      </c>
      <c r="N70" s="784" t="s">
        <v>291</v>
      </c>
      <c r="O70" s="784" t="s">
        <v>291</v>
      </c>
    </row>
    <row r="71" spans="2:15" ht="6" customHeight="1">
      <c r="B71" s="424"/>
      <c r="C71" s="145"/>
      <c r="E71" s="785"/>
      <c r="F71" s="785"/>
      <c r="G71" s="786"/>
      <c r="H71" s="786"/>
      <c r="I71" s="786"/>
      <c r="K71" s="787"/>
      <c r="L71" s="787"/>
      <c r="M71" s="788"/>
      <c r="N71" s="788"/>
      <c r="O71" s="788"/>
    </row>
    <row r="72" spans="2:15" ht="14.25">
      <c r="B72" s="404" t="s">
        <v>680</v>
      </c>
      <c r="C72" s="145"/>
      <c r="E72" s="785">
        <v>2039</v>
      </c>
      <c r="F72" s="785">
        <v>-55</v>
      </c>
      <c r="G72" s="785">
        <v>45</v>
      </c>
      <c r="H72" s="789">
        <f>F72/E72</f>
        <v>-0.026974006866110838</v>
      </c>
      <c r="I72" s="789">
        <f>G72/E72</f>
        <v>0.022069641981363415</v>
      </c>
      <c r="K72" s="790">
        <v>1844</v>
      </c>
      <c r="L72" s="790">
        <v>-57</v>
      </c>
      <c r="M72" s="790">
        <v>49</v>
      </c>
      <c r="N72" s="791">
        <f>L72/K72</f>
        <v>-0.03091106290672451</v>
      </c>
      <c r="O72" s="791">
        <f>M72/K72</f>
        <v>0.026572668112798264</v>
      </c>
    </row>
    <row r="73" spans="2:15" ht="14.25">
      <c r="B73" s="404" t="s">
        <v>681</v>
      </c>
      <c r="C73" s="145"/>
      <c r="E73" s="785">
        <v>-216</v>
      </c>
      <c r="F73" s="785">
        <v>107</v>
      </c>
      <c r="G73" s="785">
        <v>-165</v>
      </c>
      <c r="H73" s="789">
        <f>-F73/E73</f>
        <v>0.49537037037037035</v>
      </c>
      <c r="I73" s="789">
        <f>-G73/E73</f>
        <v>-0.7638888888888888</v>
      </c>
      <c r="K73" s="790">
        <v>-311</v>
      </c>
      <c r="L73" s="790">
        <v>106</v>
      </c>
      <c r="M73" s="790">
        <v>-174</v>
      </c>
      <c r="N73" s="791">
        <f>-L73/K73</f>
        <v>0.3408360128617363</v>
      </c>
      <c r="O73" s="791">
        <f>-M73/K73</f>
        <v>-0.5594855305466238</v>
      </c>
    </row>
    <row r="74" spans="2:15" ht="14.25">
      <c r="B74" s="404" t="s">
        <v>575</v>
      </c>
      <c r="C74" s="145"/>
      <c r="E74" s="785">
        <v>191</v>
      </c>
      <c r="F74" s="785">
        <v>-5</v>
      </c>
      <c r="G74" s="785">
        <v>5</v>
      </c>
      <c r="H74" s="789">
        <f>F74/E74</f>
        <v>-0.02617801047120419</v>
      </c>
      <c r="I74" s="789">
        <f>G74/E74</f>
        <v>0.02617801047120419</v>
      </c>
      <c r="K74" s="790">
        <v>136</v>
      </c>
      <c r="L74" s="790">
        <v>-3</v>
      </c>
      <c r="M74" s="790">
        <v>3</v>
      </c>
      <c r="N74" s="791">
        <f>L74/K74</f>
        <v>-0.022058823529411766</v>
      </c>
      <c r="O74" s="791">
        <f>M74/K74</f>
        <v>0.022058823529411766</v>
      </c>
    </row>
    <row r="75" spans="2:15" ht="14.25">
      <c r="B75" s="404" t="s">
        <v>581</v>
      </c>
      <c r="C75" s="145"/>
      <c r="E75" s="785">
        <v>198</v>
      </c>
      <c r="F75" s="785">
        <v>-1</v>
      </c>
      <c r="G75" s="785">
        <v>1</v>
      </c>
      <c r="H75" s="789">
        <f>F75/E75</f>
        <v>-0.005050505050505051</v>
      </c>
      <c r="I75" s="789">
        <f>G75/E75</f>
        <v>0.005050505050505051</v>
      </c>
      <c r="K75" s="790">
        <v>127</v>
      </c>
      <c r="L75" s="790">
        <v>3</v>
      </c>
      <c r="M75" s="790">
        <v>-2</v>
      </c>
      <c r="N75" s="791">
        <f>L75/K75</f>
        <v>0.023622047244094488</v>
      </c>
      <c r="O75" s="791">
        <f>M75/K75</f>
        <v>-0.015748031496062992</v>
      </c>
    </row>
    <row r="76" spans="2:15" ht="14.25">
      <c r="B76" s="404" t="s">
        <v>626</v>
      </c>
      <c r="C76" s="145"/>
      <c r="E76" s="785">
        <v>336</v>
      </c>
      <c r="F76" s="785">
        <v>-4</v>
      </c>
      <c r="G76" s="785">
        <v>-1</v>
      </c>
      <c r="H76" s="789">
        <f>F76/E76</f>
        <v>-0.011904761904761904</v>
      </c>
      <c r="I76" s="789">
        <f>G76/E76</f>
        <v>-0.002976190476190476</v>
      </c>
      <c r="K76" s="790">
        <v>192</v>
      </c>
      <c r="L76" s="790">
        <v>0</v>
      </c>
      <c r="M76" s="790">
        <v>-2</v>
      </c>
      <c r="N76" s="791">
        <f>L76/K76</f>
        <v>0</v>
      </c>
      <c r="O76" s="791">
        <f>M76/K76</f>
        <v>-0.010416666666666666</v>
      </c>
    </row>
    <row r="77" spans="2:15" ht="14.25">
      <c r="B77" s="427"/>
      <c r="C77" s="428"/>
      <c r="D77" s="354"/>
      <c r="E77" s="792">
        <f>SUM(E72:E76)</f>
        <v>2548</v>
      </c>
      <c r="F77" s="792">
        <f>SUM(F72:F76)</f>
        <v>42</v>
      </c>
      <c r="G77" s="792">
        <f>SUM(G72:G76)</f>
        <v>-115</v>
      </c>
      <c r="H77" s="1178">
        <f>F77/E77</f>
        <v>0.016483516483516484</v>
      </c>
      <c r="I77" s="1178">
        <f>G77/E77</f>
        <v>-0.045133437990580845</v>
      </c>
      <c r="K77" s="793">
        <f>SUM(K72:K76)</f>
        <v>1988</v>
      </c>
      <c r="L77" s="793">
        <f>SUM(L72:L76)</f>
        <v>49</v>
      </c>
      <c r="M77" s="793">
        <f>SUM(M72:M76)</f>
        <v>-126</v>
      </c>
      <c r="N77" s="1179">
        <f>L77/K77</f>
        <v>0.02464788732394366</v>
      </c>
      <c r="O77" s="1179">
        <f>M77/K77</f>
        <v>-0.06338028169014084</v>
      </c>
    </row>
    <row r="78" spans="2:14" ht="14.25">
      <c r="B78" s="430"/>
      <c r="C78" s="419"/>
      <c r="D78" s="419"/>
      <c r="E78" s="420"/>
      <c r="F78" s="420"/>
      <c r="G78" s="420"/>
      <c r="H78" s="421"/>
      <c r="I78" s="421"/>
      <c r="J78" s="421"/>
      <c r="K78" s="429"/>
      <c r="L78" s="429"/>
      <c r="M78" s="402"/>
      <c r="N78" s="402"/>
    </row>
    <row r="79" spans="2:14" ht="14.25">
      <c r="B79" s="430"/>
      <c r="C79" s="419"/>
      <c r="D79" s="419"/>
      <c r="E79" s="420"/>
      <c r="F79" s="420"/>
      <c r="G79" s="420"/>
      <c r="H79" s="421"/>
      <c r="I79" s="421"/>
      <c r="J79" s="421"/>
      <c r="K79" s="429"/>
      <c r="L79" s="429"/>
      <c r="M79" s="402"/>
      <c r="N79" s="402"/>
    </row>
    <row r="80" spans="2:14" ht="28.5" customHeight="1">
      <c r="B80" s="431" t="s">
        <v>682</v>
      </c>
      <c r="C80" s="1559" t="s">
        <v>683</v>
      </c>
      <c r="D80" s="1464"/>
      <c r="E80" s="1464"/>
      <c r="F80" s="1464"/>
      <c r="G80" s="1464"/>
      <c r="H80" s="1464"/>
      <c r="I80" s="1464"/>
      <c r="J80" s="1464"/>
      <c r="K80" s="1464"/>
      <c r="L80" s="1464"/>
      <c r="M80" s="1464"/>
      <c r="N80" s="402"/>
    </row>
    <row r="81" spans="1:14" ht="28.5" customHeight="1">
      <c r="A81" s="431"/>
      <c r="B81" s="1180"/>
      <c r="C81" s="187"/>
      <c r="D81" s="187"/>
      <c r="E81" s="187"/>
      <c r="F81" s="187"/>
      <c r="G81" s="1182">
        <v>2006</v>
      </c>
      <c r="H81" s="1183"/>
      <c r="I81" s="1266"/>
      <c r="J81" s="401"/>
      <c r="K81" s="795" t="s">
        <v>620</v>
      </c>
      <c r="L81" s="795"/>
      <c r="M81" s="796"/>
      <c r="N81" s="797"/>
    </row>
    <row r="82" spans="1:14" ht="52.5" customHeight="1">
      <c r="A82" s="431"/>
      <c r="B82" s="432"/>
      <c r="C82" s="794"/>
      <c r="D82" s="794"/>
      <c r="E82" s="798"/>
      <c r="F82" s="1264" t="s">
        <v>873</v>
      </c>
      <c r="G82" s="799" t="s">
        <v>988</v>
      </c>
      <c r="H82" s="1181" t="s">
        <v>872</v>
      </c>
      <c r="I82" s="1267"/>
      <c r="K82" s="1268" t="s">
        <v>874</v>
      </c>
      <c r="L82" s="800" t="s">
        <v>906</v>
      </c>
      <c r="M82" s="800" t="s">
        <v>907</v>
      </c>
      <c r="N82" s="801"/>
    </row>
    <row r="83" spans="2:14" ht="12" customHeight="1">
      <c r="B83" s="430"/>
      <c r="C83" s="419"/>
      <c r="D83" s="419"/>
      <c r="E83" s="802"/>
      <c r="F83" s="1265" t="s">
        <v>468</v>
      </c>
      <c r="G83" s="1265" t="s">
        <v>468</v>
      </c>
      <c r="H83" s="1265" t="s">
        <v>468</v>
      </c>
      <c r="I83" s="180"/>
      <c r="K83" s="1269" t="s">
        <v>468</v>
      </c>
      <c r="L83" s="1269" t="s">
        <v>468</v>
      </c>
      <c r="M83" s="1269" t="s">
        <v>468</v>
      </c>
      <c r="N83" s="801"/>
    </row>
    <row r="84" spans="2:14" ht="14.25">
      <c r="B84" s="434"/>
      <c r="C84" s="435"/>
      <c r="D84" s="435"/>
      <c r="E84" s="436"/>
      <c r="F84" s="436"/>
      <c r="G84" s="437"/>
      <c r="I84" s="180"/>
      <c r="K84" s="438"/>
      <c r="L84" s="439"/>
      <c r="M84" s="439"/>
      <c r="N84" s="433"/>
    </row>
    <row r="85" spans="2:14" ht="14.25">
      <c r="B85" s="430" t="s">
        <v>684</v>
      </c>
      <c r="C85" s="419"/>
      <c r="D85" s="419"/>
      <c r="E85" s="420"/>
      <c r="F85" s="777">
        <v>-216</v>
      </c>
      <c r="G85" s="777">
        <v>116</v>
      </c>
      <c r="H85" s="777">
        <v>-125</v>
      </c>
      <c r="I85" s="426"/>
      <c r="K85" s="440">
        <v>-311</v>
      </c>
      <c r="L85" s="441">
        <v>104</v>
      </c>
      <c r="M85" s="441">
        <v>-108</v>
      </c>
      <c r="N85" s="441"/>
    </row>
    <row r="86" spans="2:14" ht="14.25">
      <c r="B86" s="442"/>
      <c r="C86" s="411"/>
      <c r="D86" s="411"/>
      <c r="E86" s="412"/>
      <c r="F86" s="412"/>
      <c r="G86" s="412"/>
      <c r="H86" s="418"/>
      <c r="I86" s="421"/>
      <c r="J86" s="421"/>
      <c r="K86" s="443"/>
      <c r="L86" s="443"/>
      <c r="M86" s="803"/>
      <c r="N86" s="221"/>
    </row>
    <row r="87" spans="2:14" ht="12" customHeight="1">
      <c r="B87" s="1561"/>
      <c r="C87" s="1562"/>
      <c r="D87" s="1562"/>
      <c r="E87" s="1562"/>
      <c r="F87" s="1562"/>
      <c r="G87" s="1562"/>
      <c r="H87" s="1230"/>
      <c r="I87" s="1193"/>
      <c r="J87" s="421"/>
      <c r="K87" s="429"/>
      <c r="L87" s="429"/>
      <c r="M87" s="221"/>
      <c r="N87" s="221"/>
    </row>
    <row r="88" spans="1:15" ht="27" customHeight="1">
      <c r="A88" s="1270"/>
      <c r="B88" s="1563" t="s">
        <v>525</v>
      </c>
      <c r="C88" s="1556"/>
      <c r="D88" s="1556"/>
      <c r="E88" s="1556"/>
      <c r="F88" s="1556"/>
      <c r="G88" s="1556"/>
      <c r="H88" s="1556"/>
      <c r="I88" s="1556"/>
      <c r="J88" s="1556"/>
      <c r="K88" s="1556"/>
      <c r="L88" s="1556"/>
      <c r="M88" s="1556"/>
      <c r="N88" s="1556"/>
      <c r="O88" s="1556"/>
    </row>
    <row r="89" spans="1:15" ht="21" customHeight="1">
      <c r="A89" s="1270"/>
      <c r="B89" s="1272" t="s">
        <v>716</v>
      </c>
      <c r="C89" s="1558" t="s">
        <v>886</v>
      </c>
      <c r="D89" s="1477"/>
      <c r="E89" s="1477"/>
      <c r="F89" s="1477"/>
      <c r="G89" s="1477"/>
      <c r="H89" s="1477"/>
      <c r="I89" s="1477"/>
      <c r="J89" s="1477"/>
      <c r="K89" s="1477"/>
      <c r="L89" s="1477"/>
      <c r="M89" s="1477"/>
      <c r="N89" s="1477"/>
      <c r="O89" s="1477"/>
    </row>
    <row r="90" spans="1:15" ht="39" customHeight="1">
      <c r="A90" s="1270"/>
      <c r="B90" s="1272" t="s">
        <v>877</v>
      </c>
      <c r="C90" s="1460" t="s">
        <v>529</v>
      </c>
      <c r="D90" s="1460"/>
      <c r="E90" s="1460"/>
      <c r="F90" s="1460"/>
      <c r="G90" s="1460"/>
      <c r="H90" s="1460"/>
      <c r="I90" s="1460"/>
      <c r="J90" s="1460"/>
      <c r="K90" s="1460"/>
      <c r="L90" s="1460"/>
      <c r="M90" s="1460"/>
      <c r="N90" s="1460"/>
      <c r="O90" s="383"/>
    </row>
    <row r="91" spans="1:15" ht="21" customHeight="1">
      <c r="A91" s="1270"/>
      <c r="B91" s="1271"/>
      <c r="C91" s="383"/>
      <c r="D91" s="383"/>
      <c r="E91" s="383"/>
      <c r="F91" s="383"/>
      <c r="G91" s="383"/>
      <c r="H91" s="383"/>
      <c r="I91" s="383"/>
      <c r="J91" s="383"/>
      <c r="K91" s="383"/>
      <c r="L91" s="383"/>
      <c r="M91" s="383"/>
      <c r="N91" s="383"/>
      <c r="O91" s="383"/>
    </row>
    <row r="92" spans="2:15" ht="18" customHeight="1">
      <c r="B92" t="s">
        <v>989</v>
      </c>
      <c r="C92" s="1195"/>
      <c r="D92" s="1195"/>
      <c r="E92" s="1195"/>
      <c r="F92" s="1195"/>
      <c r="G92" s="1195"/>
      <c r="H92" s="1193"/>
      <c r="I92" s="1193"/>
      <c r="J92" s="421"/>
      <c r="K92" s="429"/>
      <c r="L92" s="429"/>
      <c r="M92" s="221"/>
      <c r="N92" s="221"/>
      <c r="O92" s="766" t="s">
        <v>659</v>
      </c>
    </row>
    <row r="93" spans="3:15" ht="15" customHeight="1">
      <c r="C93" s="1195"/>
      <c r="D93" s="1195"/>
      <c r="E93" s="1195"/>
      <c r="F93" s="1195"/>
      <c r="G93" s="1195"/>
      <c r="H93" s="1193"/>
      <c r="I93" s="1193"/>
      <c r="J93" s="421"/>
      <c r="K93" s="429"/>
      <c r="L93" s="429"/>
      <c r="M93" s="221"/>
      <c r="N93" s="221"/>
      <c r="O93" s="1164" t="s">
        <v>257</v>
      </c>
    </row>
    <row r="94" spans="2:15" ht="12.75" customHeight="1">
      <c r="B94" s="186" t="s">
        <v>991</v>
      </c>
      <c r="C94" s="1195"/>
      <c r="D94" s="1195"/>
      <c r="E94" s="1195"/>
      <c r="F94" s="1195"/>
      <c r="G94" s="1195"/>
      <c r="H94" s="1193"/>
      <c r="I94" s="1193"/>
      <c r="J94" s="421"/>
      <c r="K94" s="429"/>
      <c r="L94" s="429"/>
      <c r="M94" s="221"/>
      <c r="N94" s="221"/>
      <c r="O94" s="766"/>
    </row>
    <row r="95" spans="2:15" ht="12.75" customHeight="1">
      <c r="B95" s="186"/>
      <c r="C95" s="1195"/>
      <c r="D95" s="1195"/>
      <c r="E95" s="1195"/>
      <c r="F95" s="1195"/>
      <c r="G95" s="1195"/>
      <c r="H95" s="1193"/>
      <c r="I95" s="1193"/>
      <c r="J95" s="421"/>
      <c r="K95" s="429"/>
      <c r="L95" s="429"/>
      <c r="M95" s="221"/>
      <c r="N95" s="221"/>
      <c r="O95" s="766"/>
    </row>
    <row r="96" spans="2:15" ht="15" customHeight="1">
      <c r="B96" s="32" t="s">
        <v>460</v>
      </c>
      <c r="C96" s="1195"/>
      <c r="D96" s="1195"/>
      <c r="E96" s="1195"/>
      <c r="F96" s="1195"/>
      <c r="G96" s="1195"/>
      <c r="H96" s="1193"/>
      <c r="I96" s="1193"/>
      <c r="J96" s="421"/>
      <c r="K96" s="429"/>
      <c r="L96" s="429"/>
      <c r="M96" s="221"/>
      <c r="N96" s="221"/>
      <c r="O96" s="766"/>
    </row>
    <row r="97" spans="2:15" ht="12.75" customHeight="1">
      <c r="B97" s="186"/>
      <c r="C97" s="1195"/>
      <c r="D97" s="1195"/>
      <c r="E97" s="1195"/>
      <c r="F97" s="1195"/>
      <c r="G97" s="1195"/>
      <c r="H97" s="1193"/>
      <c r="I97" s="1193"/>
      <c r="J97" s="421"/>
      <c r="K97" s="429"/>
      <c r="L97" s="429"/>
      <c r="M97" s="221"/>
      <c r="N97" s="221"/>
      <c r="O97" s="766"/>
    </row>
    <row r="98" spans="2:15" ht="20.25" customHeight="1">
      <c r="B98" s="1194" t="s">
        <v>717</v>
      </c>
      <c r="C98" s="1195"/>
      <c r="D98" s="1195"/>
      <c r="E98" s="1195"/>
      <c r="F98" s="1195"/>
      <c r="G98" s="1195"/>
      <c r="H98" s="1193"/>
      <c r="I98" s="1193"/>
      <c r="J98" s="421"/>
      <c r="K98" s="429"/>
      <c r="L98" s="429"/>
      <c r="M98" s="221"/>
      <c r="N98" s="221"/>
      <c r="O98" s="766"/>
    </row>
    <row r="99" spans="2:14" ht="12" customHeight="1">
      <c r="B99" s="1194"/>
      <c r="C99" s="1195"/>
      <c r="D99" s="1195"/>
      <c r="E99" s="1195"/>
      <c r="F99" s="1195"/>
      <c r="G99" s="1195"/>
      <c r="H99" s="1193"/>
      <c r="I99" s="1193"/>
      <c r="J99" s="421"/>
      <c r="K99" s="429"/>
      <c r="L99" s="429"/>
      <c r="M99" s="221"/>
      <c r="N99" s="221"/>
    </row>
    <row r="100" spans="2:14" ht="19.5" customHeight="1">
      <c r="B100" s="430" t="s">
        <v>875</v>
      </c>
      <c r="C100" s="1193"/>
      <c r="D100" s="1193"/>
      <c r="E100" s="1193"/>
      <c r="F100" s="1193"/>
      <c r="G100" s="1193"/>
      <c r="H100" s="1193"/>
      <c r="I100" s="1193"/>
      <c r="J100" s="421"/>
      <c r="K100" s="429"/>
      <c r="L100" s="429"/>
      <c r="M100" s="221"/>
      <c r="N100" s="221"/>
    </row>
    <row r="101" spans="2:14" ht="19.5" customHeight="1">
      <c r="B101" s="404" t="s">
        <v>487</v>
      </c>
      <c r="C101" s="1193"/>
      <c r="D101" s="1193"/>
      <c r="E101" s="1193"/>
      <c r="F101" s="1193"/>
      <c r="G101" s="1193"/>
      <c r="H101" s="1193"/>
      <c r="I101" s="1193"/>
      <c r="J101" s="421"/>
      <c r="K101" s="429"/>
      <c r="L101" s="429"/>
      <c r="M101" s="221"/>
      <c r="N101" s="221"/>
    </row>
    <row r="102" spans="2:14" ht="19.5" customHeight="1">
      <c r="B102" s="404" t="s">
        <v>876</v>
      </c>
      <c r="C102" s="1193"/>
      <c r="D102" s="1193"/>
      <c r="E102" s="1193"/>
      <c r="F102" s="1193"/>
      <c r="G102" s="1193"/>
      <c r="H102" s="1193"/>
      <c r="I102" s="1193"/>
      <c r="J102" s="421"/>
      <c r="K102" s="429"/>
      <c r="L102" s="429"/>
      <c r="M102" s="221"/>
      <c r="N102" s="221"/>
    </row>
    <row r="103" spans="2:14" ht="19.5" customHeight="1">
      <c r="B103" s="404" t="s">
        <v>711</v>
      </c>
      <c r="C103" s="1193"/>
      <c r="D103" s="1193"/>
      <c r="E103" s="1193"/>
      <c r="F103" s="1193"/>
      <c r="G103" s="1193"/>
      <c r="H103" s="1193"/>
      <c r="I103" s="1193"/>
      <c r="J103" s="421"/>
      <c r="K103" s="429"/>
      <c r="L103" s="429"/>
      <c r="M103" s="221"/>
      <c r="N103" s="221"/>
    </row>
    <row r="104" spans="2:15" ht="41.25" customHeight="1">
      <c r="B104" s="1200" t="s">
        <v>281</v>
      </c>
      <c r="C104" s="1193"/>
      <c r="D104" s="1193"/>
      <c r="E104" s="1193"/>
      <c r="F104" s="1193"/>
      <c r="G104" s="1193"/>
      <c r="H104" s="1193"/>
      <c r="I104" s="1193"/>
      <c r="J104" s="421"/>
      <c r="K104" s="429"/>
      <c r="L104" s="408" t="s">
        <v>549</v>
      </c>
      <c r="M104" s="409" t="s">
        <v>663</v>
      </c>
      <c r="N104" s="409" t="s">
        <v>664</v>
      </c>
      <c r="O104" s="410" t="s">
        <v>665</v>
      </c>
    </row>
    <row r="105" spans="2:15" ht="13.5" customHeight="1">
      <c r="B105" s="1197"/>
      <c r="C105" s="1196"/>
      <c r="D105" s="1196"/>
      <c r="E105" s="1196"/>
      <c r="F105" s="1196"/>
      <c r="G105" s="1196"/>
      <c r="H105" s="1196"/>
      <c r="I105" s="1196"/>
      <c r="J105" s="418"/>
      <c r="K105" s="443"/>
      <c r="L105" s="413" t="s">
        <v>468</v>
      </c>
      <c r="M105" s="413" t="s">
        <v>468</v>
      </c>
      <c r="N105" s="413" t="s">
        <v>468</v>
      </c>
      <c r="O105" s="413" t="s">
        <v>468</v>
      </c>
    </row>
    <row r="106" spans="2:15" ht="19.5" customHeight="1">
      <c r="B106" s="414" t="s">
        <v>666</v>
      </c>
      <c r="C106" s="1193"/>
      <c r="D106" s="1193"/>
      <c r="E106" s="1193"/>
      <c r="F106" s="1193"/>
      <c r="G106" s="1193"/>
      <c r="H106" s="1193"/>
      <c r="I106" s="1193"/>
      <c r="J106" s="421"/>
      <c r="K106" s="429"/>
      <c r="L106" s="135"/>
      <c r="M106" s="135"/>
      <c r="N106" s="135"/>
      <c r="O106" s="135"/>
    </row>
    <row r="107" spans="2:15" ht="19.5" customHeight="1" thickBot="1">
      <c r="B107" s="407" t="s">
        <v>667</v>
      </c>
      <c r="C107" s="1193"/>
      <c r="D107" s="1193"/>
      <c r="E107" s="1193"/>
      <c r="F107" s="1193"/>
      <c r="G107" s="1193"/>
      <c r="H107" s="1193"/>
      <c r="I107" s="1193"/>
      <c r="J107" s="421"/>
      <c r="K107" s="429"/>
      <c r="L107" s="415">
        <v>266</v>
      </c>
      <c r="M107" s="415">
        <v>259</v>
      </c>
      <c r="N107" s="415">
        <v>514</v>
      </c>
      <c r="O107" s="415">
        <f>SUM(L107:N107)</f>
        <v>1039</v>
      </c>
    </row>
    <row r="108" spans="2:15" ht="15.75" customHeight="1">
      <c r="B108" s="407"/>
      <c r="C108" s="1193"/>
      <c r="D108" s="1193"/>
      <c r="E108" s="1193"/>
      <c r="F108" s="1193"/>
      <c r="G108" s="1193"/>
      <c r="H108" s="1193"/>
      <c r="I108" s="1193"/>
      <c r="J108" s="421"/>
      <c r="K108" s="429"/>
      <c r="L108" s="421"/>
      <c r="M108" s="421"/>
      <c r="N108" s="421"/>
      <c r="O108" s="421"/>
    </row>
    <row r="109" spans="2:15" ht="19.5" customHeight="1">
      <c r="B109" s="430" t="s">
        <v>715</v>
      </c>
      <c r="C109" s="1193"/>
      <c r="D109" s="1193"/>
      <c r="E109" s="1193"/>
      <c r="F109" s="1193"/>
      <c r="G109" s="1193"/>
      <c r="H109" s="1193"/>
      <c r="I109" s="1193"/>
      <c r="J109" s="421"/>
      <c r="K109" s="429"/>
      <c r="L109" s="416">
        <v>10</v>
      </c>
      <c r="M109" s="416">
        <v>6</v>
      </c>
      <c r="N109" s="416">
        <v>13</v>
      </c>
      <c r="O109" s="416">
        <v>29</v>
      </c>
    </row>
    <row r="110" spans="2:15" ht="19.5" customHeight="1">
      <c r="B110" s="430" t="s">
        <v>712</v>
      </c>
      <c r="C110" s="779"/>
      <c r="D110" s="779"/>
      <c r="E110" s="779"/>
      <c r="F110" s="1193"/>
      <c r="G110" s="1193"/>
      <c r="H110" s="1193"/>
      <c r="I110" s="1193"/>
      <c r="J110" s="421"/>
      <c r="K110" s="429"/>
      <c r="L110" s="417">
        <v>8</v>
      </c>
      <c r="M110" s="417">
        <v>21</v>
      </c>
      <c r="N110" s="417">
        <v>42</v>
      </c>
      <c r="O110" s="417">
        <f>SUM(L110:N110)</f>
        <v>71</v>
      </c>
    </row>
    <row r="111" spans="2:15" ht="19.5" customHeight="1">
      <c r="B111" s="430" t="s">
        <v>826</v>
      </c>
      <c r="C111" s="779"/>
      <c r="D111" s="779"/>
      <c r="E111" s="779"/>
      <c r="F111" s="1193"/>
      <c r="G111" s="1193"/>
      <c r="H111" s="1193"/>
      <c r="I111" s="1193"/>
      <c r="J111" s="421"/>
      <c r="K111" s="429"/>
      <c r="L111" s="417">
        <v>-27</v>
      </c>
      <c r="M111" s="417">
        <v>6</v>
      </c>
      <c r="N111" s="417">
        <v>14</v>
      </c>
      <c r="O111" s="417">
        <f>SUM(L111:N111)</f>
        <v>-7</v>
      </c>
    </row>
    <row r="112" spans="2:15" ht="19.5" customHeight="1">
      <c r="B112" s="1199"/>
      <c r="C112" s="856" t="s">
        <v>713</v>
      </c>
      <c r="D112" s="779"/>
      <c r="E112" s="779"/>
      <c r="F112" s="1193"/>
      <c r="G112" s="1193"/>
      <c r="H112" s="1193"/>
      <c r="I112" s="1193"/>
      <c r="J112" s="421"/>
      <c r="K112" s="429"/>
      <c r="L112" s="417"/>
      <c r="M112" s="417"/>
      <c r="N112" s="417"/>
      <c r="O112" s="417"/>
    </row>
    <row r="113" spans="2:15" ht="19.5" customHeight="1">
      <c r="B113" s="1199"/>
      <c r="C113" s="779"/>
      <c r="D113" s="856" t="s">
        <v>561</v>
      </c>
      <c r="E113" s="779"/>
      <c r="F113" s="1193"/>
      <c r="G113" s="1193"/>
      <c r="H113" s="1193"/>
      <c r="I113" s="1193"/>
      <c r="J113" s="421"/>
      <c r="K113" s="429"/>
      <c r="L113" s="1393">
        <v>1</v>
      </c>
      <c r="M113" s="1393">
        <v>6</v>
      </c>
      <c r="N113" s="1393">
        <v>14</v>
      </c>
      <c r="O113" s="1393">
        <f>SUM(L113:N113)</f>
        <v>21</v>
      </c>
    </row>
    <row r="114" spans="2:15" ht="19.5" customHeight="1">
      <c r="B114" s="1199"/>
      <c r="C114" s="779"/>
      <c r="D114" s="856" t="s">
        <v>887</v>
      </c>
      <c r="E114" s="779"/>
      <c r="F114" s="1193"/>
      <c r="G114" s="1193"/>
      <c r="H114" s="1193"/>
      <c r="I114" s="1193"/>
      <c r="J114" s="421"/>
      <c r="K114" s="429"/>
      <c r="L114" s="416">
        <v>-28</v>
      </c>
      <c r="M114" s="416">
        <v>0</v>
      </c>
      <c r="N114" s="416">
        <v>0</v>
      </c>
      <c r="O114" s="1393">
        <f>SUM(L114:N114)</f>
        <v>-28</v>
      </c>
    </row>
    <row r="115" spans="2:15" ht="19.5" customHeight="1">
      <c r="B115" s="1192"/>
      <c r="C115" s="1193"/>
      <c r="D115" s="1193"/>
      <c r="E115" s="1193"/>
      <c r="F115" s="1193"/>
      <c r="G115" s="1193"/>
      <c r="H115" s="1193"/>
      <c r="I115" s="1193"/>
      <c r="J115" s="421"/>
      <c r="K115" s="429"/>
      <c r="L115" s="416"/>
      <c r="M115" s="416"/>
      <c r="N115" s="416"/>
      <c r="O115" s="416"/>
    </row>
    <row r="116" spans="2:11" ht="19.5" customHeight="1">
      <c r="B116" s="1199" t="s">
        <v>714</v>
      </c>
      <c r="C116" s="1193"/>
      <c r="D116" s="1193"/>
      <c r="E116" s="1193"/>
      <c r="F116" s="1193"/>
      <c r="G116" s="1193"/>
      <c r="H116" s="1193"/>
      <c r="I116" s="1193"/>
      <c r="J116" s="421"/>
      <c r="K116" s="429"/>
    </row>
    <row r="117" spans="2:15" ht="15" thickBot="1">
      <c r="B117" s="407" t="s">
        <v>673</v>
      </c>
      <c r="C117" s="419"/>
      <c r="D117" s="419"/>
      <c r="E117" s="420"/>
      <c r="F117" s="420"/>
      <c r="G117" s="420"/>
      <c r="H117" s="420"/>
      <c r="I117" s="421"/>
      <c r="J117" s="421"/>
      <c r="K117" s="421"/>
      <c r="L117" s="415">
        <v>5813</v>
      </c>
      <c r="M117" s="415">
        <v>3303</v>
      </c>
      <c r="N117" s="415">
        <v>2548</v>
      </c>
      <c r="O117" s="415">
        <f>SUM(L117:N117)</f>
        <v>11664</v>
      </c>
    </row>
    <row r="118" spans="2:15" ht="14.25">
      <c r="B118" s="404"/>
      <c r="C118" s="404"/>
      <c r="D118" s="112"/>
      <c r="E118" s="112"/>
      <c r="F118" s="112"/>
      <c r="G118" s="112"/>
      <c r="H118" s="112"/>
      <c r="I118" s="112"/>
      <c r="J118" s="112"/>
      <c r="K118" s="117"/>
      <c r="L118" s="416"/>
      <c r="M118" s="416"/>
      <c r="N118" s="416"/>
      <c r="O118" s="416"/>
    </row>
    <row r="119" spans="2:15" ht="17.25" customHeight="1">
      <c r="B119" s="407" t="s">
        <v>715</v>
      </c>
      <c r="C119" s="407"/>
      <c r="D119" s="135"/>
      <c r="E119" s="135"/>
      <c r="F119" s="135"/>
      <c r="G119" s="416"/>
      <c r="H119" s="416"/>
      <c r="I119" s="145"/>
      <c r="J119" s="145"/>
      <c r="K119" s="145"/>
      <c r="L119" s="1177">
        <v>33</v>
      </c>
      <c r="M119" s="416">
        <v>32</v>
      </c>
      <c r="N119" s="416">
        <v>45</v>
      </c>
      <c r="O119" s="416">
        <f>SUM(L119:N119)</f>
        <v>110</v>
      </c>
    </row>
    <row r="120" spans="2:15" ht="14.25">
      <c r="B120" s="430" t="s">
        <v>712</v>
      </c>
      <c r="L120" s="1177">
        <v>75</v>
      </c>
      <c r="M120" s="416">
        <v>110</v>
      </c>
      <c r="N120" s="416">
        <v>93</v>
      </c>
      <c r="O120" s="416">
        <v>278</v>
      </c>
    </row>
    <row r="121" spans="2:15" ht="21" customHeight="1">
      <c r="B121" s="430" t="s">
        <v>826</v>
      </c>
      <c r="L121" s="416">
        <v>-87</v>
      </c>
      <c r="M121" s="416">
        <v>75</v>
      </c>
      <c r="N121" s="416">
        <v>77</v>
      </c>
      <c r="O121" s="416">
        <f>SUM(L121:N121)</f>
        <v>65</v>
      </c>
    </row>
    <row r="122" spans="2:15" ht="13.5" customHeight="1">
      <c r="B122" s="430" t="s">
        <v>713</v>
      </c>
      <c r="L122" s="416"/>
      <c r="M122" s="416"/>
      <c r="N122" s="416"/>
      <c r="O122" s="416"/>
    </row>
    <row r="123" spans="4:15" ht="21.75" customHeight="1">
      <c r="D123" s="856" t="s">
        <v>561</v>
      </c>
      <c r="L123" s="416">
        <v>7</v>
      </c>
      <c r="M123" s="416">
        <v>75</v>
      </c>
      <c r="N123" s="416">
        <v>77</v>
      </c>
      <c r="O123" s="416">
        <f>SUM(L123:N123)</f>
        <v>159</v>
      </c>
    </row>
    <row r="124" spans="2:15" ht="15" customHeight="1">
      <c r="B124" s="180"/>
      <c r="C124" s="173"/>
      <c r="D124" s="123" t="s">
        <v>888</v>
      </c>
      <c r="E124" s="173"/>
      <c r="F124" s="173"/>
      <c r="G124" s="173"/>
      <c r="H124" s="173"/>
      <c r="I124" s="173"/>
      <c r="J124" s="173"/>
      <c r="K124" s="173"/>
      <c r="L124" s="418">
        <v>-94</v>
      </c>
      <c r="M124" s="418">
        <v>0</v>
      </c>
      <c r="N124" s="418">
        <v>0</v>
      </c>
      <c r="O124" s="418">
        <f>SUM(L124:N124)</f>
        <v>-94</v>
      </c>
    </row>
    <row r="127" ht="15.75" customHeight="1">
      <c r="C127" s="402"/>
    </row>
    <row r="128" spans="2:15" ht="42" customHeight="1">
      <c r="B128" s="1200" t="s">
        <v>620</v>
      </c>
      <c r="C128" s="1193"/>
      <c r="D128" s="1193"/>
      <c r="E128" s="1193"/>
      <c r="F128" s="1193"/>
      <c r="G128" s="1193"/>
      <c r="H128" s="1193"/>
      <c r="I128" s="1193"/>
      <c r="J128" s="421"/>
      <c r="L128" s="408" t="s">
        <v>549</v>
      </c>
      <c r="M128" s="409" t="s">
        <v>663</v>
      </c>
      <c r="N128" s="409" t="s">
        <v>664</v>
      </c>
      <c r="O128" s="410" t="s">
        <v>665</v>
      </c>
    </row>
    <row r="129" spans="2:15" ht="15.75" customHeight="1">
      <c r="B129" s="1197"/>
      <c r="C129" s="1196"/>
      <c r="D129" s="1196"/>
      <c r="E129" s="1196"/>
      <c r="F129" s="1196"/>
      <c r="G129" s="1196"/>
      <c r="H129" s="1196"/>
      <c r="I129" s="1196"/>
      <c r="J129" s="418"/>
      <c r="K129" s="1196"/>
      <c r="L129" s="413" t="s">
        <v>468</v>
      </c>
      <c r="M129" s="413" t="s">
        <v>468</v>
      </c>
      <c r="N129" s="413" t="s">
        <v>468</v>
      </c>
      <c r="O129" s="413" t="s">
        <v>468</v>
      </c>
    </row>
    <row r="130" spans="2:15" ht="15.75" customHeight="1">
      <c r="B130" s="414" t="s">
        <v>741</v>
      </c>
      <c r="C130" s="1193"/>
      <c r="D130" s="1193"/>
      <c r="E130" s="1193"/>
      <c r="F130" s="1193"/>
      <c r="G130" s="1193"/>
      <c r="H130" s="1193"/>
      <c r="I130" s="1193"/>
      <c r="J130" s="421"/>
      <c r="L130" s="135"/>
      <c r="M130" s="135"/>
      <c r="N130" s="135"/>
      <c r="O130" s="135"/>
    </row>
    <row r="131" spans="2:15" ht="15.75" customHeight="1" thickBot="1">
      <c r="B131" s="407" t="s">
        <v>667</v>
      </c>
      <c r="C131" s="1193"/>
      <c r="D131" s="1193"/>
      <c r="E131" s="1193"/>
      <c r="F131" s="1193"/>
      <c r="G131" s="1193"/>
      <c r="H131" s="1193"/>
      <c r="I131" s="1193"/>
      <c r="J131" s="421"/>
      <c r="L131" s="415">
        <v>243</v>
      </c>
      <c r="M131" s="415">
        <v>211</v>
      </c>
      <c r="N131" s="415">
        <v>413</v>
      </c>
      <c r="O131" s="415">
        <f>SUM(L131:N131)</f>
        <v>867</v>
      </c>
    </row>
    <row r="132" spans="2:15" ht="15.75" customHeight="1">
      <c r="B132" s="407"/>
      <c r="C132" s="1193"/>
      <c r="D132" s="1193"/>
      <c r="E132" s="1193"/>
      <c r="F132" s="1193"/>
      <c r="G132" s="1193"/>
      <c r="H132" s="1193"/>
      <c r="I132" s="1193"/>
      <c r="J132" s="421"/>
      <c r="L132" s="421"/>
      <c r="M132" s="421"/>
      <c r="N132" s="421"/>
      <c r="O132" s="421"/>
    </row>
    <row r="133" spans="2:15" ht="15.75" customHeight="1">
      <c r="B133" s="430" t="s">
        <v>715</v>
      </c>
      <c r="C133" s="1193"/>
      <c r="D133" s="1193"/>
      <c r="E133" s="1193"/>
      <c r="F133" s="1193"/>
      <c r="G133" s="1193"/>
      <c r="H133" s="1193"/>
      <c r="I133" s="1193"/>
      <c r="J133" s="421"/>
      <c r="L133" s="416">
        <v>8</v>
      </c>
      <c r="M133" s="416">
        <v>5</v>
      </c>
      <c r="N133" s="416">
        <v>10</v>
      </c>
      <c r="O133" s="416">
        <f>SUM(L133:N133)</f>
        <v>23</v>
      </c>
    </row>
    <row r="134" spans="2:15" ht="15.75" customHeight="1">
      <c r="B134" s="430" t="s">
        <v>712</v>
      </c>
      <c r="C134" s="779"/>
      <c r="D134" s="779"/>
      <c r="E134" s="779"/>
      <c r="F134" s="1193"/>
      <c r="G134" s="1193"/>
      <c r="H134" s="1193"/>
      <c r="I134" s="1193"/>
      <c r="J134" s="421"/>
      <c r="L134" s="417">
        <v>7</v>
      </c>
      <c r="M134" s="417">
        <v>18</v>
      </c>
      <c r="N134" s="417">
        <v>39</v>
      </c>
      <c r="O134" s="417">
        <f>SUM(L134:N134)</f>
        <v>64</v>
      </c>
    </row>
    <row r="135" spans="2:15" ht="15.75" customHeight="1">
      <c r="B135" s="430" t="s">
        <v>826</v>
      </c>
      <c r="C135" s="779"/>
      <c r="D135" s="779"/>
      <c r="E135" s="779"/>
      <c r="F135" s="1193"/>
      <c r="G135" s="1193"/>
      <c r="H135" s="1193"/>
      <c r="I135" s="1193"/>
      <c r="J135" s="421"/>
      <c r="L135" s="417">
        <v>-39</v>
      </c>
      <c r="M135" s="417">
        <v>5</v>
      </c>
      <c r="N135" s="417">
        <v>13</v>
      </c>
      <c r="O135" s="417">
        <f>SUM(L135:N135)</f>
        <v>-21</v>
      </c>
    </row>
    <row r="136" spans="2:15" ht="15.75" customHeight="1">
      <c r="B136" s="1199"/>
      <c r="C136" s="856" t="s">
        <v>713</v>
      </c>
      <c r="D136" s="779"/>
      <c r="E136" s="779"/>
      <c r="F136" s="1193"/>
      <c r="G136" s="1193"/>
      <c r="H136" s="1193"/>
      <c r="I136" s="1193"/>
      <c r="J136" s="421"/>
      <c r="L136" s="417"/>
      <c r="M136" s="417"/>
      <c r="N136" s="417"/>
      <c r="O136" s="417"/>
    </row>
    <row r="137" spans="2:15" ht="15.75" customHeight="1">
      <c r="B137" s="1199"/>
      <c r="C137" s="779"/>
      <c r="D137" s="856" t="s">
        <v>561</v>
      </c>
      <c r="E137" s="779"/>
      <c r="F137" s="1193"/>
      <c r="G137" s="1193"/>
      <c r="H137" s="1193"/>
      <c r="I137" s="1193"/>
      <c r="J137" s="421"/>
      <c r="L137" s="417">
        <v>1</v>
      </c>
      <c r="M137" s="417">
        <v>5</v>
      </c>
      <c r="N137" s="417">
        <v>13</v>
      </c>
      <c r="O137" s="417">
        <f>SUM(L137:N137)</f>
        <v>19</v>
      </c>
    </row>
    <row r="138" spans="2:15" ht="15.75" customHeight="1">
      <c r="B138" s="1199"/>
      <c r="C138" s="779"/>
      <c r="D138" s="856" t="s">
        <v>887</v>
      </c>
      <c r="E138" s="779"/>
      <c r="F138" s="1193"/>
      <c r="G138" s="1193"/>
      <c r="H138" s="1193"/>
      <c r="I138" s="1193"/>
      <c r="J138" s="421"/>
      <c r="L138" s="416">
        <v>-40</v>
      </c>
      <c r="M138" s="416">
        <v>0</v>
      </c>
      <c r="N138" s="416">
        <v>0</v>
      </c>
      <c r="O138" s="417">
        <f>SUM(L138:N138)</f>
        <v>-40</v>
      </c>
    </row>
    <row r="139" spans="2:15" ht="15.75" customHeight="1">
      <c r="B139" s="1192"/>
      <c r="C139" s="1193"/>
      <c r="D139" s="1193"/>
      <c r="E139" s="1193"/>
      <c r="F139" s="1193"/>
      <c r="G139" s="1193"/>
      <c r="H139" s="1193"/>
      <c r="I139" s="1193"/>
      <c r="J139" s="421"/>
      <c r="L139" s="416"/>
      <c r="M139" s="416"/>
      <c r="N139" s="416"/>
      <c r="O139" s="416"/>
    </row>
    <row r="140" spans="2:10" ht="15.75" customHeight="1">
      <c r="B140" s="1199" t="s">
        <v>718</v>
      </c>
      <c r="C140" s="1193"/>
      <c r="D140" s="1193"/>
      <c r="E140" s="1193"/>
      <c r="F140" s="1193"/>
      <c r="G140" s="1193"/>
      <c r="H140" s="1193"/>
      <c r="I140" s="1193"/>
      <c r="J140" s="421"/>
    </row>
    <row r="141" spans="2:15" ht="15.75" customHeight="1" thickBot="1">
      <c r="B141" s="407" t="s">
        <v>673</v>
      </c>
      <c r="C141" s="419"/>
      <c r="D141" s="419"/>
      <c r="E141" s="420"/>
      <c r="F141" s="420"/>
      <c r="G141" s="420"/>
      <c r="H141" s="420"/>
      <c r="I141" s="421"/>
      <c r="J141" s="421"/>
      <c r="L141" s="415">
        <v>5132</v>
      </c>
      <c r="M141" s="415">
        <v>3348</v>
      </c>
      <c r="N141" s="415">
        <v>1988</v>
      </c>
      <c r="O141" s="415">
        <f>SUM(L141:N141)</f>
        <v>10468</v>
      </c>
    </row>
    <row r="142" spans="2:15" ht="15.75" customHeight="1">
      <c r="B142" s="404"/>
      <c r="C142" s="404"/>
      <c r="D142" s="112"/>
      <c r="E142" s="112"/>
      <c r="F142" s="112"/>
      <c r="G142" s="112"/>
      <c r="H142" s="112"/>
      <c r="I142" s="112"/>
      <c r="J142" s="112"/>
      <c r="L142" s="416"/>
      <c r="M142" s="416"/>
      <c r="N142" s="416"/>
      <c r="O142" s="416"/>
    </row>
    <row r="143" spans="2:15" ht="15.75" customHeight="1">
      <c r="B143" s="407" t="s">
        <v>715</v>
      </c>
      <c r="C143" s="407"/>
      <c r="D143" s="135"/>
      <c r="E143" s="135"/>
      <c r="F143" s="135"/>
      <c r="G143" s="416"/>
      <c r="H143" s="416"/>
      <c r="I143" s="145"/>
      <c r="J143" s="145"/>
      <c r="L143" s="1177">
        <v>33</v>
      </c>
      <c r="M143" s="416">
        <v>36</v>
      </c>
      <c r="N143" s="416">
        <v>45</v>
      </c>
      <c r="O143" s="416">
        <f>SUM(L143:N143)</f>
        <v>114</v>
      </c>
    </row>
    <row r="144" spans="2:15" ht="15.75" customHeight="1">
      <c r="B144" s="430" t="s">
        <v>712</v>
      </c>
      <c r="L144" s="1177">
        <v>68</v>
      </c>
      <c r="M144" s="416">
        <v>90</v>
      </c>
      <c r="N144" s="416">
        <v>87</v>
      </c>
      <c r="O144" s="416">
        <f>SUM(L144:N144)</f>
        <v>245</v>
      </c>
    </row>
    <row r="145" spans="2:15" ht="15.75" customHeight="1">
      <c r="B145" s="430" t="s">
        <v>826</v>
      </c>
      <c r="L145" s="416">
        <v>-62</v>
      </c>
      <c r="M145" s="416">
        <v>90</v>
      </c>
      <c r="N145" s="416">
        <v>69</v>
      </c>
      <c r="O145" s="416">
        <f>SUM(L145:N145)</f>
        <v>97</v>
      </c>
    </row>
    <row r="146" spans="2:15" ht="15.75" customHeight="1">
      <c r="B146" s="430" t="s">
        <v>713</v>
      </c>
      <c r="L146" s="416"/>
      <c r="M146" s="416"/>
      <c r="N146" s="416"/>
      <c r="O146" s="416"/>
    </row>
    <row r="147" spans="4:15" ht="15.75" customHeight="1">
      <c r="D147" s="856" t="s">
        <v>561</v>
      </c>
      <c r="L147" s="416">
        <v>9</v>
      </c>
      <c r="M147" s="416">
        <v>90</v>
      </c>
      <c r="N147" s="416">
        <v>69</v>
      </c>
      <c r="O147" s="416">
        <f>SUM(L147:N147)</f>
        <v>168</v>
      </c>
    </row>
    <row r="148" spans="2:15" ht="15.75" customHeight="1">
      <c r="B148" s="180"/>
      <c r="C148" s="173"/>
      <c r="D148" s="123" t="s">
        <v>887</v>
      </c>
      <c r="E148" s="173"/>
      <c r="F148" s="173"/>
      <c r="G148" s="173"/>
      <c r="H148" s="173"/>
      <c r="I148" s="173"/>
      <c r="J148" s="173"/>
      <c r="K148" s="173"/>
      <c r="L148" s="418">
        <v>-71</v>
      </c>
      <c r="M148" s="418">
        <v>0</v>
      </c>
      <c r="N148" s="418">
        <v>0</v>
      </c>
      <c r="O148" s="418">
        <f>SUM(L148:N148)</f>
        <v>-71</v>
      </c>
    </row>
    <row r="149" ht="15.75" customHeight="1">
      <c r="C149" s="402"/>
    </row>
    <row r="150" ht="15.75" customHeight="1">
      <c r="C150" s="402"/>
    </row>
    <row r="151" ht="16.5" customHeight="1">
      <c r="B151" s="1198"/>
    </row>
    <row r="152" ht="15.75" customHeight="1">
      <c r="C152" s="402"/>
    </row>
    <row r="153" ht="15.75" customHeight="1">
      <c r="C153" s="402"/>
    </row>
    <row r="154" ht="15.75" customHeight="1"/>
    <row r="155" ht="16.5" customHeight="1"/>
    <row r="178" spans="2:14" ht="14.25">
      <c r="B178" s="405"/>
      <c r="C178" s="405"/>
      <c r="D178" s="405"/>
      <c r="E178" s="405"/>
      <c r="F178" s="405"/>
      <c r="G178" s="405"/>
      <c r="H178" s="405"/>
      <c r="I178" s="405"/>
      <c r="J178" s="405"/>
      <c r="K178" s="145"/>
      <c r="L178" s="145"/>
      <c r="M178" s="402"/>
      <c r="N178" s="402"/>
    </row>
    <row r="179" spans="2:14" ht="14.25">
      <c r="B179" s="405"/>
      <c r="C179" s="405"/>
      <c r="D179" s="405"/>
      <c r="E179" s="405"/>
      <c r="F179" s="405"/>
      <c r="G179" s="405"/>
      <c r="H179" s="405"/>
      <c r="I179" s="405"/>
      <c r="J179" s="405"/>
      <c r="K179" s="145"/>
      <c r="L179" s="145"/>
      <c r="M179" s="402"/>
      <c r="N179" s="402"/>
    </row>
  </sheetData>
  <mergeCells count="18">
    <mergeCell ref="L68:M68"/>
    <mergeCell ref="C90:N90"/>
    <mergeCell ref="C89:O89"/>
    <mergeCell ref="K64:L64"/>
    <mergeCell ref="C80:M80"/>
    <mergeCell ref="N68:O68"/>
    <mergeCell ref="H68:I68"/>
    <mergeCell ref="B87:G87"/>
    <mergeCell ref="B88:O88"/>
    <mergeCell ref="F68:G68"/>
    <mergeCell ref="K1:M1"/>
    <mergeCell ref="B15:H15"/>
    <mergeCell ref="B11:N11"/>
    <mergeCell ref="B14:O14"/>
    <mergeCell ref="B19:M19"/>
    <mergeCell ref="B22:C22"/>
    <mergeCell ref="I64:J64"/>
    <mergeCell ref="B43:C43"/>
  </mergeCells>
  <printOptions horizontalCentered="1"/>
  <pageMargins left="0.5" right="0.5" top="0.75" bottom="0.5" header="0.75" footer="0.5"/>
  <pageSetup horizontalDpi="600" verticalDpi="600" orientation="portrait" paperSize="9" scale="50" r:id="rId1"/>
  <rowBreaks count="1" manualBreakCount="1">
    <brk id="91" max="14" man="1"/>
  </rowBreaks>
</worksheet>
</file>

<file path=xl/worksheets/sheet14.xml><?xml version="1.0" encoding="utf-8"?>
<worksheet xmlns="http://schemas.openxmlformats.org/spreadsheetml/2006/main" xmlns:r="http://schemas.openxmlformats.org/officeDocument/2006/relationships">
  <sheetPr>
    <pageSetUpPr fitToPage="1"/>
  </sheetPr>
  <dimension ref="A1:I26"/>
  <sheetViews>
    <sheetView showGridLines="0" zoomScale="75" zoomScaleNormal="75" zoomScaleSheetLayoutView="70" workbookViewId="0" topLeftCell="A1">
      <selection activeCell="C2" sqref="C2"/>
    </sheetView>
  </sheetViews>
  <sheetFormatPr defaultColWidth="9.00390625" defaultRowHeight="14.25"/>
  <cols>
    <col min="2" max="2" width="71.875" style="0" customWidth="1"/>
    <col min="3" max="3" width="11.75390625" style="0" customWidth="1"/>
    <col min="4" max="4" width="10.00390625" style="0" customWidth="1"/>
    <col min="5" max="5" width="12.50390625" style="0" customWidth="1"/>
    <col min="6" max="6" width="11.75390625" style="0" customWidth="1"/>
    <col min="7" max="7" width="11.25390625" style="0" customWidth="1"/>
    <col min="8" max="8" width="10.50390625" style="0" customWidth="1"/>
    <col min="9" max="9" width="10.625" style="0" customWidth="1"/>
  </cols>
  <sheetData>
    <row r="1" spans="1:9" ht="14.25">
      <c r="A1" s="444" t="s">
        <v>989</v>
      </c>
      <c r="B1" s="2"/>
      <c r="C1" s="5"/>
      <c r="D1" s="5"/>
      <c r="E1" s="5"/>
      <c r="F1" s="5"/>
      <c r="G1" s="5"/>
      <c r="H1" s="1564" t="s">
        <v>744</v>
      </c>
      <c r="I1" s="1545"/>
    </row>
    <row r="2" spans="1:9" ht="14.25">
      <c r="A2" s="5"/>
      <c r="B2" s="5"/>
      <c r="C2" s="5"/>
      <c r="D2" s="5"/>
      <c r="E2" s="5"/>
      <c r="F2" s="5"/>
      <c r="G2" s="5"/>
      <c r="H2" s="5"/>
      <c r="I2" s="5"/>
    </row>
    <row r="3" spans="1:9" ht="15.75">
      <c r="A3" s="445" t="s">
        <v>991</v>
      </c>
      <c r="B3" s="5"/>
      <c r="C3" s="5"/>
      <c r="D3" s="5"/>
      <c r="E3" s="5"/>
      <c r="F3" s="5"/>
      <c r="G3" s="5"/>
      <c r="H3" s="5"/>
      <c r="I3" s="5"/>
    </row>
    <row r="4" spans="1:9" ht="15.75">
      <c r="A4" s="446"/>
      <c r="B4" s="5"/>
      <c r="C4" s="5"/>
      <c r="D4" s="5"/>
      <c r="E4" s="5"/>
      <c r="F4" s="5"/>
      <c r="G4" s="5"/>
      <c r="H4" s="5"/>
      <c r="I4" s="5"/>
    </row>
    <row r="5" spans="1:9" ht="15.75">
      <c r="A5" s="447" t="s">
        <v>1007</v>
      </c>
      <c r="B5" s="5"/>
      <c r="C5" s="5"/>
      <c r="D5" s="5"/>
      <c r="E5" s="5"/>
      <c r="F5" s="5"/>
      <c r="G5" s="5"/>
      <c r="H5" s="5"/>
      <c r="I5" s="5"/>
    </row>
    <row r="6" spans="1:9" ht="15.75">
      <c r="A6" s="445"/>
      <c r="B6" s="5"/>
      <c r="C6" s="5"/>
      <c r="D6" s="512"/>
      <c r="E6" s="512"/>
      <c r="F6" s="512"/>
      <c r="G6" s="512"/>
      <c r="H6" s="512"/>
      <c r="I6" s="512"/>
    </row>
    <row r="7" spans="1:9" ht="15.75">
      <c r="A7" s="448">
        <v>2006</v>
      </c>
      <c r="B7" s="5"/>
      <c r="C7" s="5"/>
      <c r="D7" s="288"/>
      <c r="E7" s="288"/>
      <c r="F7" s="288"/>
      <c r="G7" s="288"/>
      <c r="H7" s="53"/>
      <c r="I7" s="288"/>
    </row>
    <row r="8" spans="1:9" ht="14.25">
      <c r="A8" s="5"/>
      <c r="B8" s="5"/>
      <c r="C8" s="5"/>
      <c r="D8" s="288"/>
      <c r="E8" s="288"/>
      <c r="F8" s="288"/>
      <c r="G8" s="288"/>
      <c r="H8" s="288"/>
      <c r="I8" s="288"/>
    </row>
    <row r="9" spans="1:9" ht="51" customHeight="1">
      <c r="A9" s="5"/>
      <c r="B9" s="5"/>
      <c r="C9" s="34" t="s">
        <v>461</v>
      </c>
      <c r="D9" s="203" t="s">
        <v>462</v>
      </c>
      <c r="E9" s="35" t="s">
        <v>170</v>
      </c>
      <c r="F9" s="203" t="s">
        <v>464</v>
      </c>
      <c r="G9" s="34" t="s">
        <v>103</v>
      </c>
      <c r="H9" s="34" t="s">
        <v>466</v>
      </c>
      <c r="I9" s="34" t="s">
        <v>995</v>
      </c>
    </row>
    <row r="10" spans="1:9" ht="14.25">
      <c r="A10" s="204" t="s">
        <v>745</v>
      </c>
      <c r="B10" s="37"/>
      <c r="C10" s="942"/>
      <c r="D10" s="38" t="s">
        <v>468</v>
      </c>
      <c r="E10" s="38" t="s">
        <v>468</v>
      </c>
      <c r="F10" s="38" t="s">
        <v>468</v>
      </c>
      <c r="G10" s="38" t="s">
        <v>468</v>
      </c>
      <c r="H10" s="38" t="s">
        <v>468</v>
      </c>
      <c r="I10" s="38" t="s">
        <v>469</v>
      </c>
    </row>
    <row r="11" spans="1:9" ht="14.25">
      <c r="A11" s="5"/>
      <c r="B11" s="5"/>
      <c r="C11" s="5"/>
      <c r="D11" s="5"/>
      <c r="E11" s="5"/>
      <c r="F11" s="5"/>
      <c r="G11" s="5"/>
      <c r="H11" s="5"/>
      <c r="I11" s="5"/>
    </row>
    <row r="12" spans="1:9" ht="8.25" customHeight="1">
      <c r="A12" s="5"/>
      <c r="B12" s="5"/>
      <c r="C12" s="5"/>
      <c r="D12" s="451"/>
      <c r="E12" s="451"/>
      <c r="F12" s="451"/>
      <c r="G12" s="451"/>
      <c r="H12" s="451"/>
      <c r="I12" s="451"/>
    </row>
    <row r="13" spans="1:9" ht="14.25">
      <c r="A13" s="1505" t="s">
        <v>853</v>
      </c>
      <c r="B13" s="1506"/>
      <c r="C13" s="933"/>
      <c r="D13" s="452">
        <v>893</v>
      </c>
      <c r="E13" s="452">
        <v>-257</v>
      </c>
      <c r="F13" s="452">
        <f>SUM(D13:E13)</f>
        <v>636</v>
      </c>
      <c r="G13" s="452">
        <v>1</v>
      </c>
      <c r="H13" s="452">
        <f>SUM(F13:G13)</f>
        <v>637</v>
      </c>
      <c r="I13" s="453">
        <v>26.4</v>
      </c>
    </row>
    <row r="14" spans="1:9" ht="8.25" customHeight="1">
      <c r="A14" s="5"/>
      <c r="B14" s="18"/>
      <c r="C14" s="933"/>
      <c r="D14" s="452"/>
      <c r="E14" s="454"/>
      <c r="F14" s="452"/>
      <c r="G14" s="452"/>
      <c r="H14" s="452"/>
      <c r="I14" s="455"/>
    </row>
    <row r="15" spans="1:9" ht="18" customHeight="1">
      <c r="A15" s="18" t="s">
        <v>471</v>
      </c>
      <c r="B15" s="5"/>
      <c r="C15" s="452">
        <v>15</v>
      </c>
      <c r="D15" s="452">
        <v>162</v>
      </c>
      <c r="E15" s="454">
        <v>-40</v>
      </c>
      <c r="F15" s="452">
        <f>SUM(D15:E15)</f>
        <v>122</v>
      </c>
      <c r="G15" s="452">
        <v>-2</v>
      </c>
      <c r="H15" s="452">
        <f>SUM(F15:G15)</f>
        <v>120</v>
      </c>
      <c r="I15" s="453">
        <v>5</v>
      </c>
    </row>
    <row r="16" spans="1:9" ht="8.25" customHeight="1">
      <c r="A16" s="18"/>
      <c r="B16" s="5"/>
      <c r="C16" s="933"/>
      <c r="D16" s="452"/>
      <c r="E16" s="454"/>
      <c r="F16" s="452"/>
      <c r="G16" s="452"/>
      <c r="H16" s="452"/>
      <c r="I16" s="453"/>
    </row>
    <row r="17" spans="1:9" ht="27" customHeight="1">
      <c r="A17" s="1463" t="s">
        <v>746</v>
      </c>
      <c r="B17" s="1464"/>
      <c r="C17" s="452">
        <v>18</v>
      </c>
      <c r="D17" s="452">
        <v>167</v>
      </c>
      <c r="E17" s="454">
        <v>-50</v>
      </c>
      <c r="F17" s="452">
        <f>SUM(D17:E17)</f>
        <v>117</v>
      </c>
      <c r="G17" s="1394" t="s">
        <v>392</v>
      </c>
      <c r="H17" s="452">
        <f>SUM(F17:G17)</f>
        <v>117</v>
      </c>
      <c r="I17" s="453">
        <v>4.8</v>
      </c>
    </row>
    <row r="18" spans="1:9" ht="8.25" customHeight="1">
      <c r="A18" s="450"/>
      <c r="B18" s="5"/>
      <c r="C18" s="1"/>
      <c r="D18" s="452"/>
      <c r="E18" s="454"/>
      <c r="F18" s="452"/>
      <c r="G18" s="456"/>
      <c r="H18" s="452"/>
      <c r="I18" s="455"/>
    </row>
    <row r="19" spans="1:9" ht="6" customHeight="1">
      <c r="A19" s="459"/>
      <c r="B19" s="57"/>
      <c r="C19" s="485"/>
      <c r="D19" s="460"/>
      <c r="E19" s="461"/>
      <c r="F19" s="460"/>
      <c r="G19" s="462"/>
      <c r="H19" s="460"/>
      <c r="I19" s="463"/>
    </row>
    <row r="20" spans="1:9" ht="18.75" customHeight="1">
      <c r="A20" s="338" t="s">
        <v>854</v>
      </c>
      <c r="B20" s="53"/>
      <c r="C20" s="512"/>
      <c r="D20" s="464">
        <f aca="true" t="shared" si="0" ref="D20:I20">SUM(D13:D17)</f>
        <v>1222</v>
      </c>
      <c r="E20" s="464">
        <f t="shared" si="0"/>
        <v>-347</v>
      </c>
      <c r="F20" s="464">
        <f>SUM(F13:F17)</f>
        <v>875</v>
      </c>
      <c r="G20" s="464">
        <f t="shared" si="0"/>
        <v>-1</v>
      </c>
      <c r="H20" s="464">
        <f t="shared" si="0"/>
        <v>874</v>
      </c>
      <c r="I20" s="453">
        <f t="shared" si="0"/>
        <v>36.199999999999996</v>
      </c>
    </row>
    <row r="21" spans="1:9" ht="6" customHeight="1">
      <c r="A21" s="37"/>
      <c r="B21" s="37"/>
      <c r="C21" s="37"/>
      <c r="D21" s="465"/>
      <c r="E21" s="465"/>
      <c r="F21" s="465"/>
      <c r="G21" s="465"/>
      <c r="H21" s="465"/>
      <c r="I21" s="466"/>
    </row>
    <row r="22" spans="1:9" ht="8.25" customHeight="1">
      <c r="A22" s="5"/>
      <c r="B22" s="5"/>
      <c r="C22" s="5"/>
      <c r="D22" s="5"/>
      <c r="E22" s="5"/>
      <c r="F22" s="5"/>
      <c r="G22" s="5"/>
      <c r="H22" s="5"/>
      <c r="I22" s="5"/>
    </row>
    <row r="23" spans="1:9" ht="18" customHeight="1">
      <c r="A23" s="450" t="s">
        <v>743</v>
      </c>
      <c r="B23" s="5"/>
      <c r="C23" s="5"/>
      <c r="D23" s="5"/>
      <c r="E23" s="5"/>
      <c r="F23" s="5"/>
      <c r="G23" s="5"/>
      <c r="H23" s="5"/>
      <c r="I23" s="467"/>
    </row>
    <row r="24" spans="1:9" ht="14.25">
      <c r="A24" s="5"/>
      <c r="B24" s="5"/>
      <c r="C24" s="5"/>
      <c r="D24" s="5"/>
      <c r="E24" s="5"/>
      <c r="F24" s="5"/>
      <c r="G24" s="5"/>
      <c r="H24" s="5"/>
      <c r="I24" s="467"/>
    </row>
    <row r="25" spans="1:9" ht="36.75" customHeight="1">
      <c r="A25" s="834" t="s">
        <v>747</v>
      </c>
      <c r="B25" s="1507" t="s">
        <v>147</v>
      </c>
      <c r="C25" s="1508"/>
      <c r="D25" s="1508"/>
      <c r="E25" s="1508"/>
      <c r="F25" s="1508"/>
      <c r="G25" s="1508"/>
      <c r="H25" s="1508"/>
      <c r="I25" s="148"/>
    </row>
    <row r="26" spans="1:9" ht="14.25">
      <c r="A26" s="5"/>
      <c r="B26" s="5"/>
      <c r="C26" s="5"/>
      <c r="D26" s="5"/>
      <c r="E26" s="5"/>
      <c r="F26" s="5"/>
      <c r="G26" s="5"/>
      <c r="H26" s="5"/>
      <c r="I26" s="5"/>
    </row>
  </sheetData>
  <mergeCells count="4">
    <mergeCell ref="A17:B17"/>
    <mergeCell ref="B25:H25"/>
    <mergeCell ref="H1:I1"/>
    <mergeCell ref="A13:B13"/>
  </mergeCells>
  <printOptions/>
  <pageMargins left="0.75" right="0.75" top="1" bottom="1" header="0.5" footer="0.5"/>
  <pageSetup fitToHeight="1"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I37"/>
  <sheetViews>
    <sheetView showGridLines="0" zoomScale="75" zoomScaleNormal="75" workbookViewId="0" topLeftCell="A1">
      <selection activeCell="C2" sqref="C2"/>
    </sheetView>
  </sheetViews>
  <sheetFormatPr defaultColWidth="9.00390625" defaultRowHeight="14.25"/>
  <cols>
    <col min="2" max="2" width="71.875" style="0" customWidth="1"/>
    <col min="3" max="3" width="13.875" style="0" customWidth="1"/>
    <col min="4" max="4" width="10.00390625" style="0" customWidth="1"/>
    <col min="5" max="5" width="12.50390625" style="0" customWidth="1"/>
    <col min="6" max="6" width="11.75390625" style="0" customWidth="1"/>
    <col min="7" max="7" width="11.25390625" style="0" customWidth="1"/>
    <col min="8" max="8" width="10.50390625" style="0" customWidth="1"/>
    <col min="9" max="9" width="10.625" style="0" customWidth="1"/>
  </cols>
  <sheetData>
    <row r="1" spans="1:9" ht="14.25">
      <c r="A1" s="444" t="s">
        <v>989</v>
      </c>
      <c r="B1" s="2"/>
      <c r="C1" s="5"/>
      <c r="D1" s="5"/>
      <c r="E1" s="5"/>
      <c r="F1" s="5"/>
      <c r="G1" s="5"/>
      <c r="H1" s="1510" t="s">
        <v>748</v>
      </c>
      <c r="I1" s="1511"/>
    </row>
    <row r="2" spans="1:9" ht="14.25">
      <c r="A2" s="5"/>
      <c r="B2" s="5"/>
      <c r="C2" s="5"/>
      <c r="D2" s="5"/>
      <c r="E2" s="5"/>
      <c r="F2" s="5"/>
      <c r="G2" s="5"/>
      <c r="H2" s="5"/>
      <c r="I2" s="5"/>
    </row>
    <row r="3" spans="1:9" ht="15.75">
      <c r="A3" s="445" t="s">
        <v>991</v>
      </c>
      <c r="B3" s="5"/>
      <c r="C3" s="5"/>
      <c r="D3" s="5"/>
      <c r="E3" s="5"/>
      <c r="F3" s="5"/>
      <c r="G3" s="5"/>
      <c r="H3" s="5"/>
      <c r="I3" s="5"/>
    </row>
    <row r="4" spans="1:9" ht="15.75">
      <c r="A4" s="446"/>
      <c r="B4" s="5"/>
      <c r="C4" s="5"/>
      <c r="D4" s="5"/>
      <c r="E4" s="5"/>
      <c r="F4" s="5"/>
      <c r="G4" s="5"/>
      <c r="H4" s="5"/>
      <c r="I4" s="5"/>
    </row>
    <row r="5" spans="1:9" ht="15.75">
      <c r="A5" s="447" t="s">
        <v>1007</v>
      </c>
      <c r="B5" s="5"/>
      <c r="C5" s="5"/>
      <c r="D5" s="5"/>
      <c r="E5" s="5"/>
      <c r="F5" s="5"/>
      <c r="G5" s="5"/>
      <c r="H5" s="5"/>
      <c r="I5" s="5"/>
    </row>
    <row r="6" spans="1:9" ht="15.75">
      <c r="A6" s="445"/>
      <c r="B6" s="5"/>
      <c r="C6" s="5"/>
      <c r="D6" s="1"/>
      <c r="E6" s="1"/>
      <c r="F6" s="1"/>
      <c r="G6" s="1"/>
      <c r="H6" s="1"/>
      <c r="I6" s="1"/>
    </row>
    <row r="7" spans="1:9" ht="15.75">
      <c r="A7" s="448">
        <v>2005</v>
      </c>
      <c r="B7" s="5"/>
      <c r="C7" s="5"/>
      <c r="D7" s="203"/>
      <c r="E7" s="203"/>
      <c r="F7" s="203"/>
      <c r="G7" s="203"/>
      <c r="H7" s="5"/>
      <c r="I7" s="203"/>
    </row>
    <row r="8" spans="1:9" ht="15.75">
      <c r="A8" s="449"/>
      <c r="B8" s="5"/>
      <c r="C8" s="5"/>
      <c r="D8" s="1565"/>
      <c r="E8" s="1565"/>
      <c r="F8" s="1565"/>
      <c r="G8" s="1565"/>
      <c r="H8" s="1565"/>
      <c r="I8" s="1565"/>
    </row>
    <row r="9" spans="1:9" ht="51">
      <c r="A9" s="5"/>
      <c r="B9" s="5"/>
      <c r="C9" s="34" t="s">
        <v>461</v>
      </c>
      <c r="D9" s="203" t="s">
        <v>462</v>
      </c>
      <c r="E9" s="35" t="s">
        <v>170</v>
      </c>
      <c r="F9" s="203" t="s">
        <v>464</v>
      </c>
      <c r="G9" s="34" t="s">
        <v>103</v>
      </c>
      <c r="H9" s="34" t="s">
        <v>466</v>
      </c>
      <c r="I9" s="34" t="s">
        <v>995</v>
      </c>
    </row>
    <row r="10" spans="1:9" ht="14.25">
      <c r="A10" s="204" t="s">
        <v>749</v>
      </c>
      <c r="B10" s="37"/>
      <c r="C10" s="37"/>
      <c r="D10" s="38" t="s">
        <v>468</v>
      </c>
      <c r="E10" s="38" t="s">
        <v>468</v>
      </c>
      <c r="F10" s="38" t="s">
        <v>468</v>
      </c>
      <c r="G10" s="38" t="s">
        <v>468</v>
      </c>
      <c r="H10" s="38" t="s">
        <v>468</v>
      </c>
      <c r="I10" s="38" t="s">
        <v>469</v>
      </c>
    </row>
    <row r="11" spans="1:9" ht="13.5" customHeight="1">
      <c r="A11" s="5"/>
      <c r="B11" s="5"/>
      <c r="C11" s="5"/>
      <c r="D11" s="5"/>
      <c r="E11" s="5"/>
      <c r="F11" s="5"/>
      <c r="G11" s="5"/>
      <c r="H11" s="5"/>
      <c r="I11" s="5"/>
    </row>
    <row r="12" spans="1:9" ht="14.25">
      <c r="A12" s="450" t="s">
        <v>470</v>
      </c>
      <c r="B12" s="5"/>
      <c r="C12" s="5"/>
      <c r="D12" s="451"/>
      <c r="E12" s="451"/>
      <c r="F12" s="451"/>
      <c r="G12" s="451"/>
      <c r="H12" s="451"/>
      <c r="I12" s="451"/>
    </row>
    <row r="13" spans="1:9" ht="14.25">
      <c r="A13" s="5"/>
      <c r="B13" s="5"/>
      <c r="C13" s="5"/>
      <c r="D13" s="451"/>
      <c r="E13" s="451"/>
      <c r="F13" s="451"/>
      <c r="G13" s="451"/>
      <c r="H13" s="451"/>
      <c r="I13" s="451"/>
    </row>
    <row r="14" spans="1:9" ht="21" customHeight="1">
      <c r="A14" s="1505" t="s">
        <v>853</v>
      </c>
      <c r="B14" s="1506"/>
      <c r="C14" s="23"/>
      <c r="D14" s="468">
        <f>957</f>
        <v>957</v>
      </c>
      <c r="E14" s="468">
        <v>-186</v>
      </c>
      <c r="F14" s="468">
        <f>SUM(D14:E14)</f>
        <v>771</v>
      </c>
      <c r="G14" s="468">
        <v>-10</v>
      </c>
      <c r="H14" s="468">
        <f>SUM(F14:G14)</f>
        <v>761</v>
      </c>
      <c r="I14" s="469">
        <v>32.2</v>
      </c>
    </row>
    <row r="15" spans="1:9" ht="7.5" customHeight="1">
      <c r="A15" s="5"/>
      <c r="B15" s="18"/>
      <c r="C15" s="18"/>
      <c r="D15" s="468"/>
      <c r="E15" s="470"/>
      <c r="F15" s="468"/>
      <c r="G15" s="468"/>
      <c r="H15" s="468"/>
      <c r="I15" s="471"/>
    </row>
    <row r="16" spans="1:9" ht="16.5" customHeight="1">
      <c r="A16" s="18" t="s">
        <v>172</v>
      </c>
      <c r="B16" s="5"/>
      <c r="C16" s="5"/>
      <c r="D16" s="468">
        <v>-120</v>
      </c>
      <c r="E16" s="472" t="s">
        <v>481</v>
      </c>
      <c r="F16" s="468">
        <f>SUM(D16:E16)</f>
        <v>-120</v>
      </c>
      <c r="G16" s="472" t="s">
        <v>481</v>
      </c>
      <c r="H16" s="468">
        <f>SUM(F16:G16)</f>
        <v>-120</v>
      </c>
      <c r="I16" s="469">
        <v>-5.1</v>
      </c>
    </row>
    <row r="17" spans="1:9" ht="7.5" customHeight="1">
      <c r="A17" s="5"/>
      <c r="B17" s="18"/>
      <c r="C17" s="18"/>
      <c r="D17" s="468"/>
      <c r="E17" s="470"/>
      <c r="F17" s="468"/>
      <c r="G17" s="468"/>
      <c r="H17" s="468"/>
      <c r="I17" s="469"/>
    </row>
    <row r="18" spans="1:9" ht="26.25" customHeight="1">
      <c r="A18" s="18" t="s">
        <v>471</v>
      </c>
      <c r="B18" s="5"/>
      <c r="C18" s="468">
        <v>15</v>
      </c>
      <c r="D18" s="468">
        <v>211</v>
      </c>
      <c r="E18" s="470">
        <v>-70</v>
      </c>
      <c r="F18" s="468">
        <f>SUM(D18:E18)</f>
        <v>141</v>
      </c>
      <c r="G18" s="468">
        <v>-2</v>
      </c>
      <c r="H18" s="468">
        <f>SUM(F18:G18)</f>
        <v>139</v>
      </c>
      <c r="I18" s="469">
        <v>5.9</v>
      </c>
    </row>
    <row r="19" spans="1:9" ht="7.5" customHeight="1">
      <c r="A19" s="18"/>
      <c r="B19" s="5"/>
      <c r="C19" s="5"/>
      <c r="D19" s="468"/>
      <c r="E19" s="470"/>
      <c r="F19" s="468"/>
      <c r="G19" s="468"/>
      <c r="H19" s="468"/>
      <c r="I19" s="469"/>
    </row>
    <row r="20" spans="1:9" ht="29.25" customHeight="1">
      <c r="A20" s="1463" t="s">
        <v>746</v>
      </c>
      <c r="B20" s="1464"/>
      <c r="C20" s="5"/>
      <c r="D20" s="468">
        <v>-50</v>
      </c>
      <c r="E20" s="470">
        <v>15</v>
      </c>
      <c r="F20" s="468">
        <f>SUM(D20:E20)</f>
        <v>-35</v>
      </c>
      <c r="G20" s="472" t="s">
        <v>481</v>
      </c>
      <c r="H20" s="468">
        <f>SUM(F20:G20)</f>
        <v>-35</v>
      </c>
      <c r="I20" s="469">
        <v>-1.5</v>
      </c>
    </row>
    <row r="21" spans="1:9" ht="9" customHeight="1">
      <c r="A21" s="348"/>
      <c r="B21" s="37"/>
      <c r="C21" s="37"/>
      <c r="D21" s="473"/>
      <c r="E21" s="474"/>
      <c r="F21" s="473"/>
      <c r="G21" s="473"/>
      <c r="H21" s="473"/>
      <c r="I21" s="475"/>
    </row>
    <row r="22" spans="1:9" ht="8.25" customHeight="1">
      <c r="A22" s="18"/>
      <c r="B22" s="5"/>
      <c r="C22" s="5"/>
      <c r="D22" s="468"/>
      <c r="E22" s="470"/>
      <c r="F22" s="468"/>
      <c r="G22" s="468"/>
      <c r="H22" s="468"/>
      <c r="I22" s="471"/>
    </row>
    <row r="23" spans="1:9" ht="14.25">
      <c r="A23" s="18" t="s">
        <v>473</v>
      </c>
      <c r="B23" s="5"/>
      <c r="C23" s="5"/>
      <c r="D23" s="468">
        <f>SUM(D14:D21)</f>
        <v>998</v>
      </c>
      <c r="E23" s="468">
        <f>SUM(E14:E21)</f>
        <v>-241</v>
      </c>
      <c r="F23" s="468">
        <f>SUM(F14:F21)</f>
        <v>757</v>
      </c>
      <c r="G23" s="468">
        <f>SUM(G14:G21)</f>
        <v>-12</v>
      </c>
      <c r="H23" s="468">
        <f>SUM(H14:H21)</f>
        <v>745</v>
      </c>
      <c r="I23" s="469">
        <f>SUM(I14:I20)</f>
        <v>31.5</v>
      </c>
    </row>
    <row r="24" spans="1:9" ht="8.25" customHeight="1">
      <c r="A24" s="18"/>
      <c r="B24" s="5"/>
      <c r="C24" s="5"/>
      <c r="D24" s="468"/>
      <c r="E24" s="470"/>
      <c r="F24" s="468"/>
      <c r="G24" s="468"/>
      <c r="H24" s="468"/>
      <c r="I24" s="469"/>
    </row>
    <row r="25" spans="1:9" ht="18" customHeight="1">
      <c r="A25" s="18" t="s">
        <v>855</v>
      </c>
      <c r="B25" s="5"/>
      <c r="C25" s="5"/>
      <c r="D25" s="468">
        <v>3</v>
      </c>
      <c r="E25" s="470">
        <v>0</v>
      </c>
      <c r="F25" s="468">
        <f>SUM(D25:E25)</f>
        <v>3</v>
      </c>
      <c r="G25" s="472">
        <v>0</v>
      </c>
      <c r="H25" s="468">
        <f>SUM(F25:G25)</f>
        <v>3</v>
      </c>
      <c r="I25" s="469">
        <v>0.1</v>
      </c>
    </row>
    <row r="26" spans="1:9" ht="14.25">
      <c r="A26" s="18"/>
      <c r="B26" s="5"/>
      <c r="C26" s="5"/>
      <c r="D26" s="468"/>
      <c r="E26" s="470"/>
      <c r="F26" s="468"/>
      <c r="G26" s="472"/>
      <c r="H26" s="468"/>
      <c r="I26" s="471"/>
    </row>
    <row r="27" spans="1:9" ht="8.25" customHeight="1">
      <c r="A27" s="459"/>
      <c r="B27" s="57"/>
      <c r="C27" s="57"/>
      <c r="D27" s="476"/>
      <c r="E27" s="477"/>
      <c r="F27" s="476"/>
      <c r="G27" s="478"/>
      <c r="H27" s="476"/>
      <c r="I27" s="479"/>
    </row>
    <row r="28" spans="1:9" ht="14.25">
      <c r="A28" s="338" t="s">
        <v>854</v>
      </c>
      <c r="B28" s="53"/>
      <c r="C28" s="53"/>
      <c r="D28" s="480">
        <f>SUM(D23:D25)</f>
        <v>1001</v>
      </c>
      <c r="E28" s="480">
        <f>SUM(E23:E25)</f>
        <v>-241</v>
      </c>
      <c r="F28" s="468">
        <f>SUM(D28:E28)</f>
        <v>760</v>
      </c>
      <c r="G28" s="468">
        <f>SUM(G23:G25)</f>
        <v>-12</v>
      </c>
      <c r="H28" s="468">
        <f>SUM(F28:G28)</f>
        <v>748</v>
      </c>
      <c r="I28" s="469">
        <f>SUM(I23:I25)</f>
        <v>31.6</v>
      </c>
    </row>
    <row r="29" spans="1:9" ht="8.25" customHeight="1">
      <c r="A29" s="37"/>
      <c r="B29" s="37"/>
      <c r="C29" s="37"/>
      <c r="D29" s="487"/>
      <c r="E29" s="487"/>
      <c r="F29" s="487"/>
      <c r="G29" s="487"/>
      <c r="H29" s="487"/>
      <c r="I29" s="943"/>
    </row>
    <row r="30" spans="1:9" ht="8.25" customHeight="1">
      <c r="A30" s="5"/>
      <c r="B30" s="5"/>
      <c r="C30" s="5"/>
      <c r="D30" s="5"/>
      <c r="E30" s="5"/>
      <c r="F30" s="5"/>
      <c r="G30" s="5"/>
      <c r="H30" s="5"/>
      <c r="I30" s="5"/>
    </row>
    <row r="31" spans="1:9" ht="14.25">
      <c r="A31" s="450" t="s">
        <v>475</v>
      </c>
      <c r="B31" s="5"/>
      <c r="C31" s="5"/>
      <c r="D31" s="5"/>
      <c r="E31" s="5"/>
      <c r="F31" s="5"/>
      <c r="G31" s="5"/>
      <c r="H31" s="5"/>
      <c r="I31" s="467"/>
    </row>
    <row r="32" spans="1:9" ht="8.25" customHeight="1">
      <c r="A32" s="5"/>
      <c r="B32" s="5"/>
      <c r="C32" s="5"/>
      <c r="D32" s="5"/>
      <c r="E32" s="5"/>
      <c r="F32" s="5"/>
      <c r="G32" s="5"/>
      <c r="H32" s="5"/>
      <c r="I32" s="467"/>
    </row>
    <row r="33" spans="1:9" ht="29.25" customHeight="1">
      <c r="A33" s="834" t="s">
        <v>750</v>
      </c>
      <c r="B33" s="1507" t="s">
        <v>169</v>
      </c>
      <c r="C33" s="1508"/>
      <c r="D33" s="1508"/>
      <c r="E33" s="1508"/>
      <c r="F33" s="1508"/>
      <c r="G33" s="1508"/>
      <c r="H33" s="1508"/>
      <c r="I33" s="148"/>
    </row>
    <row r="34" spans="1:9" ht="6" customHeight="1">
      <c r="A34" s="5"/>
      <c r="B34" s="5"/>
      <c r="C34" s="5"/>
      <c r="D34" s="5"/>
      <c r="E34" s="5"/>
      <c r="F34" s="5"/>
      <c r="G34" s="5"/>
      <c r="H34" s="5"/>
      <c r="I34" s="5"/>
    </row>
    <row r="35" spans="1:8" ht="20.25" customHeight="1">
      <c r="A35" s="834" t="s">
        <v>751</v>
      </c>
      <c r="B35" s="1507" t="s">
        <v>240</v>
      </c>
      <c r="C35" s="1508"/>
      <c r="D35" s="1508"/>
      <c r="E35" s="1508"/>
      <c r="F35" s="1508"/>
      <c r="G35" s="1508"/>
      <c r="H35" s="1508"/>
    </row>
    <row r="36" spans="1:3" ht="4.5" customHeight="1">
      <c r="A36" s="18"/>
      <c r="B36" s="17"/>
      <c r="C36" s="17"/>
    </row>
    <row r="37" spans="1:9" ht="15" customHeight="1">
      <c r="A37" s="834" t="s">
        <v>171</v>
      </c>
      <c r="B37" s="1507" t="s">
        <v>478</v>
      </c>
      <c r="C37" s="1508"/>
      <c r="D37" s="1508"/>
      <c r="E37" s="1508"/>
      <c r="F37" s="1508"/>
      <c r="G37" s="1508"/>
      <c r="H37" s="1508"/>
      <c r="I37" s="344"/>
    </row>
  </sheetData>
  <mergeCells count="7">
    <mergeCell ref="B33:H33"/>
    <mergeCell ref="B35:H35"/>
    <mergeCell ref="B37:H37"/>
    <mergeCell ref="H1:I1"/>
    <mergeCell ref="D8:I8"/>
    <mergeCell ref="A14:B14"/>
    <mergeCell ref="A20:B20"/>
  </mergeCells>
  <printOptions/>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V45"/>
  <sheetViews>
    <sheetView showGridLines="0" zoomScaleSheetLayoutView="70" workbookViewId="0" topLeftCell="A1">
      <selection activeCell="C2" sqref="C2"/>
    </sheetView>
  </sheetViews>
  <sheetFormatPr defaultColWidth="9.00390625" defaultRowHeight="14.25"/>
  <cols>
    <col min="1" max="1" width="5.25390625" style="5" customWidth="1"/>
    <col min="2" max="2" width="23.50390625" style="5" customWidth="1"/>
    <col min="3" max="3" width="56.50390625" style="5" customWidth="1"/>
    <col min="4" max="4" width="10.75390625" style="5" customWidth="1"/>
    <col min="5" max="5" width="4.625" style="5" customWidth="1"/>
    <col min="6" max="6" width="10.75390625" style="5" customWidth="1"/>
    <col min="7" max="7" width="8.625" style="5" customWidth="1"/>
    <col min="8" max="8" width="10.75390625" style="5" customWidth="1"/>
    <col min="9" max="9" width="4.125" style="5" customWidth="1"/>
    <col min="10" max="10" width="10.75390625" style="5" customWidth="1"/>
    <col min="11" max="12" width="14.375" style="5" customWidth="1"/>
    <col min="13" max="16384" width="8.00390625" style="5" customWidth="1"/>
  </cols>
  <sheetData>
    <row r="1" spans="1:10" ht="14.25">
      <c r="A1" s="444" t="s">
        <v>989</v>
      </c>
      <c r="B1" s="2"/>
      <c r="C1" s="2"/>
      <c r="D1" s="2"/>
      <c r="I1" s="1564" t="s">
        <v>752</v>
      </c>
      <c r="J1" s="1545"/>
    </row>
    <row r="3" ht="15.75">
      <c r="A3" s="445" t="s">
        <v>991</v>
      </c>
    </row>
    <row r="4" ht="15.75">
      <c r="A4" s="446"/>
    </row>
    <row r="5" ht="15.75">
      <c r="A5" s="447" t="s">
        <v>1007</v>
      </c>
    </row>
    <row r="6" spans="1:13" ht="15.75">
      <c r="A6" s="449"/>
      <c r="F6" s="203"/>
      <c r="G6" s="203"/>
      <c r="H6" s="203"/>
      <c r="I6" s="203"/>
      <c r="J6" s="203"/>
      <c r="K6" s="203"/>
      <c r="M6" s="203"/>
    </row>
    <row r="7" spans="4:10" ht="27.75" customHeight="1">
      <c r="D7" s="35">
        <v>2006</v>
      </c>
      <c r="E7" s="35"/>
      <c r="F7" s="35">
        <v>2005</v>
      </c>
      <c r="G7" s="35"/>
      <c r="H7" s="35">
        <v>2006</v>
      </c>
      <c r="I7" s="35"/>
      <c r="J7" s="35">
        <v>2005</v>
      </c>
    </row>
    <row r="8" spans="1:10" ht="12.75">
      <c r="A8" s="204" t="s">
        <v>753</v>
      </c>
      <c r="B8" s="37"/>
      <c r="C8" s="37"/>
      <c r="D8" s="38" t="s">
        <v>754</v>
      </c>
      <c r="E8" s="38"/>
      <c r="F8" s="38" t="s">
        <v>754</v>
      </c>
      <c r="G8" s="38"/>
      <c r="H8" s="38" t="s">
        <v>468</v>
      </c>
      <c r="I8" s="38"/>
      <c r="J8" s="38" t="s">
        <v>468</v>
      </c>
    </row>
    <row r="9" ht="8.25" customHeight="1">
      <c r="D9" s="1"/>
    </row>
    <row r="10" spans="1:10" ht="12.75">
      <c r="A10" s="18" t="s">
        <v>755</v>
      </c>
      <c r="D10" s="481"/>
      <c r="E10" s="451"/>
      <c r="H10" s="1"/>
      <c r="I10" s="451"/>
      <c r="J10" s="451"/>
    </row>
    <row r="11" spans="2:10" ht="12.75">
      <c r="B11" s="18" t="s">
        <v>756</v>
      </c>
      <c r="C11" s="18"/>
      <c r="D11" s="454">
        <v>732</v>
      </c>
      <c r="E11" s="468"/>
      <c r="F11" s="482">
        <v>633</v>
      </c>
      <c r="G11" s="482"/>
      <c r="H11" s="454">
        <v>398</v>
      </c>
      <c r="I11" s="468"/>
      <c r="J11" s="470">
        <v>348</v>
      </c>
    </row>
    <row r="12" spans="1:10" ht="12.75">
      <c r="A12" s="18"/>
      <c r="B12" s="18" t="s">
        <v>757</v>
      </c>
      <c r="C12" s="18"/>
      <c r="D12" s="454">
        <v>33</v>
      </c>
      <c r="E12" s="468"/>
      <c r="F12" s="482">
        <v>44</v>
      </c>
      <c r="G12" s="482"/>
      <c r="H12" s="454">
        <v>18</v>
      </c>
      <c r="I12" s="468"/>
      <c r="J12" s="470">
        <v>24</v>
      </c>
    </row>
    <row r="13" spans="1:10" ht="12.75">
      <c r="A13" s="18"/>
      <c r="B13" s="18" t="s">
        <v>196</v>
      </c>
      <c r="C13" s="18"/>
      <c r="D13" s="454">
        <v>-14</v>
      </c>
      <c r="E13" s="468"/>
      <c r="F13" s="482">
        <v>-19</v>
      </c>
      <c r="G13" s="482"/>
      <c r="H13" s="454">
        <v>-8</v>
      </c>
      <c r="I13" s="484"/>
      <c r="J13" s="470">
        <v>-10</v>
      </c>
    </row>
    <row r="14" spans="1:10" ht="8.25" customHeight="1">
      <c r="A14" s="18"/>
      <c r="D14" s="454"/>
      <c r="E14" s="468"/>
      <c r="F14" s="468"/>
      <c r="G14" s="468"/>
      <c r="H14" s="1"/>
      <c r="I14" s="468"/>
      <c r="J14" s="470"/>
    </row>
    <row r="15" spans="1:10" ht="8.25" customHeight="1">
      <c r="A15" s="57"/>
      <c r="B15" s="57"/>
      <c r="C15" s="57"/>
      <c r="D15" s="461"/>
      <c r="E15" s="476"/>
      <c r="F15" s="476"/>
      <c r="G15" s="476"/>
      <c r="H15" s="485"/>
      <c r="I15" s="476"/>
      <c r="J15" s="477"/>
    </row>
    <row r="16" spans="1:10" ht="12.75">
      <c r="A16" s="338" t="s">
        <v>758</v>
      </c>
      <c r="B16" s="53"/>
      <c r="C16" s="53"/>
      <c r="D16" s="464">
        <f>D11+D12+D13</f>
        <v>751</v>
      </c>
      <c r="E16" s="480"/>
      <c r="F16" s="480">
        <f>F11+F12+F13</f>
        <v>658</v>
      </c>
      <c r="G16" s="480"/>
      <c r="H16" s="464">
        <f>H11+H12+H13</f>
        <v>408</v>
      </c>
      <c r="I16" s="480"/>
      <c r="J16" s="480">
        <f>J11+J12+J13</f>
        <v>362</v>
      </c>
    </row>
    <row r="17" spans="1:10" ht="8.25" customHeight="1">
      <c r="A17" s="348"/>
      <c r="B17" s="37"/>
      <c r="C17" s="37"/>
      <c r="D17" s="486"/>
      <c r="E17" s="487"/>
      <c r="F17" s="487"/>
      <c r="G17" s="487"/>
      <c r="H17" s="204"/>
      <c r="I17" s="487"/>
      <c r="J17" s="488"/>
    </row>
    <row r="18" spans="1:10" ht="8.25" customHeight="1">
      <c r="A18" s="18"/>
      <c r="D18" s="365"/>
      <c r="I18" s="489"/>
      <c r="J18" s="365"/>
    </row>
    <row r="19" spans="1:10" ht="12.75">
      <c r="A19" s="25" t="s">
        <v>759</v>
      </c>
      <c r="D19" s="490"/>
      <c r="H19" s="1">
        <v>1.84</v>
      </c>
      <c r="I19" s="491"/>
      <c r="J19" s="490">
        <v>1.82</v>
      </c>
    </row>
    <row r="20" ht="8.25" customHeight="1"/>
    <row r="21" ht="12.75">
      <c r="A21" s="450" t="s">
        <v>475</v>
      </c>
    </row>
    <row r="22" ht="8.25" customHeight="1"/>
    <row r="23" spans="1:4" ht="11.25" customHeight="1">
      <c r="A23" s="18"/>
      <c r="B23" s="25"/>
      <c r="C23" s="25"/>
      <c r="D23" s="25"/>
    </row>
    <row r="24" ht="8.25" customHeight="1"/>
    <row r="25" spans="1:4" ht="12.75">
      <c r="A25" s="18" t="s">
        <v>760</v>
      </c>
      <c r="B25" s="18" t="s">
        <v>110</v>
      </c>
      <c r="C25" s="18"/>
      <c r="D25" s="18"/>
    </row>
    <row r="26" spans="2:4" ht="8.25" customHeight="1">
      <c r="B26" s="18"/>
      <c r="C26" s="18"/>
      <c r="D26" s="18"/>
    </row>
    <row r="27" spans="3:10" ht="12.75">
      <c r="C27" s="492"/>
      <c r="D27" s="35">
        <v>2006</v>
      </c>
      <c r="E27" s="35"/>
      <c r="F27" s="35">
        <v>2005</v>
      </c>
      <c r="G27" s="35"/>
      <c r="H27" s="35">
        <v>2006</v>
      </c>
      <c r="I27" s="35"/>
      <c r="J27" s="35">
        <v>2005</v>
      </c>
    </row>
    <row r="28" spans="2:10" ht="12.75">
      <c r="B28" s="493"/>
      <c r="C28" s="492"/>
      <c r="D28" s="38" t="s">
        <v>754</v>
      </c>
      <c r="E28" s="38"/>
      <c r="F28" s="38" t="s">
        <v>754</v>
      </c>
      <c r="G28" s="38"/>
      <c r="H28" s="38" t="s">
        <v>468</v>
      </c>
      <c r="I28" s="38"/>
      <c r="J28" s="38" t="s">
        <v>468</v>
      </c>
    </row>
    <row r="29" spans="2:4" ht="12" customHeight="1">
      <c r="B29" s="494" t="s">
        <v>111</v>
      </c>
      <c r="C29" s="492"/>
      <c r="D29" s="492"/>
    </row>
    <row r="30" spans="2:10" ht="12.75">
      <c r="B30" s="494" t="s">
        <v>112</v>
      </c>
      <c r="C30" s="495"/>
      <c r="D30" s="454">
        <v>70</v>
      </c>
      <c r="F30" s="496">
        <v>83</v>
      </c>
      <c r="G30" s="496"/>
      <c r="H30" s="454">
        <v>38</v>
      </c>
      <c r="J30" s="5">
        <v>46</v>
      </c>
    </row>
    <row r="31" spans="2:8" ht="12.75">
      <c r="B31" s="494" t="s">
        <v>113</v>
      </c>
      <c r="C31" s="495"/>
      <c r="D31" s="454"/>
      <c r="F31" s="496"/>
      <c r="G31" s="496"/>
      <c r="H31" s="454"/>
    </row>
    <row r="32" spans="2:12" ht="12.75">
      <c r="B32" s="494" t="s">
        <v>114</v>
      </c>
      <c r="C32" s="495"/>
      <c r="D32" s="454">
        <v>-81</v>
      </c>
      <c r="E32" s="497"/>
      <c r="F32" s="497">
        <v>-81</v>
      </c>
      <c r="G32" s="497"/>
      <c r="H32" s="454">
        <v>-44</v>
      </c>
      <c r="I32" s="497"/>
      <c r="J32" s="497">
        <v>-45</v>
      </c>
      <c r="K32" s="496"/>
      <c r="L32" s="496"/>
    </row>
    <row r="33" spans="2:12" ht="12.75">
      <c r="B33" s="494" t="s">
        <v>126</v>
      </c>
      <c r="C33" s="495"/>
      <c r="D33" s="1224">
        <f>SUM(D30:D32)</f>
        <v>-11</v>
      </c>
      <c r="E33" s="499"/>
      <c r="F33" s="499">
        <f>SUM(F30:F32)</f>
        <v>2</v>
      </c>
      <c r="G33" s="499"/>
      <c r="H33" s="498">
        <f>SUM(H30:H32)</f>
        <v>-6</v>
      </c>
      <c r="I33" s="499"/>
      <c r="J33" s="499">
        <f>SUM(J30:J32)</f>
        <v>1</v>
      </c>
      <c r="K33" s="496"/>
      <c r="L33" s="496"/>
    </row>
    <row r="34" spans="2:12" ht="8.25" customHeight="1">
      <c r="B34" s="500"/>
      <c r="C34" s="501"/>
      <c r="D34" s="502"/>
      <c r="E34" s="503"/>
      <c r="F34" s="503"/>
      <c r="G34" s="503"/>
      <c r="H34" s="502"/>
      <c r="I34" s="503"/>
      <c r="J34" s="503"/>
      <c r="K34" s="504"/>
      <c r="L34" s="504"/>
    </row>
    <row r="35" spans="2:12" ht="27" customHeight="1">
      <c r="B35" s="494" t="s">
        <v>115</v>
      </c>
      <c r="C35" s="495"/>
      <c r="D35" s="457">
        <v>82</v>
      </c>
      <c r="E35" s="497"/>
      <c r="F35" s="497">
        <v>69</v>
      </c>
      <c r="G35" s="497"/>
      <c r="H35" s="457">
        <v>45</v>
      </c>
      <c r="I35" s="497"/>
      <c r="J35" s="497">
        <v>38</v>
      </c>
      <c r="K35" s="496"/>
      <c r="L35" s="496"/>
    </row>
    <row r="36" spans="11:12" ht="8.25" customHeight="1">
      <c r="K36" s="53"/>
      <c r="L36" s="53"/>
    </row>
    <row r="37" spans="1:12" ht="30.75" customHeight="1">
      <c r="A37" s="834" t="s">
        <v>116</v>
      </c>
      <c r="B37" s="1449" t="s">
        <v>856</v>
      </c>
      <c r="C37" s="1449"/>
      <c r="D37" s="1449"/>
      <c r="E37" s="1449"/>
      <c r="F37" s="1449"/>
      <c r="G37" s="1449"/>
      <c r="H37" s="1449"/>
      <c r="I37" s="1449"/>
      <c r="J37" s="1449"/>
      <c r="K37" s="1565"/>
      <c r="L37" s="1565"/>
    </row>
    <row r="38" spans="4:12" ht="12.75">
      <c r="D38" s="288"/>
      <c r="E38" s="288"/>
      <c r="F38" s="288"/>
      <c r="G38" s="288"/>
      <c r="H38" s="288"/>
      <c r="I38" s="288"/>
      <c r="J38" s="288"/>
      <c r="K38" s="288"/>
      <c r="L38" s="288"/>
    </row>
    <row r="39" spans="3:10" ht="12.75">
      <c r="C39" s="18"/>
      <c r="D39" s="53"/>
      <c r="E39" s="53"/>
      <c r="F39" s="506"/>
      <c r="G39" s="506"/>
      <c r="H39" s="496"/>
      <c r="I39" s="53"/>
      <c r="J39" s="53"/>
    </row>
    <row r="40" spans="3:10" ht="12.75">
      <c r="C40" s="18"/>
      <c r="D40" s="53"/>
      <c r="E40" s="53"/>
      <c r="F40" s="507"/>
      <c r="G40" s="507"/>
      <c r="H40" s="53"/>
      <c r="I40" s="53"/>
      <c r="J40" s="507"/>
    </row>
    <row r="41" spans="3:22" ht="12.75">
      <c r="C41" s="18"/>
      <c r="D41" s="67"/>
      <c r="E41" s="67"/>
      <c r="F41" s="67"/>
      <c r="G41" s="67"/>
      <c r="H41" s="67"/>
      <c r="I41" s="67"/>
      <c r="J41" s="67"/>
      <c r="K41" s="67"/>
      <c r="L41" s="67"/>
      <c r="M41" s="67"/>
      <c r="N41" s="67"/>
      <c r="O41" s="67"/>
      <c r="P41" s="67"/>
      <c r="Q41" s="67"/>
      <c r="R41" s="67"/>
      <c r="S41" s="67"/>
      <c r="T41" s="67"/>
      <c r="U41" s="67"/>
      <c r="V41" s="67"/>
    </row>
    <row r="42" spans="3:22" ht="12.75">
      <c r="C42" s="18"/>
      <c r="D42" s="67"/>
      <c r="E42" s="67"/>
      <c r="F42" s="67"/>
      <c r="G42" s="67"/>
      <c r="H42" s="67"/>
      <c r="I42" s="67"/>
      <c r="J42" s="67"/>
      <c r="K42" s="67"/>
      <c r="L42" s="67"/>
      <c r="M42" s="67"/>
      <c r="N42" s="67"/>
      <c r="O42" s="67"/>
      <c r="P42" s="67"/>
      <c r="Q42" s="67"/>
      <c r="R42" s="67"/>
      <c r="S42" s="67"/>
      <c r="T42" s="67"/>
      <c r="U42" s="67"/>
      <c r="V42" s="67"/>
    </row>
    <row r="43" spans="3:22" ht="12.75">
      <c r="C43" s="18"/>
      <c r="D43" s="281"/>
      <c r="E43" s="281"/>
      <c r="F43" s="281"/>
      <c r="G43" s="281"/>
      <c r="H43" s="281"/>
      <c r="I43" s="281"/>
      <c r="J43" s="281"/>
      <c r="K43" s="67"/>
      <c r="L43" s="67"/>
      <c r="M43" s="67"/>
      <c r="N43" s="67"/>
      <c r="O43" s="67"/>
      <c r="P43" s="67"/>
      <c r="Q43" s="67"/>
      <c r="R43" s="67"/>
      <c r="S43" s="67"/>
      <c r="T43" s="67"/>
      <c r="U43" s="67"/>
      <c r="V43" s="67"/>
    </row>
    <row r="44" spans="4:22" ht="12.75">
      <c r="D44" s="67"/>
      <c r="E44" s="67"/>
      <c r="F44" s="67"/>
      <c r="G44" s="67"/>
      <c r="H44" s="67"/>
      <c r="I44" s="67"/>
      <c r="J44" s="67"/>
      <c r="K44" s="67"/>
      <c r="L44" s="67"/>
      <c r="M44" s="67"/>
      <c r="N44" s="67"/>
      <c r="O44" s="67"/>
      <c r="P44" s="67"/>
      <c r="Q44" s="67"/>
      <c r="R44" s="67"/>
      <c r="S44" s="67"/>
      <c r="T44" s="67"/>
      <c r="U44" s="67"/>
      <c r="V44" s="67"/>
    </row>
    <row r="45" spans="4:22" ht="12.75">
      <c r="D45" s="67"/>
      <c r="E45" s="67"/>
      <c r="F45" s="67"/>
      <c r="G45" s="67"/>
      <c r="H45" s="67"/>
      <c r="I45" s="67"/>
      <c r="J45" s="67"/>
      <c r="K45" s="67"/>
      <c r="L45" s="67"/>
      <c r="M45" s="67"/>
      <c r="N45" s="67"/>
      <c r="O45" s="67"/>
      <c r="P45" s="67"/>
      <c r="Q45" s="67"/>
      <c r="R45" s="67"/>
      <c r="S45" s="67"/>
      <c r="T45" s="67"/>
      <c r="U45" s="67"/>
      <c r="V45" s="67"/>
    </row>
  </sheetData>
  <mergeCells count="3">
    <mergeCell ref="I1:J1"/>
    <mergeCell ref="B37:J37"/>
    <mergeCell ref="K37:L37"/>
  </mergeCells>
  <printOptions/>
  <pageMargins left="0.7480314960629921" right="0.7480314960629921" top="0.5905511811023623" bottom="0.5905511811023623" header="0.5118110236220472" footer="0.5118110236220472"/>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pageSetUpPr fitToPage="1"/>
  </sheetPr>
  <dimension ref="A1:Q71"/>
  <sheetViews>
    <sheetView showGridLines="0" workbookViewId="0" topLeftCell="A1">
      <selection activeCell="C2" sqref="C2"/>
    </sheetView>
  </sheetViews>
  <sheetFormatPr defaultColWidth="9.00390625" defaultRowHeight="14.25"/>
  <cols>
    <col min="1" max="1" width="26.00390625" style="5" customWidth="1"/>
    <col min="2" max="2" width="49.00390625" style="5" customWidth="1"/>
    <col min="3" max="3" width="11.125" style="5" customWidth="1"/>
    <col min="4" max="4" width="4.125" style="5" customWidth="1"/>
    <col min="5" max="5" width="10.875" style="5" customWidth="1"/>
    <col min="6" max="6" width="7.00390625" style="5" customWidth="1"/>
    <col min="7" max="7" width="14.375" style="5" customWidth="1"/>
    <col min="8" max="16384" width="9.00390625" style="5" customWidth="1"/>
  </cols>
  <sheetData>
    <row r="1" spans="1:5" ht="14.25">
      <c r="A1" s="444" t="s">
        <v>989</v>
      </c>
      <c r="B1" s="2"/>
      <c r="D1" s="1510" t="s">
        <v>117</v>
      </c>
      <c r="E1" s="1511"/>
    </row>
    <row r="2" ht="12" customHeight="1"/>
    <row r="3" ht="15.75">
      <c r="A3" s="445" t="s">
        <v>991</v>
      </c>
    </row>
    <row r="4" ht="15.75">
      <c r="A4" s="446"/>
    </row>
    <row r="5" ht="15.75">
      <c r="A5" s="447" t="s">
        <v>1007</v>
      </c>
    </row>
    <row r="6" spans="3:8" ht="12.75">
      <c r="C6" s="203"/>
      <c r="D6" s="203"/>
      <c r="E6" s="203"/>
      <c r="F6" s="203"/>
      <c r="H6" s="203"/>
    </row>
    <row r="7" spans="3:5" ht="27.75" customHeight="1">
      <c r="C7" s="35">
        <v>2006</v>
      </c>
      <c r="D7" s="35"/>
      <c r="E7" s="35">
        <v>2005</v>
      </c>
    </row>
    <row r="8" spans="1:5" ht="12.75">
      <c r="A8" s="204" t="s">
        <v>118</v>
      </c>
      <c r="B8" s="37"/>
      <c r="C8" s="38" t="s">
        <v>468</v>
      </c>
      <c r="D8" s="38"/>
      <c r="E8" s="38" t="s">
        <v>468</v>
      </c>
    </row>
    <row r="9" spans="1:5" ht="16.5" customHeight="1">
      <c r="A9" s="5" t="s">
        <v>119</v>
      </c>
      <c r="C9" s="483">
        <v>783</v>
      </c>
      <c r="D9" s="508"/>
      <c r="E9" s="508">
        <v>893</v>
      </c>
    </row>
    <row r="10" spans="1:5" ht="19.5" customHeight="1">
      <c r="A10" s="18" t="s">
        <v>120</v>
      </c>
      <c r="C10" s="483">
        <v>-453</v>
      </c>
      <c r="D10" s="508"/>
      <c r="E10" s="508">
        <v>-581</v>
      </c>
    </row>
    <row r="11" spans="1:5" ht="6" customHeight="1">
      <c r="A11" s="18"/>
      <c r="C11" s="483"/>
      <c r="D11" s="508"/>
      <c r="E11" s="508"/>
    </row>
    <row r="12" spans="1:5" ht="18.75" customHeight="1">
      <c r="A12" s="485" t="s">
        <v>121</v>
      </c>
      <c r="B12" s="459"/>
      <c r="C12" s="509">
        <f>SUM(C9:C11)</f>
        <v>330</v>
      </c>
      <c r="D12" s="510"/>
      <c r="E12" s="511">
        <f>SUM(E9:E11)</f>
        <v>312</v>
      </c>
    </row>
    <row r="13" spans="1:5" ht="12.75">
      <c r="A13" s="512"/>
      <c r="B13" s="338"/>
      <c r="C13" s="513"/>
      <c r="D13" s="514"/>
      <c r="E13" s="515"/>
    </row>
    <row r="14" spans="1:5" ht="14.25" customHeight="1">
      <c r="A14" s="18" t="s">
        <v>122</v>
      </c>
      <c r="B14" s="18"/>
      <c r="C14" s="516">
        <v>153</v>
      </c>
      <c r="D14" s="484"/>
      <c r="E14" s="517">
        <v>223</v>
      </c>
    </row>
    <row r="15" spans="1:5" ht="18" customHeight="1">
      <c r="A15" s="18" t="s">
        <v>407</v>
      </c>
      <c r="B15" s="18"/>
      <c r="C15" s="516">
        <v>-23</v>
      </c>
      <c r="D15" s="484"/>
      <c r="E15" s="517">
        <v>-23</v>
      </c>
    </row>
    <row r="16" spans="1:5" ht="18" customHeight="1">
      <c r="A16" s="18" t="s">
        <v>408</v>
      </c>
      <c r="B16" s="18"/>
      <c r="C16" s="516">
        <v>8</v>
      </c>
      <c r="D16" s="484"/>
      <c r="E16" s="517">
        <v>16</v>
      </c>
    </row>
    <row r="17" spans="1:5" ht="3.75" customHeight="1">
      <c r="A17" s="18"/>
      <c r="B17" s="18"/>
      <c r="C17" s="516"/>
      <c r="D17" s="484"/>
      <c r="E17" s="517"/>
    </row>
    <row r="18" spans="1:5" ht="24" customHeight="1">
      <c r="A18" s="518" t="s">
        <v>409</v>
      </c>
      <c r="B18" s="337"/>
      <c r="C18" s="519">
        <f>SUM(C12:C17)</f>
        <v>468</v>
      </c>
      <c r="D18" s="520"/>
      <c r="E18" s="521">
        <f>SUM(E12:E17)</f>
        <v>528</v>
      </c>
    </row>
    <row r="19" spans="1:5" ht="9.75" customHeight="1">
      <c r="A19" s="512"/>
      <c r="B19" s="338"/>
      <c r="C19" s="513"/>
      <c r="D19" s="514"/>
      <c r="E19" s="515"/>
    </row>
    <row r="20" spans="1:5" ht="15.75" customHeight="1">
      <c r="A20" s="18" t="s">
        <v>410</v>
      </c>
      <c r="B20" s="18"/>
      <c r="C20" s="516">
        <v>-192</v>
      </c>
      <c r="D20" s="484"/>
      <c r="E20" s="517">
        <v>-216</v>
      </c>
    </row>
    <row r="21" spans="1:5" ht="16.5" customHeight="1">
      <c r="A21" s="18" t="s">
        <v>411</v>
      </c>
      <c r="B21" s="18"/>
      <c r="C21" s="516">
        <v>-384</v>
      </c>
      <c r="D21" s="484"/>
      <c r="E21" s="517">
        <v>-241</v>
      </c>
    </row>
    <row r="22" spans="1:5" ht="15.75" customHeight="1">
      <c r="A22" s="338" t="s">
        <v>412</v>
      </c>
      <c r="B22" s="338"/>
      <c r="C22" s="513">
        <v>-37</v>
      </c>
      <c r="D22" s="514"/>
      <c r="E22" s="515">
        <v>-27</v>
      </c>
    </row>
    <row r="23" spans="1:5" ht="4.5" customHeight="1">
      <c r="A23" s="348"/>
      <c r="B23" s="348"/>
      <c r="C23" s="522"/>
      <c r="D23" s="523"/>
      <c r="E23" s="524"/>
    </row>
    <row r="24" spans="1:5" ht="24" customHeight="1">
      <c r="A24" s="518" t="s">
        <v>413</v>
      </c>
      <c r="B24" s="337"/>
      <c r="C24" s="519">
        <f>SUM(C20:C23)</f>
        <v>-613</v>
      </c>
      <c r="D24" s="520"/>
      <c r="E24" s="521">
        <f>SUM(E20:E23)</f>
        <v>-484</v>
      </c>
    </row>
    <row r="25" spans="1:5" ht="8.25" customHeight="1">
      <c r="A25" s="512"/>
      <c r="B25" s="338"/>
      <c r="C25" s="513"/>
      <c r="D25" s="514"/>
      <c r="E25" s="515"/>
    </row>
    <row r="26" spans="1:5" ht="15.75" customHeight="1">
      <c r="A26" s="512" t="s">
        <v>414</v>
      </c>
      <c r="B26" s="18"/>
      <c r="C26" s="516">
        <f>+C18+C24</f>
        <v>-145</v>
      </c>
      <c r="D26" s="484"/>
      <c r="E26" s="517">
        <f>+E18+E24</f>
        <v>44</v>
      </c>
    </row>
    <row r="27" spans="1:5" ht="21.75" customHeight="1">
      <c r="A27" s="338" t="s">
        <v>415</v>
      </c>
      <c r="B27" s="338"/>
      <c r="C27" s="513">
        <v>-12</v>
      </c>
      <c r="D27" s="514"/>
      <c r="E27" s="525" t="s">
        <v>481</v>
      </c>
    </row>
    <row r="28" spans="1:5" ht="21.75" customHeight="1">
      <c r="A28" s="338" t="s">
        <v>1012</v>
      </c>
      <c r="B28" s="338"/>
      <c r="C28" s="513">
        <v>7</v>
      </c>
      <c r="D28" s="514"/>
      <c r="E28" s="525" t="s">
        <v>481</v>
      </c>
    </row>
    <row r="29" spans="1:5" ht="12.75">
      <c r="A29" s="348"/>
      <c r="B29" s="348"/>
      <c r="C29" s="522"/>
      <c r="D29" s="523"/>
      <c r="E29" s="524"/>
    </row>
    <row r="30" spans="1:5" ht="6.75" customHeight="1">
      <c r="A30" s="338"/>
      <c r="B30" s="338"/>
      <c r="C30" s="513"/>
      <c r="D30" s="514"/>
      <c r="E30" s="515"/>
    </row>
    <row r="31" spans="1:5" ht="15.75" customHeight="1">
      <c r="A31" s="1" t="s">
        <v>492</v>
      </c>
      <c r="B31" s="18"/>
      <c r="C31" s="516">
        <f>SUM(C26:C30)</f>
        <v>-150</v>
      </c>
      <c r="D31" s="484"/>
      <c r="E31" s="517">
        <f>SUM(E26:E30)</f>
        <v>44</v>
      </c>
    </row>
    <row r="32" spans="1:5" ht="18.75" customHeight="1">
      <c r="A32" s="348" t="s">
        <v>493</v>
      </c>
      <c r="B32" s="348"/>
      <c r="C32" s="522">
        <v>45</v>
      </c>
      <c r="D32" s="523"/>
      <c r="E32" s="524">
        <v>1</v>
      </c>
    </row>
    <row r="33" spans="1:5" ht="12.75">
      <c r="A33" s="338"/>
      <c r="B33" s="338"/>
      <c r="C33" s="513"/>
      <c r="D33" s="514"/>
      <c r="E33" s="515"/>
    </row>
    <row r="34" spans="1:5" ht="15.75" customHeight="1">
      <c r="A34" s="1" t="s">
        <v>494</v>
      </c>
      <c r="B34" s="18"/>
      <c r="C34" s="516">
        <f>SUM(C31:C32)</f>
        <v>-105</v>
      </c>
      <c r="D34" s="484"/>
      <c r="E34" s="517">
        <f>SUM(E31:E32)</f>
        <v>45</v>
      </c>
    </row>
    <row r="35" spans="1:5" ht="16.5" customHeight="1">
      <c r="A35" s="18" t="s">
        <v>495</v>
      </c>
      <c r="B35" s="18"/>
      <c r="C35" s="1225" t="s">
        <v>481</v>
      </c>
      <c r="D35" s="484"/>
      <c r="E35" s="517">
        <v>3</v>
      </c>
    </row>
    <row r="36" spans="2:5" ht="7.5" customHeight="1">
      <c r="B36" s="18"/>
      <c r="C36" s="516"/>
      <c r="D36" s="484"/>
      <c r="E36" s="517"/>
    </row>
    <row r="37" spans="1:5" ht="9" customHeight="1">
      <c r="A37" s="57"/>
      <c r="B37" s="57"/>
      <c r="C37" s="509"/>
      <c r="D37" s="510"/>
      <c r="E37" s="511"/>
    </row>
    <row r="38" spans="1:5" ht="12.75">
      <c r="A38" s="512" t="s">
        <v>496</v>
      </c>
      <c r="B38" s="53"/>
      <c r="C38" s="526">
        <f>SUM(C34:C35)</f>
        <v>-105</v>
      </c>
      <c r="D38" s="514"/>
      <c r="E38" s="514">
        <f>SUM(E34:E35)</f>
        <v>48</v>
      </c>
    </row>
    <row r="39" spans="1:5" ht="9" customHeight="1">
      <c r="A39" s="37"/>
      <c r="B39" s="37"/>
      <c r="C39" s="522"/>
      <c r="D39" s="523"/>
      <c r="E39" s="524"/>
    </row>
    <row r="40" spans="1:5" ht="12.75">
      <c r="A40" s="18"/>
      <c r="B40" s="18"/>
      <c r="C40" s="483"/>
      <c r="D40" s="484"/>
      <c r="E40" s="517"/>
    </row>
    <row r="41" spans="1:5" ht="12.75">
      <c r="A41" s="18" t="s">
        <v>497</v>
      </c>
      <c r="B41" s="18"/>
      <c r="C41" s="483"/>
      <c r="D41" s="484"/>
      <c r="E41" s="517"/>
    </row>
    <row r="42" spans="1:5" ht="4.5" customHeight="1">
      <c r="A42" s="18"/>
      <c r="B42" s="18"/>
      <c r="C42" s="483"/>
      <c r="D42" s="484"/>
      <c r="E42" s="517"/>
    </row>
    <row r="43" spans="1:5" ht="12.75">
      <c r="A43" s="18" t="s">
        <v>498</v>
      </c>
      <c r="B43" s="18"/>
      <c r="C43" s="483">
        <v>-103</v>
      </c>
      <c r="D43" s="484"/>
      <c r="E43" s="517">
        <v>39</v>
      </c>
    </row>
    <row r="44" spans="1:5" ht="16.5" customHeight="1">
      <c r="A44" s="348" t="s">
        <v>499</v>
      </c>
      <c r="B44" s="348"/>
      <c r="C44" s="1226">
        <v>-2</v>
      </c>
      <c r="D44" s="523"/>
      <c r="E44" s="524">
        <v>9</v>
      </c>
    </row>
    <row r="45" spans="1:5" ht="4.5" customHeight="1">
      <c r="A45" s="18"/>
      <c r="B45" s="338"/>
      <c r="C45" s="526"/>
      <c r="D45" s="514"/>
      <c r="E45" s="515"/>
    </row>
    <row r="46" spans="1:5" ht="21" customHeight="1">
      <c r="A46" s="512" t="s">
        <v>496</v>
      </c>
      <c r="B46" s="338"/>
      <c r="C46" s="526">
        <f>SUM(C43:C45)</f>
        <v>-105</v>
      </c>
      <c r="D46" s="514"/>
      <c r="E46" s="515">
        <f>SUM(E43:E45)</f>
        <v>48</v>
      </c>
    </row>
    <row r="47" spans="1:5" ht="6" customHeight="1">
      <c r="A47" s="204"/>
      <c r="B47" s="348"/>
      <c r="C47" s="527"/>
      <c r="D47" s="523"/>
      <c r="E47" s="524"/>
    </row>
    <row r="48" spans="1:5" ht="12.75">
      <c r="A48" s="18"/>
      <c r="B48" s="18"/>
      <c r="C48" s="483"/>
      <c r="D48" s="484"/>
      <c r="E48" s="517"/>
    </row>
    <row r="49" spans="1:5" ht="12.75">
      <c r="A49" s="450" t="s">
        <v>475</v>
      </c>
      <c r="B49" s="18"/>
      <c r="C49" s="483"/>
      <c r="D49" s="484"/>
      <c r="E49" s="517"/>
    </row>
    <row r="50" spans="1:5" ht="27.75" customHeight="1">
      <c r="A50" s="1463" t="s">
        <v>500</v>
      </c>
      <c r="B50" s="1464"/>
      <c r="C50" s="1464"/>
      <c r="D50" s="508"/>
      <c r="E50" s="508"/>
    </row>
    <row r="51" spans="2:5" ht="12.75">
      <c r="B51" s="18"/>
      <c r="C51" s="508"/>
      <c r="D51" s="508"/>
      <c r="E51" s="508"/>
    </row>
    <row r="52" spans="2:5" ht="27.75" customHeight="1">
      <c r="B52" s="18"/>
      <c r="C52" s="528" t="s">
        <v>281</v>
      </c>
      <c r="D52" s="529"/>
      <c r="E52" s="528" t="s">
        <v>620</v>
      </c>
    </row>
    <row r="53" spans="1:5" ht="12.75">
      <c r="A53" s="37"/>
      <c r="B53" s="530"/>
      <c r="C53" s="531" t="s">
        <v>468</v>
      </c>
      <c r="D53" s="531"/>
      <c r="E53" s="531" t="s">
        <v>468</v>
      </c>
    </row>
    <row r="54" spans="1:5" ht="12.75">
      <c r="A54" s="532"/>
      <c r="B54" s="533"/>
      <c r="C54" s="534"/>
      <c r="D54" s="535"/>
      <c r="E54" s="535"/>
    </row>
    <row r="55" spans="1:5" ht="14.25" customHeight="1">
      <c r="A55" s="18" t="s">
        <v>501</v>
      </c>
      <c r="B55" s="492"/>
      <c r="C55" s="483">
        <v>335</v>
      </c>
      <c r="D55" s="508"/>
      <c r="E55" s="508">
        <v>250</v>
      </c>
    </row>
    <row r="56" spans="1:5" ht="12.75">
      <c r="A56" s="18" t="s">
        <v>503</v>
      </c>
      <c r="B56" s="495"/>
      <c r="C56" s="526">
        <v>-201</v>
      </c>
      <c r="D56" s="508"/>
      <c r="E56" s="517">
        <v>-161</v>
      </c>
    </row>
    <row r="57" spans="1:7" ht="12.75">
      <c r="A57" s="18" t="s">
        <v>504</v>
      </c>
      <c r="B57" s="495"/>
      <c r="C57" s="526">
        <v>384</v>
      </c>
      <c r="D57" s="508"/>
      <c r="E57" s="517">
        <v>241</v>
      </c>
      <c r="F57" s="496"/>
      <c r="G57" s="496"/>
    </row>
    <row r="58" spans="1:5" ht="12.75">
      <c r="A58" s="18" t="s">
        <v>502</v>
      </c>
      <c r="B58" s="495"/>
      <c r="C58" s="1225" t="s">
        <v>481</v>
      </c>
      <c r="D58" s="508"/>
      <c r="E58" s="517">
        <v>5</v>
      </c>
    </row>
    <row r="59" spans="1:7" ht="9" customHeight="1">
      <c r="A59" s="18"/>
      <c r="B59" s="501"/>
      <c r="C59" s="526"/>
      <c r="D59" s="536"/>
      <c r="E59" s="536"/>
      <c r="F59" s="504"/>
      <c r="G59" s="504"/>
    </row>
    <row r="60" spans="1:7" ht="18" customHeight="1">
      <c r="A60" s="337" t="s">
        <v>505</v>
      </c>
      <c r="B60" s="537"/>
      <c r="C60" s="538">
        <f>SUM(C55:C59)</f>
        <v>518</v>
      </c>
      <c r="D60" s="539"/>
      <c r="E60" s="539">
        <f>SUM(E55:E59)</f>
        <v>335</v>
      </c>
      <c r="F60" s="496"/>
      <c r="G60" s="496"/>
    </row>
    <row r="61" spans="3:7" ht="12.75">
      <c r="C61" s="483"/>
      <c r="D61" s="508"/>
      <c r="E61" s="508"/>
      <c r="F61" s="53"/>
      <c r="G61" s="53"/>
    </row>
    <row r="62" spans="1:7" ht="42.75" customHeight="1">
      <c r="A62" s="1505" t="s">
        <v>857</v>
      </c>
      <c r="B62" s="1506"/>
      <c r="C62" s="1506"/>
      <c r="D62" s="1506"/>
      <c r="E62" s="1506"/>
      <c r="F62" s="288"/>
      <c r="G62" s="288"/>
    </row>
    <row r="63" spans="2:5" ht="12.75">
      <c r="B63" s="18"/>
      <c r="C63" s="16"/>
      <c r="D63" s="16"/>
      <c r="E63" s="16"/>
    </row>
    <row r="64" spans="2:5" ht="12.75">
      <c r="B64" s="18"/>
      <c r="C64" s="288"/>
      <c r="D64" s="288"/>
      <c r="E64" s="288"/>
    </row>
    <row r="65" spans="2:17" ht="12.75">
      <c r="B65" s="18"/>
      <c r="C65" s="496"/>
      <c r="D65" s="53"/>
      <c r="E65" s="53"/>
      <c r="F65" s="67"/>
      <c r="G65" s="67"/>
      <c r="H65" s="67"/>
      <c r="I65" s="67"/>
      <c r="J65" s="67"/>
      <c r="K65" s="67"/>
      <c r="L65" s="67"/>
      <c r="M65" s="67"/>
      <c r="N65" s="67"/>
      <c r="O65" s="67"/>
      <c r="P65" s="67"/>
      <c r="Q65" s="67"/>
    </row>
    <row r="66" spans="2:17" ht="12.75">
      <c r="B66" s="18"/>
      <c r="C66" s="53"/>
      <c r="D66" s="53"/>
      <c r="E66" s="507"/>
      <c r="F66" s="67"/>
      <c r="G66" s="67"/>
      <c r="H66" s="67"/>
      <c r="I66" s="67"/>
      <c r="J66" s="67"/>
      <c r="K66" s="67"/>
      <c r="L66" s="67"/>
      <c r="M66" s="67"/>
      <c r="N66" s="67"/>
      <c r="O66" s="67"/>
      <c r="P66" s="67"/>
      <c r="Q66" s="67"/>
    </row>
    <row r="67" spans="2:17" ht="12.75">
      <c r="B67" s="18"/>
      <c r="C67" s="67"/>
      <c r="D67" s="67"/>
      <c r="E67" s="67"/>
      <c r="F67" s="67"/>
      <c r="G67" s="67"/>
      <c r="H67" s="67"/>
      <c r="I67" s="67"/>
      <c r="J67" s="67"/>
      <c r="K67" s="67"/>
      <c r="L67" s="67"/>
      <c r="M67" s="67"/>
      <c r="N67" s="67"/>
      <c r="O67" s="67"/>
      <c r="P67" s="67"/>
      <c r="Q67" s="67"/>
    </row>
    <row r="68" spans="3:17" ht="12.75">
      <c r="C68" s="67"/>
      <c r="D68" s="67"/>
      <c r="E68" s="67"/>
      <c r="F68" s="67"/>
      <c r="G68" s="67"/>
      <c r="H68" s="67"/>
      <c r="I68" s="67"/>
      <c r="J68" s="67"/>
      <c r="K68" s="67"/>
      <c r="L68" s="67"/>
      <c r="M68" s="67"/>
      <c r="N68" s="67"/>
      <c r="O68" s="67"/>
      <c r="P68" s="67"/>
      <c r="Q68" s="67"/>
    </row>
    <row r="69" spans="3:17" ht="12.75">
      <c r="C69" s="281"/>
      <c r="D69" s="281"/>
      <c r="E69" s="281"/>
      <c r="F69" s="67"/>
      <c r="G69" s="67"/>
      <c r="H69" s="67"/>
      <c r="I69" s="67"/>
      <c r="J69" s="67"/>
      <c r="K69" s="67"/>
      <c r="L69" s="67"/>
      <c r="M69" s="67"/>
      <c r="N69" s="67"/>
      <c r="O69" s="67"/>
      <c r="P69" s="67"/>
      <c r="Q69" s="67"/>
    </row>
    <row r="70" spans="3:5" ht="12.75">
      <c r="C70" s="67"/>
      <c r="D70" s="67"/>
      <c r="E70" s="67"/>
    </row>
    <row r="71" spans="3:5" ht="12.75">
      <c r="C71" s="67"/>
      <c r="D71" s="67"/>
      <c r="E71" s="67"/>
    </row>
  </sheetData>
  <mergeCells count="3">
    <mergeCell ref="D1:E1"/>
    <mergeCell ref="A50:C50"/>
    <mergeCell ref="A62:E62"/>
  </mergeCells>
  <printOptions/>
  <pageMargins left="0.7480314960629921" right="0.7480314960629921" top="0.5905511811023623" bottom="0.5905511811023623" header="0.5118110236220472" footer="0.5118110236220472"/>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dimension ref="A1:R36"/>
  <sheetViews>
    <sheetView showGridLines="0" zoomScale="75" zoomScaleNormal="75" workbookViewId="0" topLeftCell="A1">
      <selection activeCell="C2" sqref="C2"/>
    </sheetView>
  </sheetViews>
  <sheetFormatPr defaultColWidth="9.00390625" defaultRowHeight="14.25"/>
  <cols>
    <col min="1" max="1" width="5.25390625" style="5" customWidth="1"/>
    <col min="2" max="2" width="36.875" style="5" customWidth="1"/>
    <col min="3" max="3" width="15.00390625" style="5" customWidth="1"/>
    <col min="4" max="4" width="10.75390625" style="5" customWidth="1"/>
    <col min="5" max="5" width="2.625" style="5" customWidth="1"/>
    <col min="6" max="6" width="9.50390625" style="5" customWidth="1"/>
    <col min="7" max="7" width="3.125" style="5" customWidth="1"/>
    <col min="8" max="8" width="8.50390625" style="5" customWidth="1"/>
    <col min="9" max="16384" width="9.00390625" style="5" customWidth="1"/>
  </cols>
  <sheetData>
    <row r="1" spans="1:6" ht="14.25">
      <c r="A1" s="444" t="s">
        <v>989</v>
      </c>
      <c r="B1" s="2"/>
      <c r="C1" s="2"/>
      <c r="E1" s="1510" t="s">
        <v>506</v>
      </c>
      <c r="F1" s="1511"/>
    </row>
    <row r="3" ht="15.75">
      <c r="A3" s="445" t="s">
        <v>991</v>
      </c>
    </row>
    <row r="4" ht="15.75">
      <c r="A4" s="446"/>
    </row>
    <row r="5" ht="15.75">
      <c r="A5" s="447" t="s">
        <v>1007</v>
      </c>
    </row>
    <row r="6" spans="1:9" ht="15.75">
      <c r="A6" s="449"/>
      <c r="D6" s="203"/>
      <c r="E6" s="203"/>
      <c r="F6" s="203"/>
      <c r="G6" s="203"/>
      <c r="I6" s="203"/>
    </row>
    <row r="7" spans="4:6" ht="27.75" customHeight="1">
      <c r="D7" s="35">
        <v>2006</v>
      </c>
      <c r="E7" s="35"/>
      <c r="F7" s="35">
        <v>2005</v>
      </c>
    </row>
    <row r="8" spans="1:6" ht="12.75">
      <c r="A8" s="204" t="s">
        <v>507</v>
      </c>
      <c r="B8" s="37"/>
      <c r="C8" s="37"/>
      <c r="D8" s="38" t="s">
        <v>468</v>
      </c>
      <c r="E8" s="38"/>
      <c r="F8" s="38" t="s">
        <v>468</v>
      </c>
    </row>
    <row r="9" ht="8.25" customHeight="1"/>
    <row r="10" spans="1:6" ht="12.75">
      <c r="A10" s="18"/>
      <c r="D10" s="1"/>
      <c r="E10" s="451"/>
      <c r="F10" s="451"/>
    </row>
    <row r="11" spans="1:6" ht="12.75">
      <c r="A11" s="18" t="s">
        <v>508</v>
      </c>
      <c r="C11" s="18"/>
      <c r="D11" s="540">
        <v>3215</v>
      </c>
      <c r="E11" s="541"/>
      <c r="F11" s="542">
        <v>3491</v>
      </c>
    </row>
    <row r="12" spans="1:6" ht="12.75">
      <c r="A12" s="18" t="s">
        <v>509</v>
      </c>
      <c r="C12" s="18"/>
      <c r="D12" s="540">
        <v>2338</v>
      </c>
      <c r="E12" s="541"/>
      <c r="F12" s="542">
        <v>2790</v>
      </c>
    </row>
    <row r="13" spans="1:6" ht="8.25" customHeight="1">
      <c r="A13" s="18"/>
      <c r="D13" s="540"/>
      <c r="E13" s="541"/>
      <c r="F13" s="542"/>
    </row>
    <row r="14" spans="1:6" ht="8.25" customHeight="1">
      <c r="A14" s="57"/>
      <c r="B14" s="57"/>
      <c r="C14" s="57"/>
      <c r="D14" s="543"/>
      <c r="E14" s="544"/>
      <c r="F14" s="545"/>
    </row>
    <row r="15" spans="1:6" ht="12.75">
      <c r="A15" s="512" t="s">
        <v>510</v>
      </c>
      <c r="C15" s="53"/>
      <c r="D15" s="546">
        <f>SUM(D11:D12)</f>
        <v>5553</v>
      </c>
      <c r="E15" s="547"/>
      <c r="F15" s="547">
        <f>SUM(F11:F12)</f>
        <v>6281</v>
      </c>
    </row>
    <row r="16" spans="1:6" ht="8.25" customHeight="1">
      <c r="A16" s="348"/>
      <c r="B16" s="37"/>
      <c r="C16" s="37"/>
      <c r="D16" s="548"/>
      <c r="E16" s="549"/>
      <c r="F16" s="550"/>
    </row>
    <row r="17" spans="1:6" ht="8.25" customHeight="1">
      <c r="A17" s="18"/>
      <c r="D17" s="551"/>
      <c r="E17" s="540"/>
      <c r="F17" s="552"/>
    </row>
    <row r="18" spans="1:6" ht="12.75">
      <c r="A18" s="18" t="s">
        <v>511</v>
      </c>
      <c r="C18" s="18"/>
      <c r="D18" s="540">
        <v>806</v>
      </c>
      <c r="E18" s="541"/>
      <c r="F18" s="542">
        <v>1019</v>
      </c>
    </row>
    <row r="19" spans="1:6" ht="15" customHeight="1">
      <c r="A19" s="18" t="s">
        <v>512</v>
      </c>
      <c r="C19" s="18"/>
      <c r="D19" s="540">
        <v>352</v>
      </c>
      <c r="E19" s="541"/>
      <c r="F19" s="542">
        <v>465</v>
      </c>
    </row>
    <row r="20" spans="1:6" ht="8.25" customHeight="1">
      <c r="A20" s="18"/>
      <c r="D20" s="540"/>
      <c r="E20" s="541"/>
      <c r="F20" s="542"/>
    </row>
    <row r="21" spans="1:6" ht="8.25" customHeight="1">
      <c r="A21" s="57"/>
      <c r="B21" s="57"/>
      <c r="C21" s="57"/>
      <c r="D21" s="543"/>
      <c r="E21" s="544"/>
      <c r="F21" s="545"/>
    </row>
    <row r="22" spans="1:6" ht="12.75">
      <c r="A22" s="512" t="s">
        <v>513</v>
      </c>
      <c r="C22" s="53"/>
      <c r="D22" s="546">
        <f>SUM(D18:D21)</f>
        <v>1158</v>
      </c>
      <c r="E22" s="547"/>
      <c r="F22" s="547">
        <f>SUM(F18:F21)</f>
        <v>1484</v>
      </c>
    </row>
    <row r="23" spans="1:6" ht="8.25" customHeight="1">
      <c r="A23" s="348"/>
      <c r="B23" s="37"/>
      <c r="C23" s="37"/>
      <c r="D23" s="548"/>
      <c r="E23" s="549"/>
      <c r="F23" s="550"/>
    </row>
    <row r="24" spans="3:18" ht="6" customHeight="1">
      <c r="C24" s="18"/>
      <c r="D24" s="553"/>
      <c r="E24" s="553"/>
      <c r="F24" s="553"/>
      <c r="G24" s="67"/>
      <c r="H24" s="67"/>
      <c r="I24" s="67"/>
      <c r="J24" s="67"/>
      <c r="K24" s="67"/>
      <c r="L24" s="67"/>
      <c r="M24" s="67"/>
      <c r="N24" s="67"/>
      <c r="O24" s="67"/>
      <c r="P24" s="67"/>
      <c r="Q24" s="67"/>
      <c r="R24" s="67"/>
    </row>
    <row r="25" spans="1:18" ht="20.25" customHeight="1">
      <c r="A25" s="512" t="s">
        <v>428</v>
      </c>
      <c r="C25" s="18"/>
      <c r="D25" s="546">
        <f>+D22+D15</f>
        <v>6711</v>
      </c>
      <c r="E25" s="553"/>
      <c r="F25" s="553">
        <f>+F22+F15</f>
        <v>7765</v>
      </c>
      <c r="G25" s="67"/>
      <c r="H25" s="67"/>
      <c r="I25" s="67"/>
      <c r="J25" s="67"/>
      <c r="K25" s="67"/>
      <c r="L25" s="67"/>
      <c r="M25" s="67"/>
      <c r="N25" s="67"/>
      <c r="O25" s="67"/>
      <c r="P25" s="67"/>
      <c r="Q25" s="67"/>
      <c r="R25" s="67"/>
    </row>
    <row r="26" spans="1:18" ht="20.25" customHeight="1">
      <c r="A26" s="338" t="s">
        <v>429</v>
      </c>
      <c r="B26" s="53"/>
      <c r="C26" s="338"/>
      <c r="D26" s="1228">
        <v>-518</v>
      </c>
      <c r="E26" s="553"/>
      <c r="F26" s="1229">
        <v>-335</v>
      </c>
      <c r="G26" s="67"/>
      <c r="H26" s="67"/>
      <c r="I26" s="67"/>
      <c r="J26" s="67"/>
      <c r="K26" s="67"/>
      <c r="L26" s="67"/>
      <c r="M26" s="67"/>
      <c r="N26" s="67"/>
      <c r="O26" s="67"/>
      <c r="P26" s="67"/>
      <c r="Q26" s="67"/>
      <c r="R26" s="67"/>
    </row>
    <row r="27" spans="1:18" ht="5.25" customHeight="1">
      <c r="A27" s="37"/>
      <c r="B27" s="37"/>
      <c r="C27" s="348"/>
      <c r="D27" s="1227"/>
      <c r="E27" s="1227"/>
      <c r="F27" s="1227"/>
      <c r="G27" s="67"/>
      <c r="H27" s="67"/>
      <c r="I27" s="67"/>
      <c r="J27" s="67"/>
      <c r="K27" s="67"/>
      <c r="L27" s="67"/>
      <c r="M27" s="67"/>
      <c r="N27" s="67"/>
      <c r="O27" s="67"/>
      <c r="P27" s="67"/>
      <c r="Q27" s="67"/>
      <c r="R27" s="67"/>
    </row>
    <row r="28" spans="1:18" ht="20.25" customHeight="1">
      <c r="A28" s="512" t="s">
        <v>430</v>
      </c>
      <c r="C28" s="18"/>
      <c r="D28" s="546">
        <f>+D25+D26</f>
        <v>6193</v>
      </c>
      <c r="E28" s="553"/>
      <c r="F28" s="553">
        <f>+F25+F26</f>
        <v>7430</v>
      </c>
      <c r="G28" s="67"/>
      <c r="H28" s="67"/>
      <c r="I28" s="67"/>
      <c r="J28" s="67"/>
      <c r="K28" s="67"/>
      <c r="L28" s="67"/>
      <c r="M28" s="67"/>
      <c r="N28" s="67"/>
      <c r="O28" s="67"/>
      <c r="P28" s="67"/>
      <c r="Q28" s="67"/>
      <c r="R28" s="67"/>
    </row>
    <row r="29" spans="1:18" ht="6" customHeight="1">
      <c r="A29" s="37"/>
      <c r="B29" s="37"/>
      <c r="C29" s="348"/>
      <c r="D29" s="1227"/>
      <c r="E29" s="1227"/>
      <c r="F29" s="1227"/>
      <c r="G29" s="67"/>
      <c r="H29" s="67"/>
      <c r="I29" s="67"/>
      <c r="J29" s="67"/>
      <c r="K29" s="67"/>
      <c r="L29" s="67"/>
      <c r="M29" s="67"/>
      <c r="N29" s="67"/>
      <c r="O29" s="67"/>
      <c r="P29" s="67"/>
      <c r="Q29" s="67"/>
      <c r="R29" s="67"/>
    </row>
    <row r="30" spans="1:18" ht="21.75" customHeight="1">
      <c r="A30" s="53"/>
      <c r="B30" s="53"/>
      <c r="C30" s="338"/>
      <c r="D30" s="553"/>
      <c r="E30" s="553"/>
      <c r="F30" s="553"/>
      <c r="G30" s="67"/>
      <c r="H30" s="67"/>
      <c r="I30" s="67"/>
      <c r="J30" s="67"/>
      <c r="K30" s="67"/>
      <c r="L30" s="67"/>
      <c r="M30" s="67"/>
      <c r="N30" s="67"/>
      <c r="O30" s="67"/>
      <c r="P30" s="67"/>
      <c r="Q30" s="67"/>
      <c r="R30" s="67"/>
    </row>
    <row r="31" spans="1:18" ht="12.75">
      <c r="A31" s="18" t="s">
        <v>514</v>
      </c>
      <c r="C31" s="18"/>
      <c r="D31" s="540">
        <v>5457</v>
      </c>
      <c r="E31" s="541"/>
      <c r="F31" s="542">
        <v>5706</v>
      </c>
      <c r="G31" s="67"/>
      <c r="H31" s="67"/>
      <c r="I31" s="67"/>
      <c r="J31" s="67"/>
      <c r="K31" s="67"/>
      <c r="L31" s="67"/>
      <c r="M31" s="67"/>
      <c r="N31" s="67"/>
      <c r="O31" s="67"/>
      <c r="P31" s="67"/>
      <c r="Q31" s="67"/>
      <c r="R31" s="67"/>
    </row>
    <row r="32" spans="1:18" ht="18.75" customHeight="1">
      <c r="A32" s="18" t="s">
        <v>515</v>
      </c>
      <c r="C32" s="18"/>
      <c r="D32" s="540">
        <v>97</v>
      </c>
      <c r="E32" s="541"/>
      <c r="F32" s="542">
        <v>124</v>
      </c>
      <c r="G32" s="67"/>
      <c r="H32" s="67"/>
      <c r="I32" s="67"/>
      <c r="J32" s="67"/>
      <c r="K32" s="67"/>
      <c r="L32" s="67"/>
      <c r="M32" s="67"/>
      <c r="N32" s="67"/>
      <c r="O32" s="67"/>
      <c r="P32" s="67"/>
      <c r="Q32" s="67"/>
      <c r="R32" s="67"/>
    </row>
    <row r="33" spans="1:6" ht="11.25" customHeight="1">
      <c r="A33" s="18"/>
      <c r="D33" s="540"/>
      <c r="E33" s="541"/>
      <c r="F33" s="542"/>
    </row>
    <row r="34" spans="1:6" ht="12.75">
      <c r="A34" s="57"/>
      <c r="B34" s="57"/>
      <c r="C34" s="57"/>
      <c r="D34" s="543"/>
      <c r="E34" s="544"/>
      <c r="F34" s="545"/>
    </row>
    <row r="35" spans="1:6" ht="12.75">
      <c r="A35" s="512" t="s">
        <v>516</v>
      </c>
      <c r="C35" s="53"/>
      <c r="D35" s="546">
        <f>SUM(D31:D32)</f>
        <v>5554</v>
      </c>
      <c r="E35" s="547"/>
      <c r="F35" s="547">
        <f>SUM(F31:F32)</f>
        <v>5830</v>
      </c>
    </row>
    <row r="36" spans="1:6" ht="12.75">
      <c r="A36" s="348"/>
      <c r="B36" s="37"/>
      <c r="C36" s="37"/>
      <c r="D36" s="548"/>
      <c r="E36" s="549"/>
      <c r="F36" s="550"/>
    </row>
  </sheetData>
  <mergeCells count="1">
    <mergeCell ref="E1:F1"/>
  </mergeCells>
  <printOptions horizontalCentered="1"/>
  <pageMargins left="0.5511811023622047" right="0.5511811023622047" top="0.5905511811023623" bottom="0.5905511811023623"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pageSetUpPr fitToPage="1"/>
  </sheetPr>
  <dimension ref="A1:H48"/>
  <sheetViews>
    <sheetView showGridLines="0" zoomScale="75" zoomScaleNormal="75" zoomScaleSheetLayoutView="85" workbookViewId="0" topLeftCell="A1">
      <selection activeCell="C2" sqref="C2"/>
    </sheetView>
  </sheetViews>
  <sheetFormatPr defaultColWidth="9.00390625" defaultRowHeight="14.25"/>
  <cols>
    <col min="1" max="1" width="5.25390625" style="5" customWidth="1"/>
    <col min="2" max="2" width="76.50390625" style="5" customWidth="1"/>
    <col min="3" max="3" width="15.00390625" style="5" customWidth="1"/>
    <col min="4" max="4" width="3.875" style="5" customWidth="1"/>
    <col min="5" max="5" width="15.00390625" style="5" customWidth="1"/>
    <col min="6" max="8" width="14.375" style="5" customWidth="1"/>
    <col min="9" max="16384" width="8.00390625" style="5" customWidth="1"/>
  </cols>
  <sheetData>
    <row r="1" spans="1:5" ht="12.75">
      <c r="A1" s="444" t="s">
        <v>989</v>
      </c>
      <c r="B1" s="2"/>
      <c r="C1" s="2"/>
      <c r="E1" s="27" t="s">
        <v>517</v>
      </c>
    </row>
    <row r="3" ht="15.75">
      <c r="A3" s="445" t="s">
        <v>991</v>
      </c>
    </row>
    <row r="4" ht="15.75">
      <c r="A4" s="446"/>
    </row>
    <row r="5" ht="15.75">
      <c r="A5" s="447" t="s">
        <v>1007</v>
      </c>
    </row>
    <row r="6" spans="1:8" ht="15.75">
      <c r="A6" s="449"/>
      <c r="C6" s="288"/>
      <c r="D6" s="1566"/>
      <c r="E6" s="1566"/>
      <c r="F6" s="203"/>
      <c r="H6" s="203"/>
    </row>
    <row r="7" spans="3:5" ht="14.25" customHeight="1">
      <c r="C7" s="203">
        <v>2006</v>
      </c>
      <c r="D7" s="203"/>
      <c r="E7" s="203">
        <v>2005</v>
      </c>
    </row>
    <row r="8" spans="1:5" ht="12.75">
      <c r="A8" s="204" t="s">
        <v>1012</v>
      </c>
      <c r="B8" s="37"/>
      <c r="C8" s="38" t="s">
        <v>468</v>
      </c>
      <c r="D8" s="38"/>
      <c r="E8" s="38" t="s">
        <v>468</v>
      </c>
    </row>
    <row r="9" ht="6.75" customHeight="1"/>
    <row r="10" ht="12.75">
      <c r="A10" s="18" t="s">
        <v>518</v>
      </c>
    </row>
    <row r="11" spans="2:5" ht="12.75">
      <c r="B11" s="18" t="s">
        <v>519</v>
      </c>
      <c r="C11" s="554">
        <v>53</v>
      </c>
      <c r="D11" s="555"/>
      <c r="E11" s="555">
        <v>178</v>
      </c>
    </row>
    <row r="12" spans="2:5" ht="12.75">
      <c r="B12" s="18" t="s">
        <v>858</v>
      </c>
      <c r="C12" s="554">
        <v>134</v>
      </c>
      <c r="D12" s="555"/>
      <c r="E12" s="555">
        <v>32</v>
      </c>
    </row>
    <row r="13" spans="2:5" ht="12.75">
      <c r="B13" s="18" t="s">
        <v>549</v>
      </c>
      <c r="C13" s="556">
        <v>-43</v>
      </c>
      <c r="D13" s="555"/>
      <c r="E13" s="555">
        <v>35</v>
      </c>
    </row>
    <row r="14" spans="3:5" ht="6.75" customHeight="1">
      <c r="C14" s="554"/>
      <c r="D14" s="555"/>
      <c r="E14" s="555"/>
    </row>
    <row r="15" spans="1:5" ht="12.75">
      <c r="A15" s="18" t="s">
        <v>520</v>
      </c>
      <c r="C15" s="554"/>
      <c r="D15" s="555"/>
      <c r="E15" s="555"/>
    </row>
    <row r="16" spans="1:5" ht="12.75">
      <c r="A16" s="18" t="s">
        <v>533</v>
      </c>
      <c r="C16" s="554">
        <v>1</v>
      </c>
      <c r="D16" s="555"/>
      <c r="E16" s="555">
        <v>0</v>
      </c>
    </row>
    <row r="17" spans="3:5" ht="6.75" customHeight="1">
      <c r="C17" s="554"/>
      <c r="D17" s="555"/>
      <c r="E17" s="555"/>
    </row>
    <row r="18" spans="1:5" ht="12.75">
      <c r="A18" s="18" t="s">
        <v>534</v>
      </c>
      <c r="C18" s="554"/>
      <c r="D18" s="555"/>
      <c r="E18" s="555"/>
    </row>
    <row r="19" spans="1:5" ht="12.75">
      <c r="A19" s="18" t="s">
        <v>535</v>
      </c>
      <c r="C19" s="554">
        <v>0</v>
      </c>
      <c r="D19" s="555"/>
      <c r="E19" s="555">
        <v>1</v>
      </c>
    </row>
    <row r="20" spans="3:5" ht="6.75" customHeight="1">
      <c r="C20" s="554"/>
      <c r="D20" s="555"/>
      <c r="E20" s="555"/>
    </row>
    <row r="21" spans="1:5" ht="12.75">
      <c r="A21" s="18" t="s">
        <v>790</v>
      </c>
      <c r="C21" s="556">
        <v>17</v>
      </c>
      <c r="D21" s="555"/>
      <c r="E21" s="555">
        <v>-35</v>
      </c>
    </row>
    <row r="22" spans="1:5" ht="11.25" customHeight="1">
      <c r="A22" s="18"/>
      <c r="C22" s="554"/>
      <c r="D22" s="454"/>
      <c r="E22" s="452"/>
    </row>
    <row r="23" spans="1:5" ht="6.75" customHeight="1">
      <c r="A23" s="57"/>
      <c r="B23" s="57"/>
      <c r="C23" s="557"/>
      <c r="D23" s="461"/>
      <c r="E23" s="460"/>
    </row>
    <row r="24" spans="1:5" ht="12.75">
      <c r="A24" s="338"/>
      <c r="B24" s="53"/>
      <c r="C24" s="558">
        <f>SUM(C11:C23)</f>
        <v>162</v>
      </c>
      <c r="D24" s="559"/>
      <c r="E24" s="559">
        <f>SUM(E11:E21)</f>
        <v>211</v>
      </c>
    </row>
    <row r="25" spans="1:5" ht="6.75" customHeight="1">
      <c r="A25" s="348"/>
      <c r="B25" s="37"/>
      <c r="C25" s="560"/>
      <c r="D25" s="458"/>
      <c r="E25" s="457"/>
    </row>
    <row r="26" spans="1:5" ht="15" customHeight="1">
      <c r="A26" s="18"/>
      <c r="D26" s="365"/>
      <c r="E26" s="489"/>
    </row>
    <row r="27" spans="1:5" ht="12.75">
      <c r="A27" s="450" t="s">
        <v>475</v>
      </c>
      <c r="D27" s="365"/>
      <c r="E27" s="491"/>
    </row>
    <row r="28" ht="6.75" customHeight="1"/>
    <row r="29" spans="1:3" ht="12.75">
      <c r="A29" s="18" t="s">
        <v>536</v>
      </c>
      <c r="B29" s="18" t="s">
        <v>589</v>
      </c>
      <c r="C29" s="18"/>
    </row>
    <row r="30" spans="1:3" ht="7.5" customHeight="1">
      <c r="A30" s="18"/>
      <c r="B30" s="18"/>
      <c r="C30" s="18"/>
    </row>
    <row r="31" spans="1:3" ht="12.75">
      <c r="A31" s="18"/>
      <c r="B31" s="18" t="s">
        <v>210</v>
      </c>
      <c r="C31" s="18"/>
    </row>
    <row r="32" spans="2:3" ht="12.75">
      <c r="B32" s="18" t="s">
        <v>211</v>
      </c>
      <c r="C32" s="18"/>
    </row>
    <row r="33" spans="2:3" ht="6.75" customHeight="1">
      <c r="B33" s="18"/>
      <c r="C33" s="18"/>
    </row>
    <row r="34" spans="2:5" ht="12.75">
      <c r="B34" s="18"/>
      <c r="C34" s="203">
        <v>2006</v>
      </c>
      <c r="D34" s="203"/>
      <c r="E34" s="203">
        <v>2005</v>
      </c>
    </row>
    <row r="35" spans="1:5" ht="12.75">
      <c r="A35" s="18"/>
      <c r="B35" s="18"/>
      <c r="C35" s="38" t="s">
        <v>468</v>
      </c>
      <c r="D35" s="38"/>
      <c r="E35" s="38" t="s">
        <v>468</v>
      </c>
    </row>
    <row r="36" spans="2:3" ht="6.75" customHeight="1">
      <c r="B36" s="18"/>
      <c r="C36" s="18"/>
    </row>
    <row r="37" spans="2:5" ht="27" customHeight="1">
      <c r="B37" s="22" t="s">
        <v>2</v>
      </c>
      <c r="C37" s="1">
        <v>34</v>
      </c>
      <c r="E37" s="5">
        <v>122</v>
      </c>
    </row>
    <row r="38" spans="2:3" ht="10.5" customHeight="1">
      <c r="B38" s="18"/>
      <c r="C38" s="18"/>
    </row>
    <row r="39" spans="2:5" ht="12.75">
      <c r="B39" s="18" t="s">
        <v>537</v>
      </c>
      <c r="C39" s="556">
        <v>-25</v>
      </c>
      <c r="D39" s="555"/>
      <c r="E39" s="555">
        <v>2</v>
      </c>
    </row>
    <row r="40" spans="2:5" ht="12.75">
      <c r="B40" s="18" t="s">
        <v>538</v>
      </c>
      <c r="C40" s="554">
        <v>21</v>
      </c>
      <c r="D40" s="555"/>
      <c r="E40" s="555">
        <v>31</v>
      </c>
    </row>
    <row r="41" spans="2:5" ht="12.75">
      <c r="B41" s="18" t="s">
        <v>626</v>
      </c>
      <c r="C41" s="556">
        <v>23</v>
      </c>
      <c r="D41" s="555"/>
      <c r="E41" s="555">
        <v>23</v>
      </c>
    </row>
    <row r="42" spans="3:5" ht="7.5" customHeight="1">
      <c r="C42" s="554"/>
      <c r="D42" s="555"/>
      <c r="E42" s="555"/>
    </row>
    <row r="43" spans="3:5" ht="12.75">
      <c r="C43" s="561">
        <f>SUM(C37:C41)</f>
        <v>53</v>
      </c>
      <c r="D43" s="499"/>
      <c r="E43" s="499">
        <f>SUM(E37:E41)</f>
        <v>178</v>
      </c>
    </row>
    <row r="44" spans="3:5" ht="12.75">
      <c r="C44" s="558"/>
      <c r="D44" s="496"/>
      <c r="E44" s="496"/>
    </row>
    <row r="45" spans="1:5" ht="27" customHeight="1">
      <c r="A45" s="834" t="s">
        <v>720</v>
      </c>
      <c r="B45" s="1505" t="s">
        <v>393</v>
      </c>
      <c r="C45" s="1452"/>
      <c r="D45" s="1452"/>
      <c r="E45" s="1452"/>
    </row>
    <row r="46" spans="1:3" ht="12.75">
      <c r="A46" s="18"/>
      <c r="B46" s="25"/>
      <c r="C46" s="25"/>
    </row>
    <row r="47" ht="6.75" customHeight="1"/>
    <row r="48" spans="2:3" ht="12.75">
      <c r="B48" s="18"/>
      <c r="C48" s="18"/>
    </row>
  </sheetData>
  <mergeCells count="2">
    <mergeCell ref="D6:E6"/>
    <mergeCell ref="B45:E45"/>
  </mergeCells>
  <printOptions/>
  <pageMargins left="0.75" right="0.75" top="1" bottom="1" header="0.5" footer="0.5"/>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showGridLines="0" zoomScale="75" zoomScaleNormal="75" workbookViewId="0" topLeftCell="A1">
      <selection activeCell="J19" sqref="J19"/>
    </sheetView>
  </sheetViews>
  <sheetFormatPr defaultColWidth="9.00390625" defaultRowHeight="14.25"/>
  <cols>
    <col min="1" max="1" width="4.75390625" style="11" customWidth="1"/>
    <col min="2" max="2" width="49.625" style="5" customWidth="1"/>
    <col min="3" max="3" width="13.375" style="5" customWidth="1"/>
    <col min="4" max="4" width="11.625" style="5" customWidth="1"/>
    <col min="5" max="5" width="13.375" style="5" customWidth="1"/>
    <col min="6" max="6" width="13.75390625" style="5" customWidth="1"/>
    <col min="7" max="7" width="11.625" style="5" customWidth="1"/>
    <col min="8" max="8" width="13.50390625" style="5" customWidth="1"/>
    <col min="9" max="9" width="13.75390625" style="5" customWidth="1"/>
    <col min="10" max="10" width="11.375" style="5" customWidth="1"/>
    <col min="11" max="13" width="11.75390625" style="5" customWidth="1"/>
    <col min="14" max="14" width="12.125" style="5" customWidth="1"/>
    <col min="15" max="15" width="13.25390625" style="5" customWidth="1"/>
    <col min="16" max="16384" width="8.00390625" style="5" customWidth="1"/>
  </cols>
  <sheetData>
    <row r="1" spans="1:9" ht="14.25">
      <c r="A1" s="26" t="str">
        <f>Index!A1</f>
        <v>Date: 15 March 2007</v>
      </c>
      <c r="H1" s="1510" t="s">
        <v>459</v>
      </c>
      <c r="I1" s="1511"/>
    </row>
    <row r="2" spans="1:9" ht="12.75">
      <c r="A2" s="26"/>
      <c r="I2" s="27"/>
    </row>
    <row r="3" spans="1:8" ht="15.75">
      <c r="A3" s="29" t="str">
        <f>Index!A5</f>
        <v>2006 Results</v>
      </c>
      <c r="B3" s="25"/>
      <c r="C3" s="25"/>
      <c r="D3" s="25"/>
      <c r="E3" s="25"/>
      <c r="F3" s="30"/>
      <c r="G3" s="30"/>
      <c r="H3" s="30"/>
    </row>
    <row r="4" spans="1:8" ht="14.25">
      <c r="A4" s="31"/>
      <c r="B4" s="25"/>
      <c r="C4" s="25"/>
      <c r="D4" s="25"/>
      <c r="E4" s="25"/>
      <c r="F4" s="30"/>
      <c r="G4" s="30"/>
      <c r="H4" s="30"/>
    </row>
    <row r="5" ht="15" customHeight="1">
      <c r="A5" s="32" t="s">
        <v>460</v>
      </c>
    </row>
    <row r="6" ht="12.75">
      <c r="A6" s="33"/>
    </row>
    <row r="7" spans="1:2" ht="15.75">
      <c r="A7" s="1512">
        <v>2006</v>
      </c>
      <c r="B7" s="1512"/>
    </row>
    <row r="9" spans="3:9" ht="38.25">
      <c r="C9" s="34" t="s">
        <v>461</v>
      </c>
      <c r="D9" s="35" t="s">
        <v>462</v>
      </c>
      <c r="E9" s="35" t="s">
        <v>463</v>
      </c>
      <c r="F9" s="35" t="s">
        <v>464</v>
      </c>
      <c r="G9" s="35" t="s">
        <v>465</v>
      </c>
      <c r="H9" s="35" t="s">
        <v>466</v>
      </c>
      <c r="I9" s="35" t="s">
        <v>995</v>
      </c>
    </row>
    <row r="10" spans="1:9" ht="12" customHeight="1">
      <c r="A10" s="36" t="s">
        <v>467</v>
      </c>
      <c r="B10" s="37"/>
      <c r="C10" s="37"/>
      <c r="D10" s="38" t="s">
        <v>468</v>
      </c>
      <c r="E10" s="38" t="s">
        <v>468</v>
      </c>
      <c r="F10" s="38" t="s">
        <v>468</v>
      </c>
      <c r="G10" s="38" t="s">
        <v>468</v>
      </c>
      <c r="H10" s="38" t="s">
        <v>468</v>
      </c>
      <c r="I10" s="38" t="s">
        <v>469</v>
      </c>
    </row>
    <row r="11" spans="4:8" ht="7.5" customHeight="1">
      <c r="D11" s="39"/>
      <c r="E11" s="39"/>
      <c r="F11" s="39"/>
      <c r="G11" s="39"/>
      <c r="H11" s="39"/>
    </row>
    <row r="12" spans="1:9" ht="28.5" customHeight="1">
      <c r="A12" s="1509" t="s">
        <v>844</v>
      </c>
      <c r="B12" s="1506"/>
      <c r="C12" s="924">
        <v>3</v>
      </c>
      <c r="D12" s="44">
        <v>1976</v>
      </c>
      <c r="E12" s="45">
        <v>-587</v>
      </c>
      <c r="F12" s="44">
        <f>+D12+E12</f>
        <v>1389</v>
      </c>
      <c r="G12" s="1149">
        <v>1</v>
      </c>
      <c r="H12" s="44">
        <f>+F12+G12</f>
        <v>1390</v>
      </c>
      <c r="I12" s="925">
        <v>57.6</v>
      </c>
    </row>
    <row r="13" spans="1:9" ht="9" customHeight="1">
      <c r="A13" s="923"/>
      <c r="B13" s="23"/>
      <c r="C13" s="924"/>
      <c r="D13" s="926"/>
      <c r="E13" s="926"/>
      <c r="F13" s="926"/>
      <c r="G13" s="271"/>
      <c r="H13" s="926"/>
      <c r="I13" s="926"/>
    </row>
    <row r="14" spans="1:9" ht="30" customHeight="1">
      <c r="A14" s="1509" t="s">
        <v>471</v>
      </c>
      <c r="B14" s="1506"/>
      <c r="C14" s="924">
        <v>6</v>
      </c>
      <c r="D14" s="44">
        <v>745</v>
      </c>
      <c r="E14" s="45">
        <v>-214</v>
      </c>
      <c r="F14" s="44">
        <f>+D14+E14</f>
        <v>531</v>
      </c>
      <c r="G14" s="45">
        <v>-2</v>
      </c>
      <c r="H14" s="44">
        <v>529</v>
      </c>
      <c r="I14" s="925">
        <v>22</v>
      </c>
    </row>
    <row r="15" spans="1:9" ht="7.5" customHeight="1">
      <c r="A15" s="1509"/>
      <c r="B15" s="1506"/>
      <c r="C15" s="924"/>
      <c r="D15" s="44"/>
      <c r="E15" s="45"/>
      <c r="F15" s="44"/>
      <c r="G15" s="1149"/>
      <c r="H15" s="44"/>
      <c r="I15" s="47"/>
    </row>
    <row r="16" spans="1:9" ht="25.5" customHeight="1">
      <c r="A16" s="1509" t="s">
        <v>237</v>
      </c>
      <c r="B16" s="1506"/>
      <c r="C16" s="927">
        <v>6</v>
      </c>
      <c r="D16" s="926">
        <v>85</v>
      </c>
      <c r="E16" s="1148">
        <v>0</v>
      </c>
      <c r="F16" s="926">
        <f>+D16+E16</f>
        <v>85</v>
      </c>
      <c r="G16" s="1417">
        <v>0</v>
      </c>
      <c r="H16" s="926">
        <f>+F16+G16</f>
        <v>85</v>
      </c>
      <c r="I16" s="1418">
        <v>3.5</v>
      </c>
    </row>
    <row r="17" spans="1:9" ht="7.5" customHeight="1">
      <c r="A17" s="923"/>
      <c r="B17" s="23"/>
      <c r="C17" s="924"/>
      <c r="D17" s="44"/>
      <c r="E17" s="45"/>
      <c r="F17" s="44"/>
      <c r="G17" s="1151"/>
      <c r="H17" s="44"/>
      <c r="I17" s="47"/>
    </row>
    <row r="18" spans="1:9" ht="24.75" customHeight="1">
      <c r="A18" s="1509" t="s">
        <v>238</v>
      </c>
      <c r="B18" s="1506"/>
      <c r="C18" s="924">
        <v>6</v>
      </c>
      <c r="D18" s="44">
        <v>207</v>
      </c>
      <c r="E18" s="45">
        <v>-62</v>
      </c>
      <c r="F18" s="44">
        <f>+D18+E18</f>
        <v>145</v>
      </c>
      <c r="G18" s="1151">
        <v>0</v>
      </c>
      <c r="H18" s="44">
        <f>+F18+G18</f>
        <v>145</v>
      </c>
      <c r="I18" s="925">
        <v>6</v>
      </c>
    </row>
    <row r="19" spans="1:9" ht="7.5" customHeight="1">
      <c r="A19" s="1509"/>
      <c r="B19" s="1506"/>
      <c r="C19" s="924"/>
      <c r="D19" s="44"/>
      <c r="E19" s="45"/>
      <c r="F19" s="44"/>
      <c r="G19" s="1151"/>
      <c r="H19" s="44"/>
      <c r="I19" s="47"/>
    </row>
    <row r="20" spans="1:9" ht="25.5" customHeight="1">
      <c r="A20" s="1509" t="s">
        <v>472</v>
      </c>
      <c r="B20" s="1506"/>
      <c r="C20" s="928">
        <v>6</v>
      </c>
      <c r="D20" s="50">
        <v>59</v>
      </c>
      <c r="E20" s="51">
        <v>4</v>
      </c>
      <c r="F20" s="44">
        <f>+D20+E20</f>
        <v>63</v>
      </c>
      <c r="G20" s="1162">
        <v>0</v>
      </c>
      <c r="H20" s="44">
        <f>+F20+G20</f>
        <v>63</v>
      </c>
      <c r="I20" s="925">
        <v>2.6</v>
      </c>
    </row>
    <row r="21" spans="1:9" ht="15" customHeight="1">
      <c r="A21" s="929"/>
      <c r="B21" s="214"/>
      <c r="C21" s="928"/>
      <c r="D21" s="50"/>
      <c r="E21" s="51"/>
      <c r="F21" s="50"/>
      <c r="G21" s="1163"/>
      <c r="H21" s="50"/>
      <c r="I21" s="55"/>
    </row>
    <row r="22" spans="1:9" ht="12" customHeight="1">
      <c r="A22" s="211"/>
      <c r="B22" s="930"/>
      <c r="C22" s="931"/>
      <c r="D22" s="58"/>
      <c r="E22" s="59"/>
      <c r="F22" s="58"/>
      <c r="G22" s="60"/>
      <c r="H22" s="58"/>
      <c r="I22" s="61"/>
    </row>
    <row r="23" spans="1:9" ht="22.5" customHeight="1">
      <c r="A23" s="214" t="s">
        <v>854</v>
      </c>
      <c r="B23" s="214"/>
      <c r="C23" s="928"/>
      <c r="D23" s="50">
        <f>SUM(D12:D20)</f>
        <v>3072</v>
      </c>
      <c r="E23" s="50">
        <f>SUM(E12:E20)</f>
        <v>-859</v>
      </c>
      <c r="F23" s="50">
        <f>SUM(F12:F20)</f>
        <v>2213</v>
      </c>
      <c r="G23" s="54">
        <f>SUM(G12:G20)</f>
        <v>-1</v>
      </c>
      <c r="H23" s="50">
        <f>SUM(H12:H20)</f>
        <v>2212</v>
      </c>
      <c r="I23" s="925">
        <v>91.7</v>
      </c>
    </row>
    <row r="24" spans="1:9" s="53" customFormat="1" ht="12.75">
      <c r="A24" s="36"/>
      <c r="B24" s="204"/>
      <c r="C24" s="932"/>
      <c r="D24" s="83"/>
      <c r="E24" s="84"/>
      <c r="F24" s="83"/>
      <c r="G24" s="85"/>
      <c r="H24" s="83"/>
      <c r="I24" s="86"/>
    </row>
    <row r="25" spans="1:9" ht="7.5" customHeight="1">
      <c r="A25" s="10" t="s">
        <v>474</v>
      </c>
      <c r="B25" s="1"/>
      <c r="C25" s="933"/>
      <c r="D25" s="44"/>
      <c r="E25" s="44"/>
      <c r="F25" s="44"/>
      <c r="G25" s="44"/>
      <c r="H25" s="44"/>
      <c r="I25" s="66"/>
    </row>
    <row r="26" ht="18" customHeight="1">
      <c r="A26" s="40" t="s">
        <v>475</v>
      </c>
    </row>
    <row r="27" spans="1:15" ht="7.5" customHeight="1">
      <c r="A27" s="40"/>
      <c r="J27" s="67"/>
      <c r="K27" s="67"/>
      <c r="L27" s="67"/>
      <c r="M27" s="67"/>
      <c r="N27" s="67"/>
      <c r="O27" s="67"/>
    </row>
    <row r="28" spans="1:15" ht="33.75" customHeight="1">
      <c r="A28" s="316" t="s">
        <v>476</v>
      </c>
      <c r="B28" s="1507" t="s">
        <v>147</v>
      </c>
      <c r="C28" s="1508"/>
      <c r="D28" s="1508"/>
      <c r="E28" s="1508"/>
      <c r="F28" s="1508"/>
      <c r="G28" s="1508"/>
      <c r="H28" s="1508"/>
      <c r="I28" s="1508"/>
      <c r="J28" s="67"/>
      <c r="K28" s="67"/>
      <c r="L28" s="67"/>
      <c r="M28" s="67"/>
      <c r="N28" s="67"/>
      <c r="O28" s="67"/>
    </row>
    <row r="29" spans="1:15" ht="9" customHeight="1">
      <c r="A29" s="69"/>
      <c r="B29" s="18"/>
      <c r="J29" s="67"/>
      <c r="K29" s="67"/>
      <c r="L29" s="67"/>
      <c r="M29" s="67"/>
      <c r="N29" s="67"/>
      <c r="O29" s="67"/>
    </row>
    <row r="30" spans="1:15" ht="28.5" customHeight="1">
      <c r="A30" s="934" t="s">
        <v>477</v>
      </c>
      <c r="B30" s="1507" t="s">
        <v>89</v>
      </c>
      <c r="C30" s="1508"/>
      <c r="D30" s="1508"/>
      <c r="E30" s="1508"/>
      <c r="F30" s="1508"/>
      <c r="G30" s="1508"/>
      <c r="H30" s="1508"/>
      <c r="I30" s="1508"/>
      <c r="J30" s="67"/>
      <c r="K30" s="67"/>
      <c r="L30" s="67"/>
      <c r="M30" s="67"/>
      <c r="N30" s="67"/>
      <c r="O30" s="68"/>
    </row>
    <row r="31" spans="10:15" ht="9" customHeight="1">
      <c r="J31" s="67"/>
      <c r="K31" s="67"/>
      <c r="L31" s="67"/>
      <c r="M31" s="67"/>
      <c r="N31" s="67"/>
      <c r="O31" s="68"/>
    </row>
    <row r="32" spans="1:2" ht="15.75" customHeight="1">
      <c r="A32" s="69"/>
      <c r="B32" s="18"/>
    </row>
    <row r="33" spans="1:2" ht="12.75">
      <c r="A33" s="69"/>
      <c r="B33" s="18"/>
    </row>
    <row r="34" spans="1:2" ht="12.75">
      <c r="A34" s="46"/>
      <c r="B34" s="18"/>
    </row>
  </sheetData>
  <mergeCells count="11">
    <mergeCell ref="A16:B16"/>
    <mergeCell ref="A15:B15"/>
    <mergeCell ref="B28:I28"/>
    <mergeCell ref="H1:I1"/>
    <mergeCell ref="A7:B7"/>
    <mergeCell ref="A14:B14"/>
    <mergeCell ref="A12:B12"/>
    <mergeCell ref="B30:I30"/>
    <mergeCell ref="A19:B19"/>
    <mergeCell ref="A20:B20"/>
    <mergeCell ref="A18:B18"/>
  </mergeCells>
  <printOptions/>
  <pageMargins left="0.75" right="0.75" top="1" bottom="1" header="0.5" footer="0.5"/>
  <pageSetup fitToHeight="1" fitToWidth="1" horizontalDpi="600" verticalDpi="600" orientation="landscape" paperSize="9" scale="82" r:id="rId1"/>
</worksheet>
</file>

<file path=xl/worksheets/sheet20.xml><?xml version="1.0" encoding="utf-8"?>
<worksheet xmlns="http://schemas.openxmlformats.org/spreadsheetml/2006/main" xmlns:r="http://schemas.openxmlformats.org/officeDocument/2006/relationships">
  <dimension ref="A1:G105"/>
  <sheetViews>
    <sheetView showGridLines="0" zoomScale="85" zoomScaleNormal="85" zoomScaleSheetLayoutView="85" workbookViewId="0" topLeftCell="A1">
      <selection activeCell="C2" sqref="C2"/>
    </sheetView>
  </sheetViews>
  <sheetFormatPr defaultColWidth="9.00390625" defaultRowHeight="14.25"/>
  <cols>
    <col min="1" max="1" width="5.25390625" style="5" customWidth="1"/>
    <col min="2" max="2" width="45.75390625" style="5" customWidth="1"/>
    <col min="3" max="7" width="12.25390625" style="5" customWidth="1"/>
    <col min="8" max="16384" width="8.00390625" style="5" customWidth="1"/>
  </cols>
  <sheetData>
    <row r="1" spans="1:7" ht="12.75">
      <c r="A1" s="444" t="s">
        <v>989</v>
      </c>
      <c r="G1" s="27" t="s">
        <v>539</v>
      </c>
    </row>
    <row r="2" ht="15.75">
      <c r="A2" s="445" t="s">
        <v>991</v>
      </c>
    </row>
    <row r="3" ht="15.75">
      <c r="A3" s="447" t="s">
        <v>1007</v>
      </c>
    </row>
    <row r="4" spans="1:7" ht="15.75">
      <c r="A4" s="1260" t="s">
        <v>740</v>
      </c>
      <c r="B4" s="1233"/>
      <c r="C4" s="1234"/>
      <c r="D4" s="1234"/>
      <c r="E4" s="1234" t="s">
        <v>188</v>
      </c>
      <c r="F4" s="1234"/>
      <c r="G4" s="1234"/>
    </row>
    <row r="5" spans="1:7" ht="12.75">
      <c r="A5" s="1232"/>
      <c r="B5" s="1233"/>
      <c r="C5" s="1234" t="s">
        <v>587</v>
      </c>
      <c r="D5" s="1234"/>
      <c r="E5" s="1234" t="s">
        <v>985</v>
      </c>
      <c r="F5" s="1234"/>
      <c r="G5" s="1234"/>
    </row>
    <row r="6" spans="1:7" ht="12.75">
      <c r="A6" s="1232"/>
      <c r="B6" s="1233"/>
      <c r="C6" s="1234" t="s">
        <v>186</v>
      </c>
      <c r="D6" s="1234"/>
      <c r="E6" s="1234" t="s">
        <v>721</v>
      </c>
      <c r="F6" s="1234" t="s">
        <v>626</v>
      </c>
      <c r="G6" s="1234"/>
    </row>
    <row r="7" spans="1:7" ht="12.75">
      <c r="A7" s="1232"/>
      <c r="B7" s="1233"/>
      <c r="C7" s="1234" t="s">
        <v>191</v>
      </c>
      <c r="D7" s="1234" t="s">
        <v>722</v>
      </c>
      <c r="E7" s="1234" t="s">
        <v>987</v>
      </c>
      <c r="F7" s="1234" t="s">
        <v>191</v>
      </c>
      <c r="G7" s="1234" t="s">
        <v>126</v>
      </c>
    </row>
    <row r="8" spans="1:7" ht="12.75">
      <c r="A8" s="1235">
        <v>2006</v>
      </c>
      <c r="B8" s="1236"/>
      <c r="C8" s="1237" t="s">
        <v>468</v>
      </c>
      <c r="D8" s="1237" t="s">
        <v>468</v>
      </c>
      <c r="E8" s="1237" t="s">
        <v>468</v>
      </c>
      <c r="F8" s="1237" t="s">
        <v>468</v>
      </c>
      <c r="G8" s="1237" t="s">
        <v>468</v>
      </c>
    </row>
    <row r="9" spans="1:7" s="563" customFormat="1" ht="15" customHeight="1">
      <c r="A9" s="1238" t="s">
        <v>723</v>
      </c>
      <c r="B9" s="1231"/>
      <c r="C9" s="1239"/>
      <c r="D9" s="1239"/>
      <c r="E9" s="1239"/>
      <c r="F9" s="1239"/>
      <c r="G9" s="1239"/>
    </row>
    <row r="10" spans="1:7" ht="22.5" customHeight="1">
      <c r="A10" s="1567" t="s">
        <v>3</v>
      </c>
      <c r="B10" s="1506"/>
      <c r="C10" s="1239">
        <v>469</v>
      </c>
      <c r="D10" s="1239">
        <v>398</v>
      </c>
      <c r="E10" s="1239">
        <v>175</v>
      </c>
      <c r="F10" s="1239">
        <v>-149</v>
      </c>
      <c r="G10" s="1239">
        <v>893</v>
      </c>
    </row>
    <row r="11" spans="1:7" ht="12.75">
      <c r="A11" s="1240" t="s">
        <v>1012</v>
      </c>
      <c r="B11" s="1231"/>
      <c r="C11" s="1239">
        <v>-43</v>
      </c>
      <c r="D11" s="1239">
        <v>53</v>
      </c>
      <c r="E11" s="1239">
        <v>134</v>
      </c>
      <c r="F11" s="1239">
        <v>18</v>
      </c>
      <c r="G11" s="1239">
        <v>162</v>
      </c>
    </row>
    <row r="12" spans="1:7" ht="15" customHeight="1">
      <c r="A12" s="1240" t="s">
        <v>725</v>
      </c>
      <c r="B12" s="1231"/>
      <c r="C12" s="1239"/>
      <c r="D12" s="1239"/>
      <c r="E12" s="1239"/>
      <c r="F12" s="1239"/>
      <c r="G12" s="1239"/>
    </row>
    <row r="13" spans="1:7" ht="12.75">
      <c r="A13" s="1241" t="s">
        <v>726</v>
      </c>
      <c r="B13" s="1242"/>
      <c r="C13" s="1243">
        <v>0</v>
      </c>
      <c r="D13" s="1243">
        <v>0</v>
      </c>
      <c r="E13" s="1243">
        <v>0</v>
      </c>
      <c r="F13" s="1243">
        <v>167</v>
      </c>
      <c r="G13" s="1243">
        <v>167</v>
      </c>
    </row>
    <row r="14" spans="1:7" ht="12" customHeight="1">
      <c r="A14" s="1244" t="s">
        <v>126</v>
      </c>
      <c r="B14" s="1245"/>
      <c r="C14" s="1246">
        <v>426</v>
      </c>
      <c r="D14" s="1246">
        <v>451</v>
      </c>
      <c r="E14" s="1246">
        <v>309</v>
      </c>
      <c r="F14" s="1246">
        <v>36</v>
      </c>
      <c r="G14" s="1246">
        <v>1222</v>
      </c>
    </row>
    <row r="15" spans="1:7" ht="15.75" customHeight="1">
      <c r="A15" s="1395" t="s">
        <v>727</v>
      </c>
      <c r="B15" s="1231"/>
      <c r="C15" s="1239"/>
      <c r="D15" s="1239"/>
      <c r="E15" s="1239"/>
      <c r="F15" s="1239"/>
      <c r="G15" s="1239"/>
    </row>
    <row r="16" spans="1:7" ht="12" customHeight="1">
      <c r="A16" s="1240" t="s">
        <v>724</v>
      </c>
      <c r="B16" s="1231"/>
      <c r="C16" s="1247">
        <v>0.3</v>
      </c>
      <c r="D16" s="1247">
        <v>0.35</v>
      </c>
      <c r="E16" s="1247">
        <v>0.25</v>
      </c>
      <c r="F16" s="1247">
        <v>0.3</v>
      </c>
      <c r="G16" s="1247">
        <v>0.31</v>
      </c>
    </row>
    <row r="17" spans="1:7" ht="12" customHeight="1">
      <c r="A17" s="1240" t="s">
        <v>1012</v>
      </c>
      <c r="B17" s="1231"/>
      <c r="C17" s="1247">
        <v>0.3</v>
      </c>
      <c r="D17" s="1247">
        <v>0.35</v>
      </c>
      <c r="E17" s="1247">
        <v>0.25</v>
      </c>
      <c r="F17" s="1247">
        <v>0.3</v>
      </c>
      <c r="G17" s="1247">
        <v>0.28</v>
      </c>
    </row>
    <row r="18" spans="1:7" ht="12.75">
      <c r="A18" s="1240" t="s">
        <v>725</v>
      </c>
      <c r="B18" s="1231"/>
      <c r="C18" s="1247"/>
      <c r="D18" s="1247"/>
      <c r="E18" s="1247"/>
      <c r="F18" s="1247"/>
      <c r="G18" s="1247"/>
    </row>
    <row r="19" spans="1:7" ht="12.75">
      <c r="A19" s="1241" t="s">
        <v>726</v>
      </c>
      <c r="B19" s="1242"/>
      <c r="C19" s="1248">
        <v>0.3</v>
      </c>
      <c r="D19" s="1248">
        <v>0.35</v>
      </c>
      <c r="E19" s="1248">
        <v>0.25</v>
      </c>
      <c r="F19" s="1248">
        <v>0.3</v>
      </c>
      <c r="G19" s="1248">
        <v>0.3</v>
      </c>
    </row>
    <row r="20" spans="1:7" ht="18" customHeight="1">
      <c r="A20" s="1244" t="s">
        <v>126</v>
      </c>
      <c r="B20" s="1245"/>
      <c r="C20" s="1249">
        <v>0.3</v>
      </c>
      <c r="D20" s="1249">
        <v>0.35</v>
      </c>
      <c r="E20" s="1249">
        <v>0.25</v>
      </c>
      <c r="F20" s="1249">
        <v>0.3</v>
      </c>
      <c r="G20" s="1249">
        <v>0.31</v>
      </c>
    </row>
    <row r="21" spans="1:7" ht="12" customHeight="1">
      <c r="A21" s="1238" t="s">
        <v>728</v>
      </c>
      <c r="B21" s="1231"/>
      <c r="C21" s="1239"/>
      <c r="D21" s="1239"/>
      <c r="E21" s="1239"/>
      <c r="F21" s="1239"/>
      <c r="G21" s="1239"/>
    </row>
    <row r="22" spans="1:7" ht="12.75">
      <c r="A22" s="1240" t="s">
        <v>724</v>
      </c>
      <c r="B22" s="1231"/>
      <c r="C22" s="1239">
        <v>-141</v>
      </c>
      <c r="D22" s="1239">
        <v>-139</v>
      </c>
      <c r="E22" s="1239">
        <v>-44</v>
      </c>
      <c r="F22" s="1239">
        <v>45</v>
      </c>
      <c r="G22" s="1239">
        <v>-279</v>
      </c>
    </row>
    <row r="23" spans="1:7" ht="12" customHeight="1">
      <c r="A23" s="1240" t="s">
        <v>1012</v>
      </c>
      <c r="B23" s="1231"/>
      <c r="C23" s="1239">
        <v>13</v>
      </c>
      <c r="D23" s="1239">
        <v>-19</v>
      </c>
      <c r="E23" s="1239">
        <v>-33</v>
      </c>
      <c r="F23" s="1239">
        <v>-6</v>
      </c>
      <c r="G23" s="1239">
        <v>-45</v>
      </c>
    </row>
    <row r="24" spans="1:7" ht="12" customHeight="1">
      <c r="A24" s="1240" t="s">
        <v>725</v>
      </c>
      <c r="B24" s="1231"/>
      <c r="C24" s="1239"/>
      <c r="D24" s="1239"/>
      <c r="E24" s="1239"/>
      <c r="F24" s="1239"/>
      <c r="G24" s="1239"/>
    </row>
    <row r="25" spans="1:7" ht="12" customHeight="1">
      <c r="A25" s="1241" t="s">
        <v>726</v>
      </c>
      <c r="B25" s="1242"/>
      <c r="C25" s="1243">
        <v>0</v>
      </c>
      <c r="D25" s="1243">
        <v>0</v>
      </c>
      <c r="E25" s="1243">
        <v>0</v>
      </c>
      <c r="F25" s="1243">
        <v>-50</v>
      </c>
      <c r="G25" s="1243">
        <v>-50</v>
      </c>
    </row>
    <row r="26" spans="1:7" ht="12" customHeight="1">
      <c r="A26" s="1244" t="s">
        <v>126</v>
      </c>
      <c r="B26" s="1245"/>
      <c r="C26" s="1246">
        <v>-128</v>
      </c>
      <c r="D26" s="1246">
        <v>-158</v>
      </c>
      <c r="E26" s="1246">
        <v>-77</v>
      </c>
      <c r="F26" s="1246">
        <v>-11</v>
      </c>
      <c r="G26" s="1246">
        <v>-374</v>
      </c>
    </row>
    <row r="27" spans="1:7" ht="12" customHeight="1">
      <c r="A27" s="1238" t="s">
        <v>729</v>
      </c>
      <c r="B27" s="1231"/>
      <c r="C27" s="1239"/>
      <c r="D27" s="1239"/>
      <c r="E27" s="1239"/>
      <c r="F27" s="1239"/>
      <c r="G27" s="1239"/>
    </row>
    <row r="28" spans="1:7" ht="12" customHeight="1">
      <c r="A28" s="1240" t="s">
        <v>724</v>
      </c>
      <c r="B28" s="1231"/>
      <c r="C28" s="1239">
        <f aca="true" t="shared" si="0" ref="C28:G29">C34-C22</f>
        <v>23</v>
      </c>
      <c r="D28" s="1239">
        <f t="shared" si="0"/>
        <v>5</v>
      </c>
      <c r="E28" s="1239">
        <f t="shared" si="0"/>
        <v>-10</v>
      </c>
      <c r="F28" s="1239">
        <f t="shared" si="0"/>
        <v>4</v>
      </c>
      <c r="G28" s="1239">
        <f t="shared" si="0"/>
        <v>22</v>
      </c>
    </row>
    <row r="29" spans="1:7" ht="12" customHeight="1">
      <c r="A29" s="1240" t="s">
        <v>1012</v>
      </c>
      <c r="B29" s="1231"/>
      <c r="C29" s="1239">
        <f t="shared" si="0"/>
        <v>-4</v>
      </c>
      <c r="D29" s="1239">
        <f t="shared" si="0"/>
        <v>3</v>
      </c>
      <c r="E29" s="1239">
        <f t="shared" si="0"/>
        <v>5</v>
      </c>
      <c r="F29" s="1239">
        <f t="shared" si="0"/>
        <v>1</v>
      </c>
      <c r="G29" s="1239">
        <f t="shared" si="0"/>
        <v>5</v>
      </c>
    </row>
    <row r="30" spans="1:7" ht="12" customHeight="1">
      <c r="A30" s="1240" t="s">
        <v>725</v>
      </c>
      <c r="B30" s="1231"/>
      <c r="C30" s="1239"/>
      <c r="D30" s="1239"/>
      <c r="E30" s="1239"/>
      <c r="F30" s="1239"/>
      <c r="G30" s="1239"/>
    </row>
    <row r="31" spans="1:7" ht="12.75" customHeight="1">
      <c r="A31" s="1241" t="s">
        <v>726</v>
      </c>
      <c r="B31" s="1242"/>
      <c r="C31" s="1243">
        <f>C37-C25</f>
        <v>0</v>
      </c>
      <c r="D31" s="1243">
        <f>D37-D25</f>
        <v>0</v>
      </c>
      <c r="E31" s="1243">
        <f>E37-E25</f>
        <v>0</v>
      </c>
      <c r="F31" s="1243">
        <f>F37-F25</f>
        <v>0</v>
      </c>
      <c r="G31" s="1243">
        <f>G37-G25</f>
        <v>0</v>
      </c>
    </row>
    <row r="32" spans="1:7" ht="17.25" customHeight="1">
      <c r="A32" s="1244" t="s">
        <v>126</v>
      </c>
      <c r="B32" s="1245"/>
      <c r="C32" s="1246">
        <f>SUM(C27:C31)</f>
        <v>19</v>
      </c>
      <c r="D32" s="1246">
        <f>SUM(D27:D31)</f>
        <v>8</v>
      </c>
      <c r="E32" s="1246">
        <f>SUM(E27:E31)</f>
        <v>-5</v>
      </c>
      <c r="F32" s="1246">
        <f>SUM(F27:F31)</f>
        <v>5</v>
      </c>
      <c r="G32" s="1246">
        <f>SUM(G27:G31)</f>
        <v>27</v>
      </c>
    </row>
    <row r="33" spans="1:7" ht="13.5" customHeight="1">
      <c r="A33" s="1238" t="s">
        <v>730</v>
      </c>
      <c r="B33" s="1231"/>
      <c r="C33" s="1239"/>
      <c r="D33" s="1239"/>
      <c r="E33" s="1239"/>
      <c r="F33" s="1239"/>
      <c r="G33" s="1239"/>
    </row>
    <row r="34" spans="1:7" ht="15" customHeight="1">
      <c r="A34" s="1240" t="s">
        <v>724</v>
      </c>
      <c r="B34" s="1231"/>
      <c r="C34" s="1239">
        <v>-118</v>
      </c>
      <c r="D34" s="1239">
        <v>-134</v>
      </c>
      <c r="E34" s="1239">
        <v>-54</v>
      </c>
      <c r="F34" s="1239">
        <v>49</v>
      </c>
      <c r="G34" s="1239">
        <v>-257</v>
      </c>
    </row>
    <row r="35" spans="1:7" ht="12.75">
      <c r="A35" s="1240" t="s">
        <v>1012</v>
      </c>
      <c r="B35" s="1231"/>
      <c r="C35" s="1239">
        <v>9</v>
      </c>
      <c r="D35" s="1239">
        <v>-16</v>
      </c>
      <c r="E35" s="1239">
        <v>-28</v>
      </c>
      <c r="F35" s="1239">
        <v>-5</v>
      </c>
      <c r="G35" s="1239">
        <v>-40</v>
      </c>
    </row>
    <row r="36" spans="1:7" ht="12.75">
      <c r="A36" s="1240" t="s">
        <v>725</v>
      </c>
      <c r="B36" s="1231"/>
      <c r="C36" s="1239"/>
      <c r="D36" s="1239"/>
      <c r="E36" s="1239"/>
      <c r="F36" s="1239"/>
      <c r="G36" s="1239"/>
    </row>
    <row r="37" spans="1:7" ht="12.75">
      <c r="A37" s="1241" t="s">
        <v>726</v>
      </c>
      <c r="B37" s="1242"/>
      <c r="C37" s="1243">
        <v>0</v>
      </c>
      <c r="D37" s="1243">
        <v>0</v>
      </c>
      <c r="E37" s="1243">
        <v>0</v>
      </c>
      <c r="F37" s="1243">
        <v>-50</v>
      </c>
      <c r="G37" s="1243">
        <v>-50</v>
      </c>
    </row>
    <row r="38" spans="1:7" ht="15.75" customHeight="1">
      <c r="A38" s="1244" t="s">
        <v>126</v>
      </c>
      <c r="B38" s="1245"/>
      <c r="C38" s="1246">
        <v>-109</v>
      </c>
      <c r="D38" s="1246">
        <v>-150</v>
      </c>
      <c r="E38" s="1246">
        <v>-82</v>
      </c>
      <c r="F38" s="1246">
        <v>-6</v>
      </c>
      <c r="G38" s="1246">
        <v>-347</v>
      </c>
    </row>
    <row r="39" spans="1:7" ht="12.75">
      <c r="A39" s="1250" t="s">
        <v>731</v>
      </c>
      <c r="B39" s="1251"/>
      <c r="C39" s="1252">
        <v>0.25</v>
      </c>
      <c r="D39" s="1252">
        <v>0.34</v>
      </c>
      <c r="E39" s="1252">
        <v>0.31</v>
      </c>
      <c r="F39" s="1252">
        <v>0.33</v>
      </c>
      <c r="G39" s="1252">
        <v>0.29</v>
      </c>
    </row>
    <row r="40" spans="1:7" ht="14.25" customHeight="1" thickBot="1">
      <c r="A40" s="1253" t="s">
        <v>1055</v>
      </c>
      <c r="B40" s="1254"/>
      <c r="C40" s="1255">
        <v>0.26</v>
      </c>
      <c r="D40" s="1255">
        <v>0.33</v>
      </c>
      <c r="E40" s="1255">
        <v>0.27</v>
      </c>
      <c r="F40" s="1255">
        <v>0.17</v>
      </c>
      <c r="G40" s="1255">
        <v>0.28</v>
      </c>
    </row>
    <row r="41" spans="1:7" ht="12.75">
      <c r="A41" s="1232"/>
      <c r="B41" s="1233"/>
      <c r="C41" s="1233"/>
      <c r="D41" s="1233"/>
      <c r="E41" s="1233" t="s">
        <v>188</v>
      </c>
      <c r="F41" s="1233"/>
      <c r="G41" s="1233"/>
    </row>
    <row r="42" spans="1:7" ht="12.75">
      <c r="A42" s="1232"/>
      <c r="B42" s="1233"/>
      <c r="C42" s="1233" t="s">
        <v>587</v>
      </c>
      <c r="D42" s="1233"/>
      <c r="E42" s="1233" t="s">
        <v>985</v>
      </c>
      <c r="F42" s="1233"/>
      <c r="G42" s="1233"/>
    </row>
    <row r="43" spans="1:7" ht="12.75">
      <c r="A43" s="1232"/>
      <c r="B43" s="1233"/>
      <c r="C43" s="1233" t="s">
        <v>186</v>
      </c>
      <c r="D43" s="1233"/>
      <c r="E43" s="1233" t="s">
        <v>721</v>
      </c>
      <c r="F43" s="1233" t="s">
        <v>626</v>
      </c>
      <c r="G43" s="1233"/>
    </row>
    <row r="44" spans="1:7" ht="12.75">
      <c r="A44" s="1232"/>
      <c r="B44" s="1233"/>
      <c r="C44" s="1233" t="s">
        <v>191</v>
      </c>
      <c r="D44" s="1233" t="s">
        <v>722</v>
      </c>
      <c r="E44" s="1233" t="s">
        <v>987</v>
      </c>
      <c r="F44" s="1233" t="s">
        <v>987</v>
      </c>
      <c r="G44" s="1233" t="s">
        <v>126</v>
      </c>
    </row>
    <row r="45" spans="1:7" ht="12.75">
      <c r="A45" s="1256">
        <v>2005</v>
      </c>
      <c r="B45" s="1236"/>
      <c r="C45" s="1236" t="s">
        <v>468</v>
      </c>
      <c r="D45" s="1236" t="s">
        <v>468</v>
      </c>
      <c r="E45" s="1236" t="s">
        <v>468</v>
      </c>
      <c r="F45" s="1236" t="s">
        <v>468</v>
      </c>
      <c r="G45" s="1236" t="s">
        <v>468</v>
      </c>
    </row>
    <row r="46" spans="1:7" ht="12.75">
      <c r="A46" s="1238" t="s">
        <v>723</v>
      </c>
      <c r="B46" s="1231"/>
      <c r="C46" s="1231"/>
      <c r="D46" s="1231"/>
      <c r="E46" s="1231"/>
      <c r="F46" s="1231"/>
      <c r="G46" s="1231"/>
    </row>
    <row r="47" spans="1:7" ht="21" customHeight="1">
      <c r="A47" s="1567" t="s">
        <v>394</v>
      </c>
      <c r="B47" s="1506"/>
      <c r="C47" s="1231">
        <v>400</v>
      </c>
      <c r="D47" s="1231">
        <v>348</v>
      </c>
      <c r="E47" s="1231">
        <v>175</v>
      </c>
      <c r="F47" s="1231">
        <v>34</v>
      </c>
      <c r="G47" s="1231">
        <v>957</v>
      </c>
    </row>
    <row r="48" spans="1:7" ht="12.75">
      <c r="A48" s="1240" t="s">
        <v>732</v>
      </c>
      <c r="B48" s="1231"/>
      <c r="C48" s="1231" t="s">
        <v>733</v>
      </c>
      <c r="D48" s="1231" t="s">
        <v>733</v>
      </c>
      <c r="E48" s="1231" t="s">
        <v>733</v>
      </c>
      <c r="F48" s="1231">
        <v>-120</v>
      </c>
      <c r="G48" s="1231">
        <v>-120</v>
      </c>
    </row>
    <row r="49" spans="1:7" ht="12.75">
      <c r="A49" s="1240" t="s">
        <v>1012</v>
      </c>
      <c r="B49" s="1231"/>
      <c r="C49" s="1231">
        <v>36</v>
      </c>
      <c r="D49" s="1231">
        <v>178</v>
      </c>
      <c r="E49" s="1231">
        <v>32</v>
      </c>
      <c r="F49" s="1231">
        <v>-35</v>
      </c>
      <c r="G49" s="1231">
        <v>211</v>
      </c>
    </row>
    <row r="50" spans="1:7" ht="12.75">
      <c r="A50" s="1240" t="s">
        <v>725</v>
      </c>
      <c r="B50" s="1231"/>
      <c r="C50" s="1231"/>
      <c r="D50" s="1231"/>
      <c r="E50" s="1231"/>
      <c r="F50" s="1231"/>
      <c r="G50" s="1231"/>
    </row>
    <row r="51" spans="1:7" ht="12.75">
      <c r="A51" s="1241" t="s">
        <v>726</v>
      </c>
      <c r="B51" s="1242"/>
      <c r="C51" s="1242">
        <v>-20</v>
      </c>
      <c r="D51" s="1242" t="s">
        <v>733</v>
      </c>
      <c r="E51" s="1242">
        <v>3</v>
      </c>
      <c r="F51" s="1242">
        <v>-33</v>
      </c>
      <c r="G51" s="1242">
        <v>-50</v>
      </c>
    </row>
    <row r="52" spans="1:7" ht="12.75">
      <c r="A52" s="1244" t="s">
        <v>126</v>
      </c>
      <c r="B52" s="1245"/>
      <c r="C52" s="1245">
        <v>416</v>
      </c>
      <c r="D52" s="1245">
        <v>526</v>
      </c>
      <c r="E52" s="1245">
        <v>210</v>
      </c>
      <c r="F52" s="1245">
        <v>-154</v>
      </c>
      <c r="G52" s="1245">
        <v>998</v>
      </c>
    </row>
    <row r="53" spans="1:7" ht="12.75">
      <c r="A53" s="1395" t="s">
        <v>727</v>
      </c>
      <c r="B53" s="1231"/>
      <c r="C53" s="1231"/>
      <c r="D53" s="1231"/>
      <c r="E53" s="1231"/>
      <c r="F53" s="1231"/>
      <c r="G53" s="1231"/>
    </row>
    <row r="54" spans="1:7" ht="12.75">
      <c r="A54" s="1240" t="s">
        <v>724</v>
      </c>
      <c r="B54" s="1231"/>
      <c r="C54" s="1257">
        <v>0.3</v>
      </c>
      <c r="D54" s="1257">
        <v>0.35</v>
      </c>
      <c r="E54" s="1257">
        <v>0.26</v>
      </c>
      <c r="F54" s="1257">
        <v>0.3</v>
      </c>
      <c r="G54" s="1257">
        <v>0.31</v>
      </c>
    </row>
    <row r="55" spans="1:7" ht="12.75">
      <c r="A55" s="1240" t="s">
        <v>732</v>
      </c>
      <c r="B55" s="1231"/>
      <c r="C55" s="1257" t="s">
        <v>733</v>
      </c>
      <c r="D55" s="1257" t="s">
        <v>733</v>
      </c>
      <c r="E55" s="1257" t="s">
        <v>733</v>
      </c>
      <c r="F55" s="1257">
        <v>0</v>
      </c>
      <c r="G55" s="1257">
        <v>0</v>
      </c>
    </row>
    <row r="56" spans="1:7" ht="12.75">
      <c r="A56" s="1240" t="s">
        <v>1012</v>
      </c>
      <c r="B56" s="1231"/>
      <c r="C56" s="1257">
        <v>0.3</v>
      </c>
      <c r="D56" s="1257">
        <v>0.35</v>
      </c>
      <c r="E56" s="1257">
        <v>0.26</v>
      </c>
      <c r="F56" s="1257">
        <v>0.3</v>
      </c>
      <c r="G56" s="1257">
        <v>0.34</v>
      </c>
    </row>
    <row r="57" spans="1:7" ht="12.75">
      <c r="A57" s="1240" t="s">
        <v>725</v>
      </c>
      <c r="B57" s="1231"/>
      <c r="C57" s="1257"/>
      <c r="D57" s="1257"/>
      <c r="E57" s="1257"/>
      <c r="F57" s="1257"/>
      <c r="G57" s="1257"/>
    </row>
    <row r="58" spans="1:7" ht="12.75">
      <c r="A58" s="1241" t="s">
        <v>726</v>
      </c>
      <c r="B58" s="1242"/>
      <c r="C58" s="1258">
        <v>0.3</v>
      </c>
      <c r="D58" s="1258" t="s">
        <v>733</v>
      </c>
      <c r="E58" s="1258">
        <v>0</v>
      </c>
      <c r="F58" s="1258">
        <v>0.3</v>
      </c>
      <c r="G58" s="1258">
        <v>0.32</v>
      </c>
    </row>
    <row r="59" spans="1:7" ht="12.75">
      <c r="A59" s="1244" t="s">
        <v>126</v>
      </c>
      <c r="B59" s="1245"/>
      <c r="C59" s="1259">
        <v>0.3</v>
      </c>
      <c r="D59" s="1259">
        <v>0.35</v>
      </c>
      <c r="E59" s="1259">
        <v>0.26</v>
      </c>
      <c r="F59" s="1259">
        <v>0.06</v>
      </c>
      <c r="G59" s="1259">
        <v>0.35</v>
      </c>
    </row>
    <row r="60" spans="1:7" ht="12.75">
      <c r="A60" s="1238" t="s">
        <v>728</v>
      </c>
      <c r="B60" s="1231"/>
      <c r="C60" s="1231"/>
      <c r="D60" s="1231"/>
      <c r="E60" s="1231"/>
      <c r="F60" s="1231"/>
      <c r="G60" s="1231"/>
    </row>
    <row r="61" spans="1:7" ht="12.75">
      <c r="A61" s="1240" t="s">
        <v>724</v>
      </c>
      <c r="B61" s="1231"/>
      <c r="C61" s="1231">
        <v>-120</v>
      </c>
      <c r="D61" s="1231">
        <v>-122</v>
      </c>
      <c r="E61" s="1231">
        <v>-46</v>
      </c>
      <c r="F61" s="1231">
        <v>-10</v>
      </c>
      <c r="G61" s="1231">
        <v>-298</v>
      </c>
    </row>
    <row r="62" spans="1:7" ht="12.75">
      <c r="A62" s="1240" t="s">
        <v>732</v>
      </c>
      <c r="B62" s="1231"/>
      <c r="C62" s="1231" t="s">
        <v>733</v>
      </c>
      <c r="D62" s="1231" t="s">
        <v>733</v>
      </c>
      <c r="E62" s="1231" t="s">
        <v>733</v>
      </c>
      <c r="F62" s="1231">
        <v>0</v>
      </c>
      <c r="G62" s="1231">
        <v>0</v>
      </c>
    </row>
    <row r="63" spans="1:7" ht="12.75">
      <c r="A63" s="1240" t="s">
        <v>1012</v>
      </c>
      <c r="B63" s="1231"/>
      <c r="C63" s="1231">
        <v>-11</v>
      </c>
      <c r="D63" s="1231">
        <v>-62</v>
      </c>
      <c r="E63" s="1231">
        <v>-8</v>
      </c>
      <c r="F63" s="1231">
        <v>10</v>
      </c>
      <c r="G63" s="1231">
        <v>-71</v>
      </c>
    </row>
    <row r="64" spans="1:7" ht="12.75">
      <c r="A64" s="1240" t="s">
        <v>725</v>
      </c>
      <c r="B64" s="1231"/>
      <c r="C64" s="1231"/>
      <c r="D64" s="1231"/>
      <c r="E64" s="1231"/>
      <c r="F64" s="1231"/>
      <c r="G64" s="1231"/>
    </row>
    <row r="65" spans="1:7" ht="12.75">
      <c r="A65" s="1241" t="s">
        <v>726</v>
      </c>
      <c r="B65" s="1242"/>
      <c r="C65" s="1242">
        <v>6</v>
      </c>
      <c r="D65" s="1242" t="s">
        <v>733</v>
      </c>
      <c r="E65" s="1242">
        <v>0</v>
      </c>
      <c r="F65" s="1242">
        <v>10</v>
      </c>
      <c r="G65" s="1242">
        <v>16</v>
      </c>
    </row>
    <row r="66" spans="1:7" ht="12.75">
      <c r="A66" s="1244" t="s">
        <v>126</v>
      </c>
      <c r="B66" s="1245"/>
      <c r="C66" s="1245">
        <v>-125</v>
      </c>
      <c r="D66" s="1245">
        <v>-184</v>
      </c>
      <c r="E66" s="1245">
        <v>-54</v>
      </c>
      <c r="F66" s="1245">
        <v>10</v>
      </c>
      <c r="G66" s="1245">
        <v>-353</v>
      </c>
    </row>
    <row r="67" spans="1:7" ht="12.75">
      <c r="A67" s="1238" t="s">
        <v>729</v>
      </c>
      <c r="B67" s="1231"/>
      <c r="C67" s="1231"/>
      <c r="D67" s="1231"/>
      <c r="E67" s="1231"/>
      <c r="F67" s="1231"/>
      <c r="G67" s="1231"/>
    </row>
    <row r="68" spans="1:7" ht="12.75">
      <c r="A68" s="1240" t="s">
        <v>724</v>
      </c>
      <c r="B68" s="1231"/>
      <c r="C68" s="1231">
        <v>3</v>
      </c>
      <c r="D68" s="1231">
        <v>-1</v>
      </c>
      <c r="E68" s="1231">
        <v>-17</v>
      </c>
      <c r="F68" s="1231">
        <v>127</v>
      </c>
      <c r="G68" s="1231">
        <v>112</v>
      </c>
    </row>
    <row r="69" spans="1:7" ht="12.75">
      <c r="A69" s="1240" t="s">
        <v>732</v>
      </c>
      <c r="B69" s="1231"/>
      <c r="C69" s="1231" t="s">
        <v>733</v>
      </c>
      <c r="D69" s="1231" t="s">
        <v>733</v>
      </c>
      <c r="E69" s="1231" t="s">
        <v>733</v>
      </c>
      <c r="F69" s="1231">
        <v>0</v>
      </c>
      <c r="G69" s="1231">
        <v>0</v>
      </c>
    </row>
    <row r="70" spans="1:7" ht="12.75">
      <c r="A70" s="1240" t="s">
        <v>1012</v>
      </c>
      <c r="B70" s="1231"/>
      <c r="C70" s="1231">
        <v>-5</v>
      </c>
      <c r="D70" s="1231">
        <v>9</v>
      </c>
      <c r="E70" s="1231">
        <v>9</v>
      </c>
      <c r="F70" s="1231">
        <v>-12</v>
      </c>
      <c r="G70" s="1231">
        <v>1</v>
      </c>
    </row>
    <row r="71" spans="1:7" ht="12.75">
      <c r="A71" s="1240" t="s">
        <v>725</v>
      </c>
      <c r="B71" s="1231"/>
      <c r="C71" s="1231"/>
      <c r="D71" s="1231"/>
      <c r="E71" s="1231"/>
      <c r="F71" s="1231"/>
      <c r="G71" s="1231"/>
    </row>
    <row r="72" spans="1:7" ht="12.75">
      <c r="A72" s="1241" t="s">
        <v>726</v>
      </c>
      <c r="B72" s="1242"/>
      <c r="C72" s="1242">
        <v>-1</v>
      </c>
      <c r="D72" s="1242" t="s">
        <v>733</v>
      </c>
      <c r="E72" s="1242">
        <v>0</v>
      </c>
      <c r="F72" s="1242">
        <v>0</v>
      </c>
      <c r="G72" s="1242">
        <v>-1</v>
      </c>
    </row>
    <row r="73" spans="1:7" ht="12.75">
      <c r="A73" s="1244" t="s">
        <v>126</v>
      </c>
      <c r="B73" s="1245"/>
      <c r="C73" s="1245">
        <v>-3</v>
      </c>
      <c r="D73" s="1245">
        <v>8</v>
      </c>
      <c r="E73" s="1245">
        <v>-8</v>
      </c>
      <c r="F73" s="1245">
        <v>115</v>
      </c>
      <c r="G73" s="1245">
        <v>112</v>
      </c>
    </row>
    <row r="74" spans="1:7" ht="12.75">
      <c r="A74" s="1238" t="s">
        <v>730</v>
      </c>
      <c r="B74" s="1231"/>
      <c r="C74" s="1231"/>
      <c r="D74" s="1231"/>
      <c r="E74" s="1231"/>
      <c r="F74" s="1231"/>
      <c r="G74" s="1231"/>
    </row>
    <row r="75" spans="1:7" ht="12.75">
      <c r="A75" s="1240" t="s">
        <v>724</v>
      </c>
      <c r="B75" s="1231"/>
      <c r="C75" s="1231">
        <v>-117</v>
      </c>
      <c r="D75" s="1231">
        <v>-123</v>
      </c>
      <c r="E75" s="1231">
        <v>-63</v>
      </c>
      <c r="F75" s="1231">
        <v>117</v>
      </c>
      <c r="G75" s="1231">
        <v>-186</v>
      </c>
    </row>
    <row r="76" spans="1:7" ht="12.75">
      <c r="A76" s="1240" t="s">
        <v>732</v>
      </c>
      <c r="B76" s="1231"/>
      <c r="C76" s="1231" t="s">
        <v>733</v>
      </c>
      <c r="D76" s="1231" t="s">
        <v>733</v>
      </c>
      <c r="E76" s="1231" t="s">
        <v>733</v>
      </c>
      <c r="F76" s="1231">
        <v>0</v>
      </c>
      <c r="G76" s="1231">
        <v>0</v>
      </c>
    </row>
    <row r="77" spans="1:7" ht="12.75">
      <c r="A77" s="1240" t="s">
        <v>1012</v>
      </c>
      <c r="B77" s="1231"/>
      <c r="C77" s="1231">
        <v>-16</v>
      </c>
      <c r="D77" s="1231">
        <v>-53</v>
      </c>
      <c r="E77" s="1231">
        <v>1</v>
      </c>
      <c r="F77" s="1231">
        <v>-2</v>
      </c>
      <c r="G77" s="1231">
        <v>-70</v>
      </c>
    </row>
    <row r="78" spans="1:7" ht="12.75">
      <c r="A78" s="1240" t="s">
        <v>725</v>
      </c>
      <c r="B78" s="1231"/>
      <c r="C78" s="1231"/>
      <c r="D78" s="1231"/>
      <c r="E78" s="1231"/>
      <c r="F78" s="1231"/>
      <c r="G78" s="1231"/>
    </row>
    <row r="79" spans="1:7" ht="12.75">
      <c r="A79" s="1241" t="s">
        <v>726</v>
      </c>
      <c r="B79" s="1242"/>
      <c r="C79" s="1242">
        <v>5</v>
      </c>
      <c r="D79" s="1242" t="s">
        <v>733</v>
      </c>
      <c r="E79" s="1242">
        <v>0</v>
      </c>
      <c r="F79" s="1242">
        <v>10</v>
      </c>
      <c r="G79" s="1242">
        <v>15</v>
      </c>
    </row>
    <row r="80" spans="1:7" ht="12.75">
      <c r="A80" s="1244" t="s">
        <v>126</v>
      </c>
      <c r="B80" s="1245"/>
      <c r="C80" s="1245">
        <v>-128</v>
      </c>
      <c r="D80" s="1245">
        <v>-176</v>
      </c>
      <c r="E80" s="1245">
        <v>-62</v>
      </c>
      <c r="F80" s="1245">
        <v>125</v>
      </c>
      <c r="G80" s="1245">
        <v>-241</v>
      </c>
    </row>
    <row r="81" spans="1:7" ht="12.75">
      <c r="A81" s="1250" t="s">
        <v>731</v>
      </c>
      <c r="B81" s="1251"/>
      <c r="C81" s="1405">
        <v>0.29</v>
      </c>
      <c r="D81" s="1405">
        <v>0.35</v>
      </c>
      <c r="E81" s="1405">
        <v>0.36</v>
      </c>
      <c r="F81" s="1405">
        <v>-3.44</v>
      </c>
      <c r="G81" s="1405">
        <v>0.19</v>
      </c>
    </row>
    <row r="82" spans="1:7" ht="13.5" thickBot="1">
      <c r="A82" s="1253" t="s">
        <v>1056</v>
      </c>
      <c r="B82" s="1254"/>
      <c r="C82" s="1406">
        <v>0.31</v>
      </c>
      <c r="D82" s="1406">
        <v>0.33</v>
      </c>
      <c r="E82" s="1406">
        <v>0.3</v>
      </c>
      <c r="F82" s="1406">
        <v>-0.81</v>
      </c>
      <c r="G82" s="1406">
        <v>0.24</v>
      </c>
    </row>
    <row r="83" spans="1:7" ht="12.75">
      <c r="A83" s="444" t="s">
        <v>989</v>
      </c>
      <c r="C83" s="1414"/>
      <c r="D83" s="1414"/>
      <c r="E83" s="1414"/>
      <c r="F83" s="1414"/>
      <c r="G83" s="27" t="s">
        <v>539</v>
      </c>
    </row>
    <row r="84" spans="3:7" ht="12.75">
      <c r="C84" s="1414"/>
      <c r="D84" s="1414"/>
      <c r="E84" s="1414"/>
      <c r="F84" s="1414"/>
      <c r="G84" s="1415" t="s">
        <v>257</v>
      </c>
    </row>
    <row r="85" spans="1:7" ht="15.75">
      <c r="A85" s="445" t="s">
        <v>991</v>
      </c>
      <c r="B85" s="1413"/>
      <c r="C85" s="1414"/>
      <c r="D85" s="1414"/>
      <c r="E85" s="1414"/>
      <c r="F85" s="1414"/>
      <c r="G85" s="1414"/>
    </row>
    <row r="86" spans="1:7" ht="15.75">
      <c r="A86" s="445"/>
      <c r="B86" s="1413"/>
      <c r="C86" s="1414"/>
      <c r="D86" s="1414"/>
      <c r="E86" s="1414"/>
      <c r="F86" s="1414"/>
      <c r="G86" s="1414"/>
    </row>
    <row r="87" spans="1:7" ht="15.75">
      <c r="A87" s="447" t="s">
        <v>1007</v>
      </c>
      <c r="B87" s="1413"/>
      <c r="C87" s="1414"/>
      <c r="D87" s="1414"/>
      <c r="E87" s="1414"/>
      <c r="F87" s="1414"/>
      <c r="G87" s="1414"/>
    </row>
    <row r="88" spans="1:7" ht="15.75">
      <c r="A88" s="1260" t="s">
        <v>740</v>
      </c>
      <c r="B88" s="1413"/>
      <c r="C88" s="1414"/>
      <c r="D88" s="1414"/>
      <c r="E88" s="1414"/>
      <c r="F88" s="1414"/>
      <c r="G88" s="1414"/>
    </row>
    <row r="89" spans="1:7" ht="12.75">
      <c r="A89" s="1412"/>
      <c r="B89" s="1413"/>
      <c r="C89" s="1414"/>
      <c r="D89" s="1414"/>
      <c r="E89" s="1414"/>
      <c r="F89" s="1414"/>
      <c r="G89" s="1414"/>
    </row>
    <row r="90" spans="1:7" ht="12.75">
      <c r="A90" s="1397" t="s">
        <v>475</v>
      </c>
      <c r="B90" s="1398"/>
      <c r="C90" s="1398"/>
      <c r="D90" s="1398"/>
      <c r="E90" s="1398"/>
      <c r="F90" s="1398"/>
      <c r="G90" s="1398"/>
    </row>
    <row r="91" spans="1:7" s="23" customFormat="1" ht="13.5" customHeight="1">
      <c r="A91" s="1472" t="s">
        <v>734</v>
      </c>
      <c r="B91" s="1472"/>
      <c r="C91" s="1472"/>
      <c r="D91" s="1472"/>
      <c r="E91" s="1472"/>
      <c r="F91" s="1472"/>
      <c r="G91" s="1472"/>
    </row>
    <row r="92" spans="1:7" s="1292" customFormat="1" ht="67.5" customHeight="1">
      <c r="A92" s="1556" t="s">
        <v>4</v>
      </c>
      <c r="B92" s="1556"/>
      <c r="C92" s="1556"/>
      <c r="D92" s="1556"/>
      <c r="E92" s="1556"/>
      <c r="F92" s="1556"/>
      <c r="G92" s="1556"/>
    </row>
    <row r="93" spans="1:7" s="1292" customFormat="1" ht="9" customHeight="1">
      <c r="A93" s="383"/>
      <c r="B93" s="383"/>
      <c r="C93" s="383"/>
      <c r="D93" s="383"/>
      <c r="E93" s="383"/>
      <c r="F93" s="383"/>
      <c r="G93" s="383"/>
    </row>
    <row r="94" spans="1:7" s="1292" customFormat="1" ht="13.5" customHeight="1">
      <c r="A94" s="1472" t="s">
        <v>735</v>
      </c>
      <c r="B94" s="1472"/>
      <c r="C94" s="1472"/>
      <c r="D94" s="1472"/>
      <c r="E94" s="1472"/>
      <c r="F94" s="1472"/>
      <c r="G94" s="1472"/>
    </row>
    <row r="95" spans="1:7" s="1292" customFormat="1" ht="29.25" customHeight="1">
      <c r="A95" s="1556" t="s">
        <v>5</v>
      </c>
      <c r="B95" s="1556"/>
      <c r="C95" s="1556"/>
      <c r="D95" s="1556"/>
      <c r="E95" s="1556"/>
      <c r="F95" s="1556"/>
      <c r="G95" s="1556"/>
    </row>
    <row r="96" spans="1:7" s="1292" customFormat="1" ht="14.25" customHeight="1">
      <c r="A96" s="1472" t="s">
        <v>6</v>
      </c>
      <c r="B96" s="1472"/>
      <c r="C96" s="1472"/>
      <c r="D96" s="1472"/>
      <c r="E96" s="1472"/>
      <c r="F96" s="1472"/>
      <c r="G96" s="1472"/>
    </row>
    <row r="97" spans="1:7" s="1292" customFormat="1" ht="17.25" customHeight="1">
      <c r="A97" s="113" t="s">
        <v>7</v>
      </c>
      <c r="B97" s="383"/>
      <c r="C97" s="383"/>
      <c r="D97" s="383"/>
      <c r="E97" s="383"/>
      <c r="F97" s="383"/>
      <c r="G97" s="383"/>
    </row>
    <row r="98" spans="1:7" s="1292" customFormat="1" ht="33" customHeight="1">
      <c r="A98" s="1556" t="s">
        <v>736</v>
      </c>
      <c r="B98" s="1556"/>
      <c r="C98" s="1556"/>
      <c r="D98" s="1556"/>
      <c r="E98" s="1556"/>
      <c r="F98" s="1556"/>
      <c r="G98" s="1556"/>
    </row>
    <row r="99" spans="1:7" s="1292" customFormat="1" ht="40.5" customHeight="1">
      <c r="A99" s="1569" t="s">
        <v>841</v>
      </c>
      <c r="B99" s="1569"/>
      <c r="C99" s="1569"/>
      <c r="D99" s="1569"/>
      <c r="E99" s="1569"/>
      <c r="F99" s="1569"/>
      <c r="G99" s="1569"/>
    </row>
    <row r="100" spans="1:7" s="1292" customFormat="1" ht="45" customHeight="1">
      <c r="A100" s="1568" t="s">
        <v>737</v>
      </c>
      <c r="B100" s="1472"/>
      <c r="C100" s="1472"/>
      <c r="D100" s="1472"/>
      <c r="E100" s="1472"/>
      <c r="F100" s="1472"/>
      <c r="G100" s="1472"/>
    </row>
    <row r="101" spans="1:7" s="1292" customFormat="1" ht="63" customHeight="1">
      <c r="A101" s="1568" t="s">
        <v>395</v>
      </c>
      <c r="B101" s="1472"/>
      <c r="C101" s="1472"/>
      <c r="D101" s="1472"/>
      <c r="E101" s="1472"/>
      <c r="F101" s="1472"/>
      <c r="G101" s="1472"/>
    </row>
    <row r="102" spans="1:7" s="1292" customFormat="1" ht="15.75" customHeight="1">
      <c r="A102" s="113" t="s">
        <v>738</v>
      </c>
      <c r="B102" s="1408"/>
      <c r="C102" s="1408"/>
      <c r="D102" s="1408"/>
      <c r="E102" s="1408"/>
      <c r="F102" s="1408"/>
      <c r="G102" s="1408"/>
    </row>
    <row r="103" spans="1:7" ht="15.75" customHeight="1">
      <c r="A103" s="113" t="s">
        <v>739</v>
      </c>
      <c r="B103" s="1408"/>
      <c r="C103" s="1408"/>
      <c r="D103" s="1408"/>
      <c r="E103" s="1408"/>
      <c r="F103" s="1408"/>
      <c r="G103" s="1408"/>
    </row>
    <row r="104" spans="1:7" ht="15.75" customHeight="1">
      <c r="A104" s="113" t="s">
        <v>396</v>
      </c>
      <c r="B104" s="25"/>
      <c r="C104" s="25"/>
      <c r="D104" s="25"/>
      <c r="E104" s="25"/>
      <c r="F104" s="25"/>
      <c r="G104" s="25"/>
    </row>
    <row r="105" spans="1:7" ht="12.75">
      <c r="A105" s="1407"/>
      <c r="B105" s="1407"/>
      <c r="C105" s="1407"/>
      <c r="D105" s="1407"/>
      <c r="E105" s="1407"/>
      <c r="F105" s="1407"/>
      <c r="G105" s="1407"/>
    </row>
  </sheetData>
  <mergeCells count="11">
    <mergeCell ref="A94:G94"/>
    <mergeCell ref="A95:G95"/>
    <mergeCell ref="A100:G100"/>
    <mergeCell ref="A101:G101"/>
    <mergeCell ref="A98:G98"/>
    <mergeCell ref="A99:G99"/>
    <mergeCell ref="A96:G96"/>
    <mergeCell ref="A10:B10"/>
    <mergeCell ref="A47:B47"/>
    <mergeCell ref="A91:G91"/>
    <mergeCell ref="A92:G92"/>
  </mergeCells>
  <printOptions/>
  <pageMargins left="0.75" right="0.75" top="1" bottom="1" header="0.5" footer="0.5"/>
  <pageSetup horizontalDpi="600" verticalDpi="600" orientation="portrait" paperSize="9" scale="62" r:id="rId1"/>
  <rowBreaks count="1" manualBreakCount="1">
    <brk id="82"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G79"/>
  <sheetViews>
    <sheetView showGridLines="0" zoomScale="75" zoomScaleNormal="75" workbookViewId="0" topLeftCell="A1">
      <selection activeCell="C2" sqref="C2"/>
    </sheetView>
  </sheetViews>
  <sheetFormatPr defaultColWidth="9.00390625" defaultRowHeight="14.25"/>
  <cols>
    <col min="1" max="1" width="5.25390625" style="5" customWidth="1"/>
    <col min="2" max="2" width="72.50390625" style="5" customWidth="1"/>
    <col min="3" max="3" width="15.00390625" style="5" customWidth="1"/>
    <col min="4" max="4" width="2.25390625" style="5" customWidth="1"/>
    <col min="5" max="5" width="4.00390625" style="5" customWidth="1"/>
    <col min="6" max="6" width="15.25390625" style="5" customWidth="1"/>
    <col min="7" max="7" width="14.375" style="5" customWidth="1"/>
    <col min="8" max="16384" width="8.00390625" style="5" customWidth="1"/>
  </cols>
  <sheetData>
    <row r="1" spans="1:6" ht="12.75">
      <c r="A1" s="444" t="s">
        <v>989</v>
      </c>
      <c r="B1" s="2"/>
      <c r="C1" s="2"/>
      <c r="D1" s="2"/>
      <c r="E1" s="2"/>
      <c r="F1" s="27" t="s">
        <v>431</v>
      </c>
    </row>
    <row r="3" ht="15.75">
      <c r="A3" s="445" t="s">
        <v>991</v>
      </c>
    </row>
    <row r="4" ht="15.75">
      <c r="A4" s="446"/>
    </row>
    <row r="5" ht="15.75">
      <c r="A5" s="447" t="s">
        <v>1007</v>
      </c>
    </row>
    <row r="6" spans="1:7" ht="15.75">
      <c r="A6" s="445"/>
      <c r="F6" s="1"/>
      <c r="G6" s="1"/>
    </row>
    <row r="7" spans="1:6" s="563" customFormat="1" ht="15" customHeight="1">
      <c r="A7" s="1570"/>
      <c r="B7" s="1570"/>
      <c r="C7" s="288"/>
      <c r="D7" s="505"/>
      <c r="E7" s="505"/>
      <c r="F7" s="288"/>
    </row>
    <row r="8" spans="1:6" ht="12.75">
      <c r="A8" s="562"/>
      <c r="B8" s="562"/>
      <c r="C8" s="203">
        <v>2006</v>
      </c>
      <c r="D8" s="203"/>
      <c r="E8" s="203"/>
      <c r="F8" s="203">
        <v>2005</v>
      </c>
    </row>
    <row r="9" spans="1:6" ht="12.75">
      <c r="A9" s="204" t="s">
        <v>432</v>
      </c>
      <c r="B9" s="37"/>
      <c r="C9" s="38" t="s">
        <v>468</v>
      </c>
      <c r="D9" s="38"/>
      <c r="E9" s="38"/>
      <c r="F9" s="38" t="s">
        <v>468</v>
      </c>
    </row>
    <row r="10" spans="3:6" ht="7.5" customHeight="1">
      <c r="C10" s="67"/>
      <c r="D10" s="67"/>
      <c r="E10" s="67"/>
      <c r="F10" s="67"/>
    </row>
    <row r="11" spans="1:6" ht="12.75">
      <c r="A11" s="1" t="s">
        <v>433</v>
      </c>
      <c r="C11" s="67"/>
      <c r="D11" s="67"/>
      <c r="E11" s="67"/>
      <c r="F11" s="67"/>
    </row>
    <row r="12" spans="1:6" ht="12.75">
      <c r="A12" s="512"/>
      <c r="B12" s="338" t="s">
        <v>808</v>
      </c>
      <c r="C12" s="50">
        <v>1263</v>
      </c>
      <c r="D12" s="565"/>
      <c r="E12" s="565"/>
      <c r="F12" s="566">
        <v>1141</v>
      </c>
    </row>
    <row r="13" spans="1:6" ht="7.5" customHeight="1">
      <c r="A13" s="512"/>
      <c r="B13" s="338"/>
      <c r="C13" s="50"/>
      <c r="D13" s="565"/>
      <c r="E13" s="565"/>
      <c r="F13" s="566"/>
    </row>
    <row r="14" spans="1:6" ht="12.75">
      <c r="A14" s="53"/>
      <c r="B14" s="338" t="s">
        <v>606</v>
      </c>
      <c r="C14" s="50"/>
      <c r="D14" s="565"/>
      <c r="E14" s="565"/>
      <c r="F14" s="50"/>
    </row>
    <row r="15" spans="1:6" ht="12.75">
      <c r="A15" s="338"/>
      <c r="B15" s="567" t="s">
        <v>434</v>
      </c>
      <c r="C15" s="568">
        <v>230</v>
      </c>
      <c r="D15" s="565"/>
      <c r="E15" s="565"/>
      <c r="F15" s="569">
        <v>245</v>
      </c>
    </row>
    <row r="16" spans="1:6" ht="12.75">
      <c r="A16" s="53"/>
      <c r="B16" s="567" t="s">
        <v>435</v>
      </c>
      <c r="C16" s="570">
        <v>1153</v>
      </c>
      <c r="D16" s="566"/>
      <c r="E16" s="566"/>
      <c r="F16" s="571">
        <v>1153</v>
      </c>
    </row>
    <row r="17" spans="1:6" ht="12.75">
      <c r="A17" s="338"/>
      <c r="B17" s="338"/>
      <c r="C17" s="50">
        <f>SUM(C15:C16)</f>
        <v>1383</v>
      </c>
      <c r="D17" s="566"/>
      <c r="E17" s="566"/>
      <c r="F17" s="75">
        <f>SUM(F15:F16)</f>
        <v>1398</v>
      </c>
    </row>
    <row r="18" spans="1:6" ht="12.75">
      <c r="A18" s="53"/>
      <c r="B18" s="338" t="s">
        <v>436</v>
      </c>
      <c r="C18" s="50">
        <v>292</v>
      </c>
      <c r="D18" s="566"/>
      <c r="E18" s="566"/>
      <c r="F18" s="77">
        <v>303</v>
      </c>
    </row>
    <row r="19" spans="1:6" ht="7.5" customHeight="1">
      <c r="A19" s="53"/>
      <c r="B19" s="338"/>
      <c r="C19" s="50"/>
      <c r="D19" s="566"/>
      <c r="E19" s="566"/>
      <c r="F19" s="77"/>
    </row>
    <row r="20" spans="1:6" ht="7.5" customHeight="1">
      <c r="A20" s="57"/>
      <c r="B20" s="459"/>
      <c r="C20" s="58"/>
      <c r="D20" s="572"/>
      <c r="E20" s="572"/>
      <c r="F20" s="81"/>
    </row>
    <row r="21" spans="1:6" ht="12.75">
      <c r="A21" s="53"/>
      <c r="B21" s="338" t="s">
        <v>126</v>
      </c>
      <c r="C21" s="50">
        <f>+C18+C17+C12</f>
        <v>2938</v>
      </c>
      <c r="D21" s="566"/>
      <c r="E21" s="566"/>
      <c r="F21" s="75">
        <f>+F18+F17+F12</f>
        <v>2842</v>
      </c>
    </row>
    <row r="22" spans="1:6" ht="11.25" customHeight="1">
      <c r="A22" s="37"/>
      <c r="B22" s="348"/>
      <c r="C22" s="63"/>
      <c r="D22" s="573"/>
      <c r="E22" s="573"/>
      <c r="F22" s="573"/>
    </row>
    <row r="23" spans="1:6" ht="7.5" customHeight="1">
      <c r="A23" s="338"/>
      <c r="B23" s="53"/>
      <c r="C23" s="50"/>
      <c r="D23" s="566"/>
      <c r="E23" s="566"/>
      <c r="F23" s="566"/>
    </row>
    <row r="24" spans="1:6" ht="12.75">
      <c r="A24" s="512" t="s">
        <v>437</v>
      </c>
      <c r="B24" s="53"/>
      <c r="C24" s="50"/>
      <c r="D24" s="566"/>
      <c r="E24" s="566"/>
      <c r="F24" s="566"/>
    </row>
    <row r="25" spans="1:6" ht="12.75">
      <c r="A25" s="338"/>
      <c r="B25" s="574" t="s">
        <v>438</v>
      </c>
      <c r="C25" s="50"/>
      <c r="D25" s="566"/>
      <c r="E25" s="566"/>
      <c r="F25" s="566"/>
    </row>
    <row r="26" spans="1:6" ht="12.75">
      <c r="A26" s="53"/>
      <c r="B26" s="575" t="s">
        <v>439</v>
      </c>
      <c r="C26" s="568">
        <v>2603</v>
      </c>
      <c r="D26" s="566"/>
      <c r="E26" s="566"/>
      <c r="F26" s="576">
        <v>2764</v>
      </c>
    </row>
    <row r="27" spans="1:6" ht="30" customHeight="1">
      <c r="A27" s="53"/>
      <c r="B27" s="575" t="s">
        <v>15</v>
      </c>
      <c r="C27" s="570">
        <v>53</v>
      </c>
      <c r="D27" s="566"/>
      <c r="E27" s="566"/>
      <c r="F27" s="577">
        <v>135</v>
      </c>
    </row>
    <row r="28" spans="1:6" ht="7.5" customHeight="1">
      <c r="A28" s="53"/>
      <c r="B28" s="338"/>
      <c r="C28" s="50"/>
      <c r="D28" s="566"/>
      <c r="E28" s="566"/>
      <c r="F28" s="566"/>
    </row>
    <row r="29" spans="1:6" ht="12.75">
      <c r="A29" s="338"/>
      <c r="B29" s="567" t="s">
        <v>16</v>
      </c>
      <c r="C29" s="50">
        <f>+C27+C26</f>
        <v>2656</v>
      </c>
      <c r="D29" s="566"/>
      <c r="E29" s="566"/>
      <c r="F29" s="566">
        <f>+F27+F26</f>
        <v>2899</v>
      </c>
    </row>
    <row r="30" spans="1:6" ht="7.5" customHeight="1">
      <c r="A30" s="338"/>
      <c r="B30" s="567"/>
      <c r="C30" s="50"/>
      <c r="D30" s="566"/>
      <c r="E30" s="566"/>
      <c r="F30" s="566"/>
    </row>
    <row r="31" spans="1:6" ht="12.75">
      <c r="A31" s="53"/>
      <c r="B31" s="338" t="s">
        <v>17</v>
      </c>
      <c r="C31" s="50">
        <v>57</v>
      </c>
      <c r="D31" s="566"/>
      <c r="E31" s="566"/>
      <c r="F31" s="566">
        <v>70</v>
      </c>
    </row>
    <row r="32" spans="1:6" ht="7.5" customHeight="1">
      <c r="A32" s="338"/>
      <c r="B32" s="338"/>
      <c r="C32" s="50"/>
      <c r="D32" s="566"/>
      <c r="E32" s="566"/>
      <c r="F32" s="566"/>
    </row>
    <row r="33" spans="1:6" ht="7.5" customHeight="1">
      <c r="A33" s="57"/>
      <c r="B33" s="57"/>
      <c r="C33" s="58"/>
      <c r="D33" s="572"/>
      <c r="E33" s="572"/>
      <c r="F33" s="572"/>
    </row>
    <row r="34" spans="1:6" ht="12.75">
      <c r="A34" s="512"/>
      <c r="B34" s="338" t="s">
        <v>126</v>
      </c>
      <c r="C34" s="50">
        <f>+C29+C31</f>
        <v>2713</v>
      </c>
      <c r="D34" s="566"/>
      <c r="E34" s="566"/>
      <c r="F34" s="566">
        <f>+F29+F31</f>
        <v>2969</v>
      </c>
    </row>
    <row r="35" spans="1:6" ht="7.5" customHeight="1">
      <c r="A35" s="348"/>
      <c r="B35" s="37"/>
      <c r="C35" s="63"/>
      <c r="D35" s="573"/>
      <c r="E35" s="573"/>
      <c r="F35" s="573"/>
    </row>
    <row r="36" spans="1:6" ht="7.5" customHeight="1">
      <c r="A36" s="512"/>
      <c r="B36" s="53"/>
      <c r="C36" s="50"/>
      <c r="D36" s="566"/>
      <c r="E36" s="566"/>
      <c r="F36" s="566"/>
    </row>
    <row r="37" spans="1:6" ht="12.75">
      <c r="A37" s="512" t="s">
        <v>570</v>
      </c>
      <c r="B37" s="53"/>
      <c r="C37" s="50"/>
      <c r="D37" s="566"/>
      <c r="E37" s="566"/>
      <c r="F37" s="566"/>
    </row>
    <row r="38" spans="1:6" ht="12.75">
      <c r="A38" s="512"/>
      <c r="B38" s="338" t="s">
        <v>603</v>
      </c>
      <c r="C38" s="568"/>
      <c r="D38" s="566"/>
      <c r="E38" s="566"/>
      <c r="F38" s="576"/>
    </row>
    <row r="39" spans="1:6" ht="12.75">
      <c r="A39" s="53"/>
      <c r="B39" s="567" t="s">
        <v>434</v>
      </c>
      <c r="C39" s="578">
        <v>1176</v>
      </c>
      <c r="D39" s="566"/>
      <c r="E39" s="566"/>
      <c r="F39" s="579">
        <v>1034</v>
      </c>
    </row>
    <row r="40" spans="1:6" ht="12.75">
      <c r="A40" s="338"/>
      <c r="B40" s="567" t="s">
        <v>435</v>
      </c>
      <c r="C40" s="578">
        <v>111</v>
      </c>
      <c r="D40" s="566"/>
      <c r="E40" s="566"/>
      <c r="F40" s="579">
        <v>111</v>
      </c>
    </row>
    <row r="41" spans="1:6" ht="12.75">
      <c r="A41" s="338"/>
      <c r="B41" s="567"/>
      <c r="C41" s="58">
        <f>SUM(C39:C40)</f>
        <v>1287</v>
      </c>
      <c r="D41" s="566"/>
      <c r="E41" s="566"/>
      <c r="F41" s="572">
        <f>SUM(F39:F40)</f>
        <v>1145</v>
      </c>
    </row>
    <row r="42" spans="1:6" ht="7.5" customHeight="1">
      <c r="A42" s="53"/>
      <c r="B42" s="53"/>
      <c r="C42" s="50"/>
      <c r="D42" s="566"/>
      <c r="E42" s="566"/>
      <c r="F42" s="566"/>
    </row>
    <row r="43" spans="1:6" ht="12.75">
      <c r="A43" s="338"/>
      <c r="B43" s="338" t="s">
        <v>18</v>
      </c>
      <c r="C43" s="50"/>
      <c r="D43" s="566"/>
      <c r="E43" s="566"/>
      <c r="F43" s="566"/>
    </row>
    <row r="44" spans="1:6" ht="12.75">
      <c r="A44" s="53"/>
      <c r="B44" s="567" t="s">
        <v>434</v>
      </c>
      <c r="C44" s="568">
        <v>89</v>
      </c>
      <c r="D44" s="566"/>
      <c r="E44" s="566"/>
      <c r="F44" s="576">
        <v>82</v>
      </c>
    </row>
    <row r="45" spans="1:6" ht="12.75">
      <c r="A45" s="338"/>
      <c r="B45" s="567" t="s">
        <v>435</v>
      </c>
      <c r="C45" s="570">
        <v>61</v>
      </c>
      <c r="D45" s="566"/>
      <c r="E45" s="566"/>
      <c r="F45" s="577">
        <v>61</v>
      </c>
    </row>
    <row r="46" spans="1:6" ht="12.75" customHeight="1">
      <c r="A46" s="338"/>
      <c r="B46" s="567"/>
      <c r="C46" s="58">
        <f>SUM(C44:C45)</f>
        <v>150</v>
      </c>
      <c r="D46" s="566"/>
      <c r="E46" s="566"/>
      <c r="F46" s="572">
        <f>SUM(F44:F45)</f>
        <v>143</v>
      </c>
    </row>
    <row r="47" spans="1:6" ht="11.25" customHeight="1">
      <c r="A47" s="338"/>
      <c r="B47" s="338"/>
      <c r="C47" s="50"/>
      <c r="D47" s="566"/>
      <c r="E47" s="566"/>
      <c r="F47" s="566"/>
    </row>
    <row r="48" spans="1:6" ht="7.5" customHeight="1">
      <c r="A48" s="57"/>
      <c r="B48" s="57"/>
      <c r="C48" s="58"/>
      <c r="D48" s="572"/>
      <c r="E48" s="572"/>
      <c r="F48" s="572"/>
    </row>
    <row r="49" spans="1:6" ht="12.75">
      <c r="A49" s="512"/>
      <c r="B49" s="338" t="s">
        <v>126</v>
      </c>
      <c r="C49" s="50">
        <f>C41+C46</f>
        <v>1437</v>
      </c>
      <c r="D49" s="566"/>
      <c r="E49" s="566"/>
      <c r="F49" s="566">
        <f>F41+F46</f>
        <v>1288</v>
      </c>
    </row>
    <row r="50" spans="1:6" ht="7.5" customHeight="1">
      <c r="A50" s="348"/>
      <c r="B50" s="37"/>
      <c r="C50" s="63"/>
      <c r="D50" s="573"/>
      <c r="E50" s="573"/>
      <c r="F50" s="573"/>
    </row>
    <row r="51" spans="1:6" ht="7.5" customHeight="1">
      <c r="A51" s="53"/>
      <c r="B51" s="53"/>
      <c r="C51" s="50"/>
      <c r="D51" s="566"/>
      <c r="E51" s="566"/>
      <c r="F51" s="566"/>
    </row>
    <row r="52" spans="1:6" ht="12.75">
      <c r="A52" s="512" t="s">
        <v>19</v>
      </c>
      <c r="B52" s="53"/>
      <c r="C52" s="50"/>
      <c r="D52" s="566"/>
      <c r="E52" s="566"/>
      <c r="F52" s="566"/>
    </row>
    <row r="53" spans="1:6" ht="15" customHeight="1">
      <c r="A53" s="53"/>
      <c r="B53" s="338" t="s">
        <v>20</v>
      </c>
      <c r="C53" s="50">
        <v>-1366</v>
      </c>
      <c r="D53" s="566"/>
      <c r="E53" s="566"/>
      <c r="F53" s="566">
        <v>-1466</v>
      </c>
    </row>
    <row r="54" spans="2:6" ht="25.5" customHeight="1">
      <c r="B54" s="580" t="s">
        <v>983</v>
      </c>
      <c r="C54" s="50">
        <v>19</v>
      </c>
      <c r="D54" s="566"/>
      <c r="E54" s="566"/>
      <c r="F54" s="566">
        <v>-113</v>
      </c>
    </row>
    <row r="55" spans="2:6" ht="16.5" customHeight="1">
      <c r="B55" s="338" t="s">
        <v>764</v>
      </c>
      <c r="C55" s="50">
        <v>-253</v>
      </c>
      <c r="D55" s="566"/>
      <c r="E55" s="566"/>
      <c r="F55" s="566">
        <v>-326</v>
      </c>
    </row>
    <row r="56" spans="1:6" ht="7.5" customHeight="1">
      <c r="A56" s="338"/>
      <c r="B56" s="338"/>
      <c r="C56" s="50"/>
      <c r="D56" s="566"/>
      <c r="E56" s="566"/>
      <c r="F56" s="566"/>
    </row>
    <row r="57" spans="1:6" ht="7.5" customHeight="1">
      <c r="A57" s="57"/>
      <c r="B57" s="57"/>
      <c r="C57" s="58"/>
      <c r="D57" s="572"/>
      <c r="E57" s="572"/>
      <c r="F57" s="572"/>
    </row>
    <row r="58" spans="1:6" ht="12.75">
      <c r="A58" s="512"/>
      <c r="B58" s="338" t="s">
        <v>126</v>
      </c>
      <c r="C58" s="50">
        <f>SUM(C53:C55)</f>
        <v>-1600</v>
      </c>
      <c r="D58" s="566"/>
      <c r="E58" s="566"/>
      <c r="F58" s="566">
        <f>SUM(F53:F55)</f>
        <v>-1905</v>
      </c>
    </row>
    <row r="59" spans="1:6" ht="7.5" customHeight="1">
      <c r="A59" s="348"/>
      <c r="B59" s="37"/>
      <c r="C59" s="63"/>
      <c r="D59" s="573"/>
      <c r="E59" s="573"/>
      <c r="F59" s="573"/>
    </row>
    <row r="60" spans="1:6" ht="7.5" customHeight="1">
      <c r="A60" s="57"/>
      <c r="B60" s="57"/>
      <c r="C60" s="58"/>
      <c r="D60" s="572"/>
      <c r="E60" s="572"/>
      <c r="F60" s="572"/>
    </row>
    <row r="61" spans="1:6" ht="12.75">
      <c r="A61" s="512" t="s">
        <v>126</v>
      </c>
      <c r="B61" s="53"/>
      <c r="C61" s="50">
        <f>+C21+C34+C49+C58</f>
        <v>5488</v>
      </c>
      <c r="D61" s="566"/>
      <c r="E61" s="566"/>
      <c r="F61" s="566">
        <f>SUM(F21,F34,F49,F58)</f>
        <v>5194</v>
      </c>
    </row>
    <row r="62" spans="1:6" ht="7.5" customHeight="1" thickBot="1">
      <c r="A62" s="581"/>
      <c r="B62" s="581"/>
      <c r="C62" s="582"/>
      <c r="D62" s="583"/>
      <c r="E62" s="583"/>
      <c r="F62" s="583"/>
    </row>
    <row r="63" ht="13.5" thickTop="1"/>
    <row r="64" ht="12.75">
      <c r="A64" s="450" t="s">
        <v>743</v>
      </c>
    </row>
    <row r="66" spans="1:2" ht="12.75">
      <c r="A66" s="18" t="s">
        <v>21</v>
      </c>
      <c r="B66" s="18" t="s">
        <v>22</v>
      </c>
    </row>
    <row r="67" spans="3:6" ht="12.75">
      <c r="C67" s="1">
        <v>2006</v>
      </c>
      <c r="F67" s="5">
        <v>2005</v>
      </c>
    </row>
    <row r="68" spans="2:6" ht="12.75">
      <c r="B68" s="37"/>
      <c r="C68" s="38" t="s">
        <v>468</v>
      </c>
      <c r="D68" s="37"/>
      <c r="E68" s="37"/>
      <c r="F68" s="584" t="s">
        <v>468</v>
      </c>
    </row>
    <row r="69" spans="3:6" ht="12.75">
      <c r="C69" s="50"/>
      <c r="F69" s="566"/>
    </row>
    <row r="70" spans="2:6" ht="12.75">
      <c r="B70" s="18" t="s">
        <v>177</v>
      </c>
      <c r="C70" s="50">
        <v>1119</v>
      </c>
      <c r="F70" s="566">
        <v>1128</v>
      </c>
    </row>
    <row r="71" spans="2:6" ht="12.75">
      <c r="B71" s="348" t="s">
        <v>178</v>
      </c>
      <c r="C71" s="63">
        <v>-2485</v>
      </c>
      <c r="D71" s="37"/>
      <c r="E71" s="37"/>
      <c r="F71" s="573">
        <v>-2594</v>
      </c>
    </row>
    <row r="72" spans="2:6" ht="22.5" customHeight="1">
      <c r="B72" s="18" t="s">
        <v>848</v>
      </c>
      <c r="C72" s="585">
        <f>SUM(C70:C71)</f>
        <v>-1366</v>
      </c>
      <c r="D72" s="586"/>
      <c r="E72" s="586"/>
      <c r="F72" s="587">
        <f>SUM(F70:F71)</f>
        <v>-1466</v>
      </c>
    </row>
    <row r="73" spans="3:6" ht="12.75">
      <c r="C73" s="50"/>
      <c r="F73" s="566"/>
    </row>
    <row r="74" spans="2:6" ht="12.75">
      <c r="B74" s="18" t="s">
        <v>179</v>
      </c>
      <c r="C74" s="50">
        <v>-127</v>
      </c>
      <c r="F74" s="566">
        <v>-145</v>
      </c>
    </row>
    <row r="75" spans="2:6" ht="13.5" thickBot="1">
      <c r="B75" s="315"/>
      <c r="C75" s="588">
        <f>SUM(C72:C74)</f>
        <v>-1493</v>
      </c>
      <c r="D75" s="315"/>
      <c r="E75" s="315"/>
      <c r="F75" s="589">
        <f>SUM(F72:F74)</f>
        <v>-1611</v>
      </c>
    </row>
    <row r="76" spans="3:6" ht="12.75">
      <c r="C76" s="50"/>
      <c r="F76" s="566"/>
    </row>
    <row r="77" spans="3:6" ht="12.75">
      <c r="C77" s="50"/>
      <c r="F77" s="566"/>
    </row>
    <row r="78" spans="3:6" ht="12.75">
      <c r="C78" s="50"/>
      <c r="F78" s="566"/>
    </row>
    <row r="79" spans="3:6" ht="12.75">
      <c r="C79" s="50"/>
      <c r="F79" s="566"/>
    </row>
  </sheetData>
  <mergeCells count="1">
    <mergeCell ref="A7:B7"/>
  </mergeCells>
  <printOptions/>
  <pageMargins left="0.7480314960629921" right="0.7480314960629921" top="0.984251968503937" bottom="0.984251968503937" header="0.5118110236220472" footer="0.5118110236220472"/>
  <pageSetup fitToHeight="1" fitToWidth="1" horizontalDpi="600" verticalDpi="600" orientation="portrait" paperSize="9" scale="69" r:id="rId1"/>
</worksheet>
</file>

<file path=xl/worksheets/sheet22.xml><?xml version="1.0" encoding="utf-8"?>
<worksheet xmlns="http://schemas.openxmlformats.org/spreadsheetml/2006/main" xmlns:r="http://schemas.openxmlformats.org/officeDocument/2006/relationships">
  <sheetPr>
    <pageSetUpPr fitToPage="1"/>
  </sheetPr>
  <dimension ref="A1:J70"/>
  <sheetViews>
    <sheetView showGridLines="0" zoomScale="75" zoomScaleNormal="75" workbookViewId="0" topLeftCell="A1">
      <selection activeCell="C2" sqref="C2"/>
    </sheetView>
  </sheetViews>
  <sheetFormatPr defaultColWidth="9.00390625" defaultRowHeight="14.25"/>
  <cols>
    <col min="1" max="1" width="5.25390625" style="5" customWidth="1"/>
    <col min="2" max="2" width="68.625" style="5" customWidth="1"/>
    <col min="3" max="3" width="17.125" style="5" customWidth="1"/>
    <col min="4" max="5" width="18.125" style="5" customWidth="1"/>
    <col min="6" max="6" width="17.75390625" style="5" hidden="1" customWidth="1"/>
    <col min="7" max="7" width="15.25390625" style="5" customWidth="1"/>
    <col min="8" max="8" width="17.50390625" style="5" customWidth="1"/>
    <col min="9" max="9" width="4.75390625" style="5" customWidth="1"/>
    <col min="10" max="10" width="14.375" style="5" customWidth="1"/>
    <col min="11" max="16384" width="9.00390625" style="5" customWidth="1"/>
  </cols>
  <sheetData>
    <row r="1" spans="1:8" ht="12.75">
      <c r="A1" s="444" t="str">
        <f>Index!A1</f>
        <v>Date: 15 March 2007</v>
      </c>
      <c r="B1" s="2"/>
      <c r="H1" s="27" t="s">
        <v>23</v>
      </c>
    </row>
    <row r="3" ht="15.75">
      <c r="A3" s="445" t="s">
        <v>991</v>
      </c>
    </row>
    <row r="4" ht="15.75">
      <c r="A4" s="446"/>
    </row>
    <row r="5" ht="15.75">
      <c r="A5" s="447" t="s">
        <v>1007</v>
      </c>
    </row>
    <row r="6" spans="1:10" ht="15.75">
      <c r="A6" s="449"/>
      <c r="B6" s="46"/>
      <c r="D6" s="1473" t="s">
        <v>899</v>
      </c>
      <c r="E6" s="1473"/>
      <c r="F6" s="1473"/>
      <c r="I6" s="203"/>
      <c r="J6" s="203"/>
    </row>
    <row r="7" spans="1:8" s="563" customFormat="1" ht="66.75" customHeight="1">
      <c r="A7" s="1572" t="s">
        <v>24</v>
      </c>
      <c r="B7" s="1572"/>
      <c r="C7" s="34" t="s">
        <v>900</v>
      </c>
      <c r="D7" s="34" t="s">
        <v>901</v>
      </c>
      <c r="E7" s="34" t="s">
        <v>25</v>
      </c>
      <c r="F7" s="34" t="s">
        <v>902</v>
      </c>
      <c r="G7" s="34" t="s">
        <v>26</v>
      </c>
      <c r="H7" s="34" t="s">
        <v>922</v>
      </c>
    </row>
    <row r="8" spans="1:8" ht="12" customHeight="1">
      <c r="A8" s="590" t="s">
        <v>920</v>
      </c>
      <c r="B8" s="590"/>
      <c r="C8" s="38" t="s">
        <v>468</v>
      </c>
      <c r="D8" s="38" t="s">
        <v>468</v>
      </c>
      <c r="E8" s="38" t="s">
        <v>468</v>
      </c>
      <c r="F8" s="38" t="s">
        <v>468</v>
      </c>
      <c r="G8" s="38" t="s">
        <v>468</v>
      </c>
      <c r="H8" s="38" t="s">
        <v>468</v>
      </c>
    </row>
    <row r="9" ht="7.5" customHeight="1"/>
    <row r="10" spans="1:8" ht="0.75" customHeight="1">
      <c r="A10" s="53"/>
      <c r="B10" s="338"/>
      <c r="C10" s="368"/>
      <c r="D10" s="368"/>
      <c r="E10" s="368"/>
      <c r="F10" s="368"/>
      <c r="G10" s="368"/>
      <c r="H10" s="591"/>
    </row>
    <row r="11" spans="1:8" ht="12.75">
      <c r="A11" s="338" t="s">
        <v>921</v>
      </c>
      <c r="B11" s="338"/>
      <c r="C11" s="559">
        <v>-420</v>
      </c>
      <c r="D11" s="559">
        <v>-7</v>
      </c>
      <c r="E11" s="559">
        <v>431</v>
      </c>
      <c r="F11" s="559"/>
      <c r="G11" s="559">
        <v>137</v>
      </c>
      <c r="H11" s="480">
        <f>SUM(C11:G11)</f>
        <v>141</v>
      </c>
    </row>
    <row r="12" spans="1:8" ht="12.75">
      <c r="A12" s="348" t="s">
        <v>903</v>
      </c>
      <c r="B12" s="348"/>
      <c r="C12" s="473">
        <f>-113-10</f>
        <v>-123</v>
      </c>
      <c r="D12" s="497">
        <f>-23+1</f>
        <v>-22</v>
      </c>
      <c r="E12" s="1126">
        <f>50+3.8</f>
        <v>53.8</v>
      </c>
      <c r="F12" s="497"/>
      <c r="G12" s="497">
        <v>15</v>
      </c>
      <c r="H12" s="473">
        <f>SUM(C12:G12)</f>
        <v>-76.2</v>
      </c>
    </row>
    <row r="13" spans="1:8" ht="7.5" customHeight="1">
      <c r="A13" s="338"/>
      <c r="B13" s="53"/>
      <c r="C13" s="480"/>
      <c r="D13" s="496"/>
      <c r="E13" s="496"/>
      <c r="F13" s="496"/>
      <c r="G13" s="496"/>
      <c r="H13" s="496"/>
    </row>
    <row r="14" spans="1:8" ht="12.75">
      <c r="A14" s="338" t="s">
        <v>904</v>
      </c>
      <c r="B14" s="592"/>
      <c r="C14" s="480">
        <f>SUM(C11:C12)</f>
        <v>-543</v>
      </c>
      <c r="D14" s="480">
        <f>SUM(D11:D12)</f>
        <v>-29</v>
      </c>
      <c r="E14" s="480">
        <f>SUM(E11:E13)</f>
        <v>484.8</v>
      </c>
      <c r="F14" s="480"/>
      <c r="G14" s="480">
        <f>SUM(G11:G12)</f>
        <v>152</v>
      </c>
      <c r="H14" s="480">
        <f>SUM(H11:H13)</f>
        <v>64.8</v>
      </c>
    </row>
    <row r="15" spans="1:8" ht="7.5" customHeight="1">
      <c r="A15" s="53"/>
      <c r="B15" s="338"/>
      <c r="C15" s="496"/>
      <c r="D15" s="496"/>
      <c r="E15" s="496"/>
      <c r="F15" s="496"/>
      <c r="G15" s="496"/>
      <c r="H15" s="496"/>
    </row>
    <row r="16" spans="1:8" ht="12.75">
      <c r="A16" s="338" t="s">
        <v>27</v>
      </c>
      <c r="B16" s="338"/>
      <c r="C16" s="496">
        <v>329</v>
      </c>
      <c r="D16" s="496">
        <v>1</v>
      </c>
      <c r="E16" s="496">
        <f>-316-1.9</f>
        <v>-317.9</v>
      </c>
      <c r="F16" s="496"/>
      <c r="G16" s="496">
        <v>-85</v>
      </c>
      <c r="H16" s="496">
        <f>SUM(C16:G16)</f>
        <v>-72.89999999999998</v>
      </c>
    </row>
    <row r="17" spans="1:8" ht="7.5" customHeight="1">
      <c r="A17" s="37"/>
      <c r="B17" s="37"/>
      <c r="C17" s="497"/>
      <c r="D17" s="497"/>
      <c r="E17" s="497"/>
      <c r="F17" s="497"/>
      <c r="G17" s="497"/>
      <c r="H17" s="497"/>
    </row>
    <row r="18" spans="1:8" ht="7.5" customHeight="1">
      <c r="A18" s="53"/>
      <c r="B18" s="53"/>
      <c r="C18" s="496"/>
      <c r="D18" s="496"/>
      <c r="E18" s="496"/>
      <c r="F18" s="496"/>
      <c r="G18" s="496"/>
      <c r="H18" s="496"/>
    </row>
    <row r="19" spans="1:2" ht="12.75">
      <c r="A19" s="338" t="s">
        <v>905</v>
      </c>
      <c r="B19" s="53"/>
    </row>
    <row r="20" spans="1:8" ht="12.75">
      <c r="A20" s="53"/>
      <c r="B20" s="338" t="s">
        <v>462</v>
      </c>
      <c r="C20" s="496">
        <f>SUM(C14:C16)</f>
        <v>-214</v>
      </c>
      <c r="D20" s="496">
        <f>SUM(D14:D16)</f>
        <v>-28</v>
      </c>
      <c r="E20" s="496">
        <f>SUM(E14:E16)</f>
        <v>166.90000000000003</v>
      </c>
      <c r="F20" s="496">
        <f>SUM(F14:F16)</f>
        <v>0</v>
      </c>
      <c r="G20" s="496">
        <f>SUM(G14:G16)</f>
        <v>67</v>
      </c>
      <c r="H20" s="496">
        <f>SUM(C20:G20)</f>
        <v>-8.099999999999966</v>
      </c>
    </row>
    <row r="21" spans="1:8" ht="11.25" customHeight="1">
      <c r="A21" s="53"/>
      <c r="B21" s="338" t="s">
        <v>105</v>
      </c>
      <c r="C21" s="496">
        <v>61.2</v>
      </c>
      <c r="D21" s="496">
        <v>8.7</v>
      </c>
      <c r="E21" s="496">
        <v>-49.5</v>
      </c>
      <c r="F21" s="496">
        <v>0</v>
      </c>
      <c r="G21" s="496">
        <v>-20.1</v>
      </c>
      <c r="H21" s="496">
        <v>0.3</v>
      </c>
    </row>
    <row r="22" spans="1:8" ht="7.5" customHeight="1">
      <c r="A22" s="338"/>
      <c r="B22" s="53"/>
      <c r="C22" s="496"/>
      <c r="D22" s="496"/>
      <c r="E22" s="496"/>
      <c r="F22" s="496"/>
      <c r="G22" s="496"/>
      <c r="H22" s="496"/>
    </row>
    <row r="23" spans="1:8" ht="7.5" customHeight="1">
      <c r="A23" s="459"/>
      <c r="B23" s="57"/>
      <c r="C23" s="564"/>
      <c r="D23" s="564"/>
      <c r="E23" s="564"/>
      <c r="F23" s="564"/>
      <c r="G23" s="564"/>
      <c r="H23" s="564"/>
    </row>
    <row r="24" spans="2:8" s="53" customFormat="1" ht="12.75">
      <c r="B24" s="338" t="s">
        <v>28</v>
      </c>
      <c r="C24" s="496">
        <f aca="true" t="shared" si="0" ref="C24:H24">SUM(C20:C21)</f>
        <v>-152.8</v>
      </c>
      <c r="D24" s="496">
        <f t="shared" si="0"/>
        <v>-19.3</v>
      </c>
      <c r="E24" s="496">
        <f t="shared" si="0"/>
        <v>117.40000000000003</v>
      </c>
      <c r="F24" s="496">
        <f t="shared" si="0"/>
        <v>0</v>
      </c>
      <c r="G24" s="496">
        <f t="shared" si="0"/>
        <v>46.9</v>
      </c>
      <c r="H24" s="496">
        <f t="shared" si="0"/>
        <v>-7.799999999999966</v>
      </c>
    </row>
    <row r="25" spans="1:9" ht="7.5" customHeight="1" thickBot="1">
      <c r="A25" s="593"/>
      <c r="B25" s="581"/>
      <c r="C25" s="594"/>
      <c r="D25" s="594"/>
      <c r="E25" s="594"/>
      <c r="F25" s="594"/>
      <c r="G25" s="594"/>
      <c r="H25" s="594"/>
      <c r="I25" s="496"/>
    </row>
    <row r="26" spans="1:8" ht="7.5" customHeight="1" thickTop="1">
      <c r="A26" s="53"/>
      <c r="B26" s="53"/>
      <c r="C26" s="496"/>
      <c r="D26" s="496"/>
      <c r="E26" s="496"/>
      <c r="F26" s="496"/>
      <c r="G26" s="496"/>
      <c r="H26" s="496"/>
    </row>
    <row r="27" spans="1:9" ht="12.75">
      <c r="A27" s="595" t="s">
        <v>475</v>
      </c>
      <c r="B27" s="53"/>
      <c r="C27" s="496"/>
      <c r="D27" s="496"/>
      <c r="E27" s="496"/>
      <c r="F27" s="496"/>
      <c r="G27" s="496"/>
      <c r="H27" s="496"/>
      <c r="I27" s="496"/>
    </row>
    <row r="28" spans="1:9" ht="7.5" customHeight="1">
      <c r="A28" s="338"/>
      <c r="B28" s="53"/>
      <c r="C28" s="496"/>
      <c r="D28" s="496"/>
      <c r="E28" s="496"/>
      <c r="F28" s="496"/>
      <c r="G28" s="496"/>
      <c r="H28" s="496"/>
      <c r="I28" s="496"/>
    </row>
    <row r="29" spans="1:9" ht="34.5" customHeight="1">
      <c r="A29" s="596" t="s">
        <v>29</v>
      </c>
      <c r="B29" s="1573" t="s">
        <v>527</v>
      </c>
      <c r="C29" s="1573"/>
      <c r="D29" s="1573"/>
      <c r="E29" s="1573"/>
      <c r="F29" s="1573"/>
      <c r="G29" s="1573"/>
      <c r="H29" s="1573"/>
      <c r="I29" s="496"/>
    </row>
    <row r="30" spans="1:9" ht="10.5" customHeight="1">
      <c r="A30" s="338"/>
      <c r="B30" s="53"/>
      <c r="C30" s="496"/>
      <c r="D30" s="496"/>
      <c r="E30" s="496"/>
      <c r="F30" s="496"/>
      <c r="G30" s="496"/>
      <c r="H30" s="496"/>
      <c r="I30" s="496"/>
    </row>
    <row r="31" spans="1:9" ht="26.25" customHeight="1">
      <c r="A31" s="597" t="s">
        <v>30</v>
      </c>
      <c r="B31" s="1574" t="s">
        <v>526</v>
      </c>
      <c r="C31" s="1575"/>
      <c r="D31" s="1575"/>
      <c r="E31" s="1575"/>
      <c r="F31" s="1575"/>
      <c r="G31" s="1575"/>
      <c r="H31" s="1575"/>
      <c r="I31" s="496"/>
    </row>
    <row r="32" spans="1:9" ht="9.75" customHeight="1">
      <c r="A32" s="338"/>
      <c r="B32" s="53"/>
      <c r="C32" s="496"/>
      <c r="D32" s="496"/>
      <c r="E32" s="496"/>
      <c r="F32" s="496"/>
      <c r="G32" s="496"/>
      <c r="H32" s="496"/>
      <c r="I32" s="496"/>
    </row>
    <row r="33" spans="1:9" ht="15.75" customHeight="1">
      <c r="A33" s="597" t="s">
        <v>31</v>
      </c>
      <c r="B33" s="1450" t="s">
        <v>923</v>
      </c>
      <c r="C33" s="1450"/>
      <c r="D33" s="1450"/>
      <c r="E33" s="1450"/>
      <c r="F33" s="1450"/>
      <c r="G33" s="1450"/>
      <c r="H33" s="1450"/>
      <c r="I33" s="496"/>
    </row>
    <row r="34" spans="1:9" ht="12.75" customHeight="1">
      <c r="A34" s="53"/>
      <c r="B34" s="338"/>
      <c r="C34" s="598" t="s">
        <v>468</v>
      </c>
      <c r="D34" s="496"/>
      <c r="E34" s="496"/>
      <c r="F34" s="496"/>
      <c r="G34" s="496"/>
      <c r="H34" s="496"/>
      <c r="I34" s="496"/>
    </row>
    <row r="35" spans="1:9" ht="3" customHeight="1">
      <c r="A35" s="53"/>
      <c r="B35" s="338"/>
      <c r="C35" s="598"/>
      <c r="D35" s="496"/>
      <c r="E35" s="496"/>
      <c r="F35" s="496"/>
      <c r="G35" s="496"/>
      <c r="H35" s="496"/>
      <c r="I35" s="496"/>
    </row>
    <row r="36" spans="1:9" ht="12.75">
      <c r="A36" s="222"/>
      <c r="B36" s="338" t="s">
        <v>32</v>
      </c>
      <c r="C36" s="496">
        <f>70+1-2</f>
        <v>69</v>
      </c>
      <c r="D36" s="496"/>
      <c r="E36" s="496"/>
      <c r="F36" s="496"/>
      <c r="G36" s="496"/>
      <c r="H36" s="496"/>
      <c r="I36" s="496"/>
    </row>
    <row r="37" spans="1:9" ht="12.75">
      <c r="A37" s="53"/>
      <c r="B37" s="338" t="s">
        <v>924</v>
      </c>
      <c r="C37" s="496"/>
      <c r="D37" s="496"/>
      <c r="E37" s="496"/>
      <c r="F37" s="496"/>
      <c r="G37" s="496"/>
      <c r="H37" s="496"/>
      <c r="I37" s="496"/>
    </row>
    <row r="38" spans="1:9" ht="12.75">
      <c r="A38" s="338"/>
      <c r="B38" s="599" t="s">
        <v>33</v>
      </c>
      <c r="C38" s="496">
        <v>255</v>
      </c>
      <c r="D38" s="496"/>
      <c r="E38" s="496"/>
      <c r="F38" s="496"/>
      <c r="G38" s="496"/>
      <c r="H38" s="496"/>
      <c r="I38" s="496"/>
    </row>
    <row r="39" spans="1:9" ht="12.75">
      <c r="A39" s="53"/>
      <c r="B39" s="599" t="s">
        <v>34</v>
      </c>
      <c r="C39" s="496">
        <v>-295</v>
      </c>
      <c r="D39" s="496"/>
      <c r="E39" s="496"/>
      <c r="F39" s="496"/>
      <c r="G39" s="496"/>
      <c r="H39" s="496"/>
      <c r="I39" s="496"/>
    </row>
    <row r="40" spans="1:9" ht="7.5" customHeight="1">
      <c r="A40" s="53"/>
      <c r="B40" s="599"/>
      <c r="C40" s="496"/>
      <c r="D40" s="496"/>
      <c r="E40" s="496"/>
      <c r="F40" s="496"/>
      <c r="G40" s="496"/>
      <c r="H40" s="496"/>
      <c r="I40" s="496"/>
    </row>
    <row r="41" spans="1:9" ht="13.5" thickBot="1">
      <c r="A41" s="338"/>
      <c r="B41" s="338" t="s">
        <v>35</v>
      </c>
      <c r="C41" s="600">
        <f>SUM(C36:C39)</f>
        <v>29</v>
      </c>
      <c r="D41" s="496"/>
      <c r="E41" s="496"/>
      <c r="F41" s="496"/>
      <c r="G41" s="496"/>
      <c r="H41" s="496"/>
      <c r="I41" s="496"/>
    </row>
    <row r="42" spans="1:9" ht="7.5" customHeight="1" thickTop="1">
      <c r="A42" s="53"/>
      <c r="B42" s="53"/>
      <c r="C42" s="496"/>
      <c r="D42" s="496"/>
      <c r="E42" s="496"/>
      <c r="F42" s="496"/>
      <c r="G42" s="496"/>
      <c r="H42" s="496"/>
      <c r="I42" s="496"/>
    </row>
    <row r="43" spans="1:9" ht="7.5" customHeight="1">
      <c r="A43" s="53"/>
      <c r="B43" s="53"/>
      <c r="C43" s="496"/>
      <c r="D43" s="496"/>
      <c r="E43" s="496"/>
      <c r="F43" s="496"/>
      <c r="G43" s="496"/>
      <c r="H43" s="496"/>
      <c r="I43" s="496"/>
    </row>
    <row r="44" spans="1:9" ht="15" customHeight="1">
      <c r="A44" s="53"/>
      <c r="B44" s="338" t="s">
        <v>961</v>
      </c>
      <c r="C44" s="496"/>
      <c r="D44" s="496"/>
      <c r="E44" s="496"/>
      <c r="F44" s="496"/>
      <c r="G44" s="496"/>
      <c r="H44" s="496"/>
      <c r="I44" s="496"/>
    </row>
    <row r="45" spans="1:9" ht="7.5" customHeight="1">
      <c r="A45" s="53"/>
      <c r="B45" s="53"/>
      <c r="C45" s="496"/>
      <c r="D45" s="496"/>
      <c r="E45" s="496"/>
      <c r="F45" s="496"/>
      <c r="G45" s="496"/>
      <c r="H45" s="496"/>
      <c r="I45" s="496"/>
    </row>
    <row r="46" spans="1:9" ht="17.25" customHeight="1">
      <c r="A46" s="597" t="s">
        <v>36</v>
      </c>
      <c r="B46" s="1450" t="s">
        <v>37</v>
      </c>
      <c r="C46" s="1450"/>
      <c r="D46" s="1450"/>
      <c r="E46" s="1450"/>
      <c r="F46" s="1450"/>
      <c r="G46" s="1450"/>
      <c r="H46" s="1450"/>
      <c r="I46" s="496"/>
    </row>
    <row r="47" spans="1:9" ht="7.5" customHeight="1">
      <c r="A47" s="53"/>
      <c r="B47" s="53"/>
      <c r="C47" s="598"/>
      <c r="D47" s="496"/>
      <c r="E47" s="496"/>
      <c r="F47" s="496"/>
      <c r="G47" s="496"/>
      <c r="H47" s="496"/>
      <c r="I47" s="496"/>
    </row>
    <row r="48" spans="1:9" ht="12.75">
      <c r="A48" s="338"/>
      <c r="B48" s="338" t="s">
        <v>38</v>
      </c>
      <c r="C48" s="496">
        <f>1.9+5.3+145+3.8</f>
        <v>156</v>
      </c>
      <c r="D48" s="496"/>
      <c r="E48" s="496"/>
      <c r="F48" s="496"/>
      <c r="G48" s="496"/>
      <c r="H48" s="496"/>
      <c r="I48" s="496"/>
    </row>
    <row r="49" spans="1:9" ht="12.75">
      <c r="A49" s="338"/>
      <c r="B49" s="338" t="s">
        <v>962</v>
      </c>
      <c r="C49" s="496">
        <f>17+1</f>
        <v>18</v>
      </c>
      <c r="D49" s="496"/>
      <c r="E49" s="496"/>
      <c r="F49" s="496"/>
      <c r="G49" s="496"/>
      <c r="H49" s="496"/>
      <c r="I49" s="496"/>
    </row>
    <row r="50" spans="1:9" ht="12.75">
      <c r="A50" s="53"/>
      <c r="B50" s="338" t="s">
        <v>925</v>
      </c>
      <c r="C50" s="1127">
        <f>19.9+21.8+269</f>
        <v>310.7</v>
      </c>
      <c r="D50" s="496"/>
      <c r="E50" s="496"/>
      <c r="F50" s="496"/>
      <c r="G50" s="496"/>
      <c r="H50" s="496"/>
      <c r="I50" s="496"/>
    </row>
    <row r="51" spans="1:9" ht="7.5" customHeight="1">
      <c r="A51" s="338"/>
      <c r="B51" s="53"/>
      <c r="C51" s="496"/>
      <c r="D51" s="496"/>
      <c r="E51" s="496"/>
      <c r="F51" s="496"/>
      <c r="G51" s="496"/>
      <c r="H51" s="496"/>
      <c r="I51" s="496"/>
    </row>
    <row r="52" spans="1:9" ht="13.5" thickBot="1">
      <c r="A52" s="53"/>
      <c r="B52" s="338" t="s">
        <v>39</v>
      </c>
      <c r="C52" s="600">
        <f>SUM(C48:C51)</f>
        <v>484.7</v>
      </c>
      <c r="D52" s="496"/>
      <c r="E52" s="496"/>
      <c r="F52" s="496"/>
      <c r="G52" s="496"/>
      <c r="H52" s="496"/>
      <c r="I52" s="496"/>
    </row>
    <row r="53" spans="1:9" ht="7.5" customHeight="1" thickTop="1">
      <c r="A53" s="53"/>
      <c r="B53" s="53"/>
      <c r="C53" s="53"/>
      <c r="D53" s="53"/>
      <c r="E53" s="53"/>
      <c r="F53" s="53"/>
      <c r="G53" s="53"/>
      <c r="H53" s="53"/>
      <c r="I53" s="53"/>
    </row>
    <row r="54" spans="1:9" ht="12.75">
      <c r="A54" s="53"/>
      <c r="B54" s="338" t="s">
        <v>40</v>
      </c>
      <c r="C54" s="504"/>
      <c r="D54" s="504"/>
      <c r="E54" s="504"/>
      <c r="F54" s="504"/>
      <c r="G54" s="504"/>
      <c r="H54" s="504"/>
      <c r="I54" s="504"/>
    </row>
    <row r="55" spans="1:9" ht="12.75">
      <c r="A55" s="53"/>
      <c r="B55" s="338"/>
      <c r="C55" s="504"/>
      <c r="D55" s="504"/>
      <c r="E55" s="504"/>
      <c r="F55" s="504"/>
      <c r="G55" s="504"/>
      <c r="H55" s="504"/>
      <c r="I55" s="504"/>
    </row>
    <row r="56" spans="1:9" ht="12.75">
      <c r="A56" s="597" t="s">
        <v>41</v>
      </c>
      <c r="B56" s="338" t="s">
        <v>963</v>
      </c>
      <c r="C56" s="504"/>
      <c r="D56" s="504"/>
      <c r="E56" s="504"/>
      <c r="F56" s="504"/>
      <c r="G56" s="504"/>
      <c r="H56" s="504"/>
      <c r="I56" s="504"/>
    </row>
    <row r="58" spans="3:7" ht="12.75">
      <c r="C58" s="1128" t="s">
        <v>964</v>
      </c>
      <c r="D58" s="1129">
        <v>39082</v>
      </c>
      <c r="G58" s="1128"/>
    </row>
    <row r="59" spans="3:7" ht="4.5" customHeight="1">
      <c r="C59" s="1128"/>
      <c r="D59" s="1128"/>
      <c r="G59" s="1128"/>
    </row>
    <row r="60" spans="3:7" ht="11.25" customHeight="1">
      <c r="C60" s="1130" t="s">
        <v>291</v>
      </c>
      <c r="D60" s="1130" t="s">
        <v>291</v>
      </c>
      <c r="G60" s="1128"/>
    </row>
    <row r="61" spans="2:4" ht="12.75">
      <c r="B61" s="18" t="s">
        <v>965</v>
      </c>
      <c r="C61" s="1131">
        <v>4.8</v>
      </c>
      <c r="D61" s="1132">
        <v>5.2</v>
      </c>
    </row>
    <row r="62" spans="2:4" ht="12.75">
      <c r="B62" s="18" t="s">
        <v>966</v>
      </c>
      <c r="C62" s="1131">
        <v>4.8</v>
      </c>
      <c r="D62" s="1132">
        <v>5</v>
      </c>
    </row>
    <row r="63" spans="2:4" ht="12.75">
      <c r="B63" s="18" t="s">
        <v>967</v>
      </c>
      <c r="C63" s="1131">
        <v>2.8</v>
      </c>
      <c r="D63" s="1132">
        <v>3</v>
      </c>
    </row>
    <row r="64" spans="2:4" ht="12.75">
      <c r="B64" s="18" t="s">
        <v>968</v>
      </c>
      <c r="C64" s="1131"/>
      <c r="D64" s="1132"/>
    </row>
    <row r="65" spans="2:4" ht="12.75">
      <c r="B65" s="18" t="s">
        <v>969</v>
      </c>
      <c r="C65" s="1131">
        <v>2.8</v>
      </c>
      <c r="D65" s="1132">
        <v>3</v>
      </c>
    </row>
    <row r="66" spans="2:4" ht="12.75">
      <c r="B66" s="18" t="s">
        <v>970</v>
      </c>
      <c r="C66" s="1131">
        <v>2.5</v>
      </c>
      <c r="D66" s="1132">
        <v>2.5</v>
      </c>
    </row>
    <row r="67" spans="2:4" ht="12.75">
      <c r="B67" s="18" t="s">
        <v>971</v>
      </c>
      <c r="C67" s="1131">
        <v>2.5</v>
      </c>
      <c r="D67" s="1132">
        <v>2.5</v>
      </c>
    </row>
    <row r="68" ht="6" customHeight="1"/>
    <row r="69" spans="2:7" ht="6" customHeight="1">
      <c r="B69" s="1505"/>
      <c r="C69" s="1576"/>
      <c r="D69" s="1576"/>
      <c r="E69" s="1576"/>
      <c r="F69" s="1576"/>
      <c r="G69" s="1576"/>
    </row>
    <row r="70" spans="1:8" ht="27" customHeight="1">
      <c r="A70" s="834" t="s">
        <v>972</v>
      </c>
      <c r="B70" s="1571" t="s">
        <v>532</v>
      </c>
      <c r="C70" s="1571"/>
      <c r="D70" s="1571"/>
      <c r="E70" s="1571"/>
      <c r="F70" s="1571"/>
      <c r="G70" s="1571"/>
      <c r="H70" s="1571"/>
    </row>
  </sheetData>
  <mergeCells count="8">
    <mergeCell ref="B70:H70"/>
    <mergeCell ref="D6:F6"/>
    <mergeCell ref="A7:B7"/>
    <mergeCell ref="B29:H29"/>
    <mergeCell ref="B31:H31"/>
    <mergeCell ref="B33:H33"/>
    <mergeCell ref="B46:H46"/>
    <mergeCell ref="B69:G69"/>
  </mergeCells>
  <printOptions horizontalCentered="1"/>
  <pageMargins left="0.5511811023622047" right="0.5511811023622047" top="0.3937007874015748" bottom="0" header="0.3937007874015748" footer="0"/>
  <pageSetup fitToHeight="1" fitToWidth="1" horizontalDpi="600" verticalDpi="600" orientation="portrait" paperSize="9" scale="52" r:id="rId1"/>
</worksheet>
</file>

<file path=xl/worksheets/sheet23.xml><?xml version="1.0" encoding="utf-8"?>
<worksheet xmlns="http://schemas.openxmlformats.org/spreadsheetml/2006/main" xmlns:r="http://schemas.openxmlformats.org/officeDocument/2006/relationships">
  <sheetPr>
    <pageSetUpPr fitToPage="1"/>
  </sheetPr>
  <dimension ref="A1:F36"/>
  <sheetViews>
    <sheetView showGridLines="0" zoomScale="75" zoomScaleNormal="75" workbookViewId="0" topLeftCell="A1">
      <selection activeCell="C2" sqref="C2"/>
    </sheetView>
  </sheetViews>
  <sheetFormatPr defaultColWidth="9.00390625" defaultRowHeight="14.25"/>
  <cols>
    <col min="1" max="1" width="55.25390625" style="25" customWidth="1"/>
    <col min="2" max="2" width="13.25390625" style="25" customWidth="1"/>
    <col min="3" max="3" width="4.25390625" style="25" customWidth="1"/>
    <col min="4" max="4" width="10.50390625" style="25" customWidth="1"/>
    <col min="5" max="5" width="16.75390625" style="25" customWidth="1"/>
    <col min="6" max="16384" width="8.00390625" style="25" customWidth="1"/>
  </cols>
  <sheetData>
    <row r="1" spans="1:6" ht="15">
      <c r="A1" s="18" t="s">
        <v>989</v>
      </c>
      <c r="C1" s="1495" t="s">
        <v>42</v>
      </c>
      <c r="D1" s="1577"/>
      <c r="F1" s="602"/>
    </row>
    <row r="2" spans="1:6" ht="12.75">
      <c r="A2" s="5"/>
      <c r="F2" s="602"/>
    </row>
    <row r="3" spans="1:6" ht="12.75">
      <c r="A3" s="512" t="s">
        <v>991</v>
      </c>
      <c r="F3" s="602"/>
    </row>
    <row r="4" ht="12.75">
      <c r="A4" s="512"/>
    </row>
    <row r="5" spans="1:4" ht="12.75">
      <c r="A5" s="222"/>
      <c r="D5" s="603"/>
    </row>
    <row r="6" spans="2:4" ht="12.75">
      <c r="B6" s="604"/>
      <c r="C6" s="604"/>
      <c r="D6" s="603"/>
    </row>
    <row r="7" spans="2:4" ht="12.75">
      <c r="B7" s="604"/>
      <c r="C7" s="604"/>
      <c r="D7" s="603"/>
    </row>
    <row r="8" spans="2:4" ht="12.75">
      <c r="B8" s="603"/>
      <c r="C8" s="603"/>
      <c r="D8" s="603"/>
    </row>
    <row r="9" spans="2:4" ht="12.75">
      <c r="B9" s="288"/>
      <c r="C9" s="605"/>
      <c r="D9" s="603"/>
    </row>
    <row r="10" spans="1:4" ht="12.75">
      <c r="A10" s="204" t="s">
        <v>43</v>
      </c>
      <c r="B10" s="38" t="s">
        <v>44</v>
      </c>
      <c r="C10" s="606"/>
      <c r="D10" s="606" t="s">
        <v>45</v>
      </c>
    </row>
    <row r="11" spans="1:3" ht="12.75">
      <c r="A11" s="512"/>
      <c r="B11" s="288"/>
      <c r="C11" s="288"/>
    </row>
    <row r="12" spans="1:3" ht="12.75">
      <c r="A12" s="25" t="s">
        <v>46</v>
      </c>
      <c r="B12" s="288"/>
      <c r="C12" s="288"/>
    </row>
    <row r="13" ht="6" customHeight="1">
      <c r="B13" s="1"/>
    </row>
    <row r="14" spans="1:4" ht="12.75">
      <c r="A14" s="25" t="s">
        <v>47</v>
      </c>
      <c r="B14" s="607">
        <v>142.4</v>
      </c>
      <c r="C14" s="608"/>
      <c r="D14" s="609">
        <v>134.3</v>
      </c>
    </row>
    <row r="15" spans="1:4" ht="12.75">
      <c r="A15" s="25" t="s">
        <v>48</v>
      </c>
      <c r="B15" s="607">
        <v>8.2</v>
      </c>
      <c r="C15" s="608"/>
      <c r="D15" s="609">
        <v>9.8</v>
      </c>
    </row>
    <row r="16" spans="1:4" ht="12.75">
      <c r="A16" s="25" t="s">
        <v>49</v>
      </c>
      <c r="B16" s="607">
        <v>36.2</v>
      </c>
      <c r="C16" s="608"/>
      <c r="D16" s="609">
        <v>38</v>
      </c>
    </row>
    <row r="17" spans="1:4" ht="12.75">
      <c r="A17" s="25" t="s">
        <v>50</v>
      </c>
      <c r="B17" s="607">
        <v>13.8</v>
      </c>
      <c r="C17" s="608"/>
      <c r="D17" s="609">
        <v>11.3</v>
      </c>
    </row>
    <row r="18" spans="2:4" ht="12.75">
      <c r="B18" s="610"/>
      <c r="C18" s="611"/>
      <c r="D18" s="612"/>
    </row>
    <row r="19" spans="1:4" ht="12.75">
      <c r="A19" s="25" t="s">
        <v>51</v>
      </c>
      <c r="B19" s="607">
        <f>SUM(B14:B18)</f>
        <v>200.60000000000002</v>
      </c>
      <c r="C19" s="608"/>
      <c r="D19" s="609">
        <f>SUM(D14:D17)</f>
        <v>193.40000000000003</v>
      </c>
    </row>
    <row r="20" spans="2:4" ht="12.75">
      <c r="B20" s="607"/>
      <c r="C20" s="608"/>
      <c r="D20" s="609"/>
    </row>
    <row r="21" spans="2:4" ht="3" customHeight="1">
      <c r="B21" s="607"/>
      <c r="C21" s="608"/>
      <c r="D21" s="609"/>
    </row>
    <row r="22" spans="1:4" ht="12.75">
      <c r="A22" s="25" t="s">
        <v>52</v>
      </c>
      <c r="B22" s="607">
        <v>50.1</v>
      </c>
      <c r="C22" s="608"/>
      <c r="D22" s="609">
        <v>40.6</v>
      </c>
    </row>
    <row r="23" spans="1:4" ht="12.75">
      <c r="A23" s="613"/>
      <c r="B23" s="607"/>
      <c r="C23" s="608"/>
      <c r="D23" s="609"/>
    </row>
    <row r="24" spans="2:4" ht="6" customHeight="1">
      <c r="B24" s="607"/>
      <c r="C24" s="608"/>
      <c r="D24" s="609"/>
    </row>
    <row r="25" spans="1:4" ht="12.75">
      <c r="A25" s="25" t="s">
        <v>53</v>
      </c>
      <c r="B25" s="614">
        <f>SUM(B19:B24)</f>
        <v>250.70000000000002</v>
      </c>
      <c r="C25" s="615"/>
      <c r="D25" s="615">
        <f>SUM(D19:D24)</f>
        <v>234.00000000000003</v>
      </c>
    </row>
    <row r="26" spans="2:3" ht="12.75">
      <c r="B26" s="616"/>
      <c r="C26" s="616"/>
    </row>
    <row r="27" spans="2:3" ht="12.75">
      <c r="B27" s="617"/>
      <c r="C27" s="617"/>
    </row>
    <row r="28" spans="1:3" ht="12.75" hidden="1">
      <c r="A28" s="1" t="s">
        <v>54</v>
      </c>
      <c r="B28" s="617"/>
      <c r="C28" s="617"/>
    </row>
    <row r="29" spans="1:3" ht="12.75" hidden="1">
      <c r="A29" s="1"/>
      <c r="B29" s="617"/>
      <c r="C29" s="617"/>
    </row>
    <row r="30" spans="1:3" ht="12.75" hidden="1">
      <c r="A30" s="25" t="s">
        <v>55</v>
      </c>
      <c r="B30" s="617" t="e">
        <v>#REF!</v>
      </c>
      <c r="C30" s="617"/>
    </row>
    <row r="31" spans="1:3" ht="12.75" hidden="1">
      <c r="A31" s="25" t="s">
        <v>56</v>
      </c>
      <c r="B31" s="617" t="e">
        <v>#REF!</v>
      </c>
      <c r="C31" s="617"/>
    </row>
    <row r="32" spans="1:3" ht="12.75" hidden="1">
      <c r="A32" s="25" t="s">
        <v>126</v>
      </c>
      <c r="B32" s="618" t="e">
        <v>#REF!</v>
      </c>
      <c r="C32" s="618"/>
    </row>
    <row r="33" ht="12.75">
      <c r="A33" s="450" t="s">
        <v>743</v>
      </c>
    </row>
    <row r="35" spans="1:4" ht="45" customHeight="1">
      <c r="A35" s="1578" t="s">
        <v>982</v>
      </c>
      <c r="B35" s="1464"/>
      <c r="C35" s="1464"/>
      <c r="D35" s="1464"/>
    </row>
    <row r="36" spans="2:3" ht="12.75">
      <c r="B36" s="617"/>
      <c r="C36" s="617"/>
    </row>
  </sheetData>
  <mergeCells count="2">
    <mergeCell ref="C1:D1"/>
    <mergeCell ref="A35:D35"/>
  </mergeCells>
  <printOptions/>
  <pageMargins left="0.75" right="0.75" top="1" bottom="1" header="0.5" footer="0.5"/>
  <pageSetup fitToHeight="1" fitToWidth="1"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SheetLayoutView="85" workbookViewId="0" topLeftCell="A1">
      <selection activeCell="C2" sqref="C2"/>
    </sheetView>
  </sheetViews>
  <sheetFormatPr defaultColWidth="9.00390625" defaultRowHeight="14.25"/>
  <cols>
    <col min="1" max="1" width="26.125" style="630" customWidth="1"/>
    <col min="2" max="2" width="9.375" style="25" customWidth="1"/>
    <col min="3" max="3" width="3.75390625" style="25" customWidth="1"/>
    <col min="4" max="4" width="8.875" style="25" customWidth="1"/>
    <col min="5" max="5" width="4.00390625" style="25" customWidth="1"/>
    <col min="6" max="6" width="9.00390625" style="25" customWidth="1"/>
    <col min="7" max="7" width="5.25390625" style="25" customWidth="1"/>
    <col min="8" max="8" width="9.00390625" style="25" customWidth="1"/>
    <col min="9" max="9" width="5.125" style="25" customWidth="1"/>
    <col min="10" max="10" width="8.875" style="25" customWidth="1"/>
    <col min="11" max="11" width="4.00390625" style="25" customWidth="1"/>
    <col min="12" max="12" width="8.75390625" style="25" customWidth="1"/>
    <col min="13" max="13" width="6.25390625" style="25" customWidth="1"/>
    <col min="14" max="14" width="8.875" style="25" customWidth="1"/>
    <col min="15" max="15" width="4.125" style="25" customWidth="1"/>
    <col min="16" max="16" width="8.75390625" style="25" customWidth="1"/>
    <col min="17" max="17" width="4.75390625" style="25" customWidth="1"/>
    <col min="18" max="18" width="8.875" style="25" customWidth="1"/>
    <col min="19" max="19" width="3.50390625" style="25" customWidth="1"/>
    <col min="20" max="20" width="8.75390625" style="25" customWidth="1"/>
    <col min="21" max="21" width="3.75390625" style="25" customWidth="1"/>
    <col min="22" max="22" width="8.75390625" style="25" customWidth="1"/>
    <col min="23" max="23" width="2.875" style="25" customWidth="1"/>
    <col min="24" max="24" width="8.25390625" style="25" customWidth="1"/>
    <col min="25" max="25" width="9.375" style="25" customWidth="1"/>
    <col min="26" max="27" width="0" style="25" hidden="1" customWidth="1"/>
    <col min="28" max="28" width="3.75390625" style="25" hidden="1" customWidth="1"/>
    <col min="29" max="16384" width="8.00390625" style="25" customWidth="1"/>
  </cols>
  <sheetData>
    <row r="1" spans="1:24" ht="15">
      <c r="A1" s="18" t="s">
        <v>989</v>
      </c>
      <c r="W1" s="619" t="s">
        <v>57</v>
      </c>
      <c r="X1" s="620"/>
    </row>
    <row r="2" ht="12.75">
      <c r="A2" s="5"/>
    </row>
    <row r="3" ht="12.75">
      <c r="A3" s="512" t="s">
        <v>991</v>
      </c>
    </row>
    <row r="4" ht="12.75">
      <c r="A4" s="512"/>
    </row>
    <row r="5" ht="12.75">
      <c r="A5" s="512"/>
    </row>
    <row r="6" ht="12.75">
      <c r="A6" s="512"/>
    </row>
    <row r="7" ht="12.75">
      <c r="A7" s="25"/>
    </row>
    <row r="8" ht="12.75">
      <c r="A8" s="8" t="s">
        <v>58</v>
      </c>
    </row>
    <row r="9" ht="12.75">
      <c r="A9" s="8"/>
    </row>
    <row r="10" ht="12.75">
      <c r="A10" s="8"/>
    </row>
    <row r="11" spans="1:24" ht="12.75">
      <c r="A11" s="25"/>
      <c r="B11" s="1"/>
      <c r="C11" s="1"/>
      <c r="D11" s="1"/>
      <c r="E11" s="1"/>
      <c r="F11" s="1"/>
      <c r="G11" s="1"/>
      <c r="H11" s="1"/>
      <c r="I11" s="1"/>
      <c r="J11" s="1"/>
      <c r="K11" s="1"/>
      <c r="L11" s="1"/>
      <c r="M11" s="1"/>
      <c r="N11" s="1"/>
      <c r="O11" s="1"/>
      <c r="P11" s="1"/>
      <c r="Q11" s="1"/>
      <c r="R11" s="604"/>
      <c r="S11" s="604"/>
      <c r="T11" s="604"/>
      <c r="U11" s="604"/>
      <c r="V11" s="1"/>
      <c r="W11" s="1"/>
      <c r="X11" s="1"/>
    </row>
    <row r="12" spans="1:26" ht="12.75">
      <c r="A12" s="25"/>
      <c r="B12" s="604"/>
      <c r="C12" s="604"/>
      <c r="D12" s="604"/>
      <c r="E12" s="604"/>
      <c r="F12" s="203"/>
      <c r="G12" s="203"/>
      <c r="H12" s="203"/>
      <c r="I12" s="203"/>
      <c r="J12" s="604"/>
      <c r="K12" s="604"/>
      <c r="L12" s="604"/>
      <c r="M12" s="604"/>
      <c r="N12" s="604"/>
      <c r="O12" s="604"/>
      <c r="P12" s="604"/>
      <c r="Q12" s="604"/>
      <c r="R12" s="604"/>
      <c r="S12" s="604"/>
      <c r="T12" s="604"/>
      <c r="U12" s="604"/>
      <c r="V12" s="621"/>
      <c r="W12" s="621"/>
      <c r="X12" s="621"/>
      <c r="Y12" s="622"/>
      <c r="Z12" s="1"/>
    </row>
    <row r="13" spans="1:27" ht="12.75">
      <c r="A13" s="622"/>
      <c r="B13" s="623" t="s">
        <v>59</v>
      </c>
      <c r="C13" s="623"/>
      <c r="D13" s="623"/>
      <c r="E13" s="604"/>
      <c r="F13" s="624" t="s">
        <v>60</v>
      </c>
      <c r="G13" s="624"/>
      <c r="H13" s="624"/>
      <c r="I13" s="604"/>
      <c r="J13" s="625" t="s">
        <v>61</v>
      </c>
      <c r="K13" s="624"/>
      <c r="L13" s="624"/>
      <c r="M13" s="624"/>
      <c r="N13" s="625" t="s">
        <v>62</v>
      </c>
      <c r="O13" s="624"/>
      <c r="P13" s="624"/>
      <c r="Q13" s="624"/>
      <c r="R13" s="604" t="s">
        <v>63</v>
      </c>
      <c r="S13" s="604"/>
      <c r="T13" s="604"/>
      <c r="U13" s="604"/>
      <c r="V13" s="624" t="s">
        <v>64</v>
      </c>
      <c r="W13" s="624"/>
      <c r="X13" s="624"/>
      <c r="Y13" s="622"/>
      <c r="Z13" s="623" t="s">
        <v>65</v>
      </c>
      <c r="AA13" s="626"/>
    </row>
    <row r="14" spans="1:27" ht="12.75">
      <c r="A14" s="622"/>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2"/>
      <c r="Z14" s="623"/>
      <c r="AA14" s="626"/>
    </row>
    <row r="15" spans="1:27" ht="12.75">
      <c r="A15" s="627"/>
      <c r="B15" s="289">
        <v>2006</v>
      </c>
      <c r="C15" s="628"/>
      <c r="D15" s="628">
        <v>2005</v>
      </c>
      <c r="E15" s="628"/>
      <c r="F15" s="289">
        <v>2006</v>
      </c>
      <c r="G15" s="628"/>
      <c r="H15" s="628">
        <v>2005</v>
      </c>
      <c r="I15" s="628"/>
      <c r="J15" s="289">
        <v>2006</v>
      </c>
      <c r="K15" s="628"/>
      <c r="L15" s="628">
        <v>2005</v>
      </c>
      <c r="M15" s="628"/>
      <c r="N15" s="289">
        <v>2006</v>
      </c>
      <c r="O15" s="628"/>
      <c r="P15" s="628">
        <v>2005</v>
      </c>
      <c r="Q15" s="628"/>
      <c r="R15" s="289">
        <v>2006</v>
      </c>
      <c r="S15" s="628"/>
      <c r="T15" s="628">
        <v>2005</v>
      </c>
      <c r="U15" s="628"/>
      <c r="V15" s="289">
        <v>2006</v>
      </c>
      <c r="W15" s="628"/>
      <c r="X15" s="628">
        <v>2005</v>
      </c>
      <c r="Y15" s="629"/>
      <c r="Z15" s="629">
        <v>1996</v>
      </c>
      <c r="AA15" s="629">
        <v>1995</v>
      </c>
    </row>
    <row r="16" spans="2:27" ht="12.75">
      <c r="B16" s="38" t="s">
        <v>66</v>
      </c>
      <c r="C16" s="606"/>
      <c r="D16" s="606" t="s">
        <v>66</v>
      </c>
      <c r="E16" s="606"/>
      <c r="F16" s="38" t="s">
        <v>66</v>
      </c>
      <c r="G16" s="606"/>
      <c r="H16" s="606" t="s">
        <v>66</v>
      </c>
      <c r="I16" s="606"/>
      <c r="J16" s="38" t="s">
        <v>66</v>
      </c>
      <c r="K16" s="606"/>
      <c r="L16" s="606" t="s">
        <v>66</v>
      </c>
      <c r="M16" s="606"/>
      <c r="N16" s="38" t="s">
        <v>66</v>
      </c>
      <c r="O16" s="606"/>
      <c r="P16" s="606" t="s">
        <v>66</v>
      </c>
      <c r="Q16" s="606"/>
      <c r="R16" s="38" t="s">
        <v>66</v>
      </c>
      <c r="S16" s="606"/>
      <c r="T16" s="606" t="s">
        <v>66</v>
      </c>
      <c r="U16" s="606"/>
      <c r="V16" s="38" t="s">
        <v>66</v>
      </c>
      <c r="W16" s="606"/>
      <c r="X16" s="606" t="s">
        <v>66</v>
      </c>
      <c r="Y16" s="604"/>
      <c r="Z16" s="604" t="s">
        <v>67</v>
      </c>
      <c r="AA16" s="604" t="s">
        <v>67</v>
      </c>
    </row>
    <row r="17" spans="4:27" ht="12.75">
      <c r="D17" s="605"/>
      <c r="E17" s="605"/>
      <c r="H17" s="605"/>
      <c r="I17" s="605"/>
      <c r="L17" s="605"/>
      <c r="M17" s="605"/>
      <c r="P17" s="605"/>
      <c r="Q17" s="605"/>
      <c r="T17" s="605"/>
      <c r="U17" s="605"/>
      <c r="X17" s="605"/>
      <c r="Y17" s="604"/>
      <c r="Z17" s="604"/>
      <c r="AA17" s="604"/>
    </row>
    <row r="18" spans="4:27" ht="12.75">
      <c r="D18" s="288"/>
      <c r="E18" s="288"/>
      <c r="H18" s="288"/>
      <c r="I18" s="288"/>
      <c r="L18" s="288"/>
      <c r="M18" s="288"/>
      <c r="N18" s="30"/>
      <c r="O18" s="30"/>
      <c r="P18" s="288"/>
      <c r="Q18" s="288"/>
      <c r="T18" s="288"/>
      <c r="U18" s="288"/>
      <c r="X18" s="288"/>
      <c r="Y18" s="604"/>
      <c r="Z18" s="604"/>
      <c r="AA18" s="604"/>
    </row>
    <row r="19" spans="1:29" ht="12.75">
      <c r="A19" s="17" t="s">
        <v>433</v>
      </c>
      <c r="B19" s="631">
        <v>15.1</v>
      </c>
      <c r="C19" s="632"/>
      <c r="D19" s="633">
        <v>14</v>
      </c>
      <c r="E19" s="633"/>
      <c r="F19" s="631">
        <v>60.3</v>
      </c>
      <c r="G19" s="632"/>
      <c r="H19" s="633">
        <v>58.2</v>
      </c>
      <c r="I19" s="633"/>
      <c r="J19" s="631">
        <v>54.2</v>
      </c>
      <c r="K19" s="632"/>
      <c r="L19" s="633">
        <v>51.4</v>
      </c>
      <c r="M19" s="633"/>
      <c r="N19" s="631">
        <v>1.2</v>
      </c>
      <c r="O19" s="632"/>
      <c r="P19" s="633">
        <v>1.1</v>
      </c>
      <c r="Q19" s="633"/>
      <c r="R19" s="631">
        <v>11.6</v>
      </c>
      <c r="S19" s="632"/>
      <c r="T19" s="633">
        <v>9.6</v>
      </c>
      <c r="U19" s="633"/>
      <c r="V19" s="634">
        <f>+B19+F19+J19+N19+R19</f>
        <v>142.39999999999998</v>
      </c>
      <c r="W19" s="635"/>
      <c r="X19" s="635">
        <f>+D19+H19+L19+P19+T19</f>
        <v>134.29999999999998</v>
      </c>
      <c r="Y19" s="636"/>
      <c r="Z19" s="636">
        <v>52.3</v>
      </c>
      <c r="AA19" s="206">
        <v>46</v>
      </c>
      <c r="AB19" s="206"/>
      <c r="AC19" s="206"/>
    </row>
    <row r="20" spans="1:29" ht="12.75">
      <c r="A20" s="17" t="s">
        <v>68</v>
      </c>
      <c r="B20" s="631"/>
      <c r="C20" s="632"/>
      <c r="D20" s="633"/>
      <c r="E20" s="633"/>
      <c r="F20" s="631"/>
      <c r="G20" s="632"/>
      <c r="H20" s="633"/>
      <c r="I20" s="633"/>
      <c r="J20" s="631"/>
      <c r="K20" s="632"/>
      <c r="L20" s="633"/>
      <c r="M20" s="633"/>
      <c r="N20" s="631"/>
      <c r="O20" s="632"/>
      <c r="P20" s="633"/>
      <c r="Q20" s="633"/>
      <c r="R20" s="631"/>
      <c r="S20" s="632"/>
      <c r="T20" s="633"/>
      <c r="U20" s="633"/>
      <c r="V20" s="634"/>
      <c r="W20" s="635"/>
      <c r="X20" s="635"/>
      <c r="Y20" s="636"/>
      <c r="Z20" s="636"/>
      <c r="AA20" s="206"/>
      <c r="AB20" s="206"/>
      <c r="AC20" s="206"/>
    </row>
    <row r="21" spans="1:29" ht="12.75">
      <c r="A21" s="17"/>
      <c r="B21" s="631"/>
      <c r="C21" s="632"/>
      <c r="D21" s="633"/>
      <c r="E21" s="633"/>
      <c r="F21" s="631"/>
      <c r="G21" s="632"/>
      <c r="H21" s="633"/>
      <c r="I21" s="633"/>
      <c r="J21" s="631"/>
      <c r="K21" s="632"/>
      <c r="L21" s="633"/>
      <c r="M21" s="633"/>
      <c r="N21" s="631"/>
      <c r="O21" s="632"/>
      <c r="P21" s="633"/>
      <c r="Q21" s="633"/>
      <c r="R21" s="631"/>
      <c r="S21" s="632"/>
      <c r="T21" s="633"/>
      <c r="U21" s="633"/>
      <c r="V21" s="634"/>
      <c r="W21" s="635"/>
      <c r="X21" s="635"/>
      <c r="Y21" s="636"/>
      <c r="Z21" s="636"/>
      <c r="AA21" s="206"/>
      <c r="AB21" s="206"/>
      <c r="AC21" s="206"/>
    </row>
    <row r="22" spans="1:29" ht="12.75">
      <c r="A22" s="17" t="s">
        <v>69</v>
      </c>
      <c r="B22" s="631">
        <v>0</v>
      </c>
      <c r="C22" s="632"/>
      <c r="D22" s="633">
        <v>0</v>
      </c>
      <c r="E22" s="633"/>
      <c r="F22" s="631">
        <v>0</v>
      </c>
      <c r="G22" s="632"/>
      <c r="H22" s="633">
        <v>0</v>
      </c>
      <c r="I22" s="633"/>
      <c r="J22" s="631">
        <v>2</v>
      </c>
      <c r="K22" s="632"/>
      <c r="L22" s="633">
        <v>2.1</v>
      </c>
      <c r="M22" s="633"/>
      <c r="N22" s="631">
        <v>6.2</v>
      </c>
      <c r="O22" s="632"/>
      <c r="P22" s="633">
        <v>7.4</v>
      </c>
      <c r="Q22" s="633"/>
      <c r="R22" s="631">
        <v>0</v>
      </c>
      <c r="S22" s="632"/>
      <c r="T22" s="633">
        <v>0.3</v>
      </c>
      <c r="U22" s="633"/>
      <c r="V22" s="634">
        <f>+B22+F22+J22+N22+R22</f>
        <v>8.2</v>
      </c>
      <c r="W22" s="635"/>
      <c r="X22" s="635">
        <f>+D22+H22+L22+P22+T22</f>
        <v>9.8</v>
      </c>
      <c r="Y22" s="636"/>
      <c r="Z22" s="636"/>
      <c r="AA22" s="206"/>
      <c r="AB22" s="206"/>
      <c r="AC22" s="206"/>
    </row>
    <row r="23" spans="1:29" ht="12.75">
      <c r="A23" s="17"/>
      <c r="B23" s="631"/>
      <c r="C23" s="632"/>
      <c r="D23" s="637"/>
      <c r="E23" s="637"/>
      <c r="F23" s="631"/>
      <c r="G23" s="632"/>
      <c r="H23" s="632"/>
      <c r="I23" s="632"/>
      <c r="J23" s="631"/>
      <c r="K23" s="632"/>
      <c r="L23" s="637"/>
      <c r="M23" s="637"/>
      <c r="N23" s="631"/>
      <c r="O23" s="632"/>
      <c r="P23" s="637"/>
      <c r="Q23" s="637"/>
      <c r="R23" s="631"/>
      <c r="S23" s="632"/>
      <c r="T23" s="637"/>
      <c r="U23" s="637"/>
      <c r="V23" s="638"/>
      <c r="W23" s="639"/>
      <c r="X23" s="635"/>
      <c r="Y23" s="636"/>
      <c r="Z23" s="636"/>
      <c r="AA23" s="206"/>
      <c r="AB23" s="206"/>
      <c r="AC23" s="206"/>
    </row>
    <row r="24" spans="1:29" ht="12.75">
      <c r="A24" s="17" t="s">
        <v>816</v>
      </c>
      <c r="B24" s="631">
        <v>0</v>
      </c>
      <c r="C24" s="632"/>
      <c r="D24" s="633">
        <v>0.1</v>
      </c>
      <c r="E24" s="633"/>
      <c r="F24" s="631">
        <v>11.7</v>
      </c>
      <c r="G24" s="632"/>
      <c r="H24" s="633">
        <v>8.8</v>
      </c>
      <c r="I24" s="633"/>
      <c r="J24" s="631">
        <v>20.1</v>
      </c>
      <c r="K24" s="632"/>
      <c r="L24" s="633">
        <v>24.3</v>
      </c>
      <c r="M24" s="633"/>
      <c r="N24" s="631">
        <v>3.3</v>
      </c>
      <c r="O24" s="632"/>
      <c r="P24" s="633">
        <v>3.6</v>
      </c>
      <c r="Q24" s="633"/>
      <c r="R24" s="631">
        <v>1.1</v>
      </c>
      <c r="S24" s="632"/>
      <c r="T24" s="633">
        <v>1.2</v>
      </c>
      <c r="U24" s="633"/>
      <c r="V24" s="634">
        <f>+B24+F24+J24+N24+R24</f>
        <v>36.2</v>
      </c>
      <c r="W24" s="635"/>
      <c r="X24" s="635">
        <f>+D24+H24+L24+P24+T24</f>
        <v>38.00000000000001</v>
      </c>
      <c r="Y24" s="636"/>
      <c r="Z24" s="636">
        <v>15.6</v>
      </c>
      <c r="AA24" s="206">
        <v>15</v>
      </c>
      <c r="AB24" s="206"/>
      <c r="AC24" s="206"/>
    </row>
    <row r="25" spans="1:29" ht="12.75">
      <c r="A25" s="17"/>
      <c r="B25" s="631"/>
      <c r="C25" s="632"/>
      <c r="D25" s="637"/>
      <c r="E25" s="637"/>
      <c r="F25" s="631"/>
      <c r="G25" s="632"/>
      <c r="H25" s="637"/>
      <c r="I25" s="637"/>
      <c r="J25" s="631"/>
      <c r="K25" s="632"/>
      <c r="L25" s="637"/>
      <c r="M25" s="637"/>
      <c r="N25" s="631"/>
      <c r="O25" s="632"/>
      <c r="P25" s="637"/>
      <c r="Q25" s="637"/>
      <c r="R25" s="631"/>
      <c r="S25" s="632"/>
      <c r="T25" s="637"/>
      <c r="U25" s="637"/>
      <c r="V25" s="638"/>
      <c r="W25" s="639"/>
      <c r="X25" s="635"/>
      <c r="Y25" s="636"/>
      <c r="Z25" s="636"/>
      <c r="AA25" s="206"/>
      <c r="AB25" s="206"/>
      <c r="AC25" s="206"/>
    </row>
    <row r="26" spans="1:29" ht="12.75">
      <c r="A26" s="17" t="s">
        <v>570</v>
      </c>
      <c r="B26" s="631">
        <v>0.1</v>
      </c>
      <c r="C26" s="632"/>
      <c r="D26" s="633">
        <v>0.1</v>
      </c>
      <c r="E26" s="633"/>
      <c r="F26" s="631">
        <v>6.9</v>
      </c>
      <c r="G26" s="632"/>
      <c r="H26" s="633">
        <v>5</v>
      </c>
      <c r="I26" s="633"/>
      <c r="J26" s="631">
        <v>5.4</v>
      </c>
      <c r="K26" s="632"/>
      <c r="L26" s="633">
        <v>4.7</v>
      </c>
      <c r="M26" s="633"/>
      <c r="N26" s="631">
        <v>0.9</v>
      </c>
      <c r="O26" s="632"/>
      <c r="P26" s="633">
        <v>1.1</v>
      </c>
      <c r="Q26" s="633"/>
      <c r="R26" s="631">
        <v>0.5</v>
      </c>
      <c r="S26" s="632"/>
      <c r="T26" s="633">
        <v>0.4</v>
      </c>
      <c r="U26" s="633"/>
      <c r="V26" s="634">
        <f>+B26+F26+J26+N26+R26</f>
        <v>13.8</v>
      </c>
      <c r="W26" s="635"/>
      <c r="X26" s="635">
        <f>+D26+H26+L26+P26+T26</f>
        <v>11.3</v>
      </c>
      <c r="Y26" s="636"/>
      <c r="Z26" s="636">
        <v>1.5</v>
      </c>
      <c r="AA26" s="636">
        <v>1.4</v>
      </c>
      <c r="AB26" s="206" t="s">
        <v>70</v>
      </c>
      <c r="AC26" s="206"/>
    </row>
    <row r="27" spans="1:29" ht="12.75">
      <c r="A27" s="17"/>
      <c r="B27" s="640"/>
      <c r="C27" s="641"/>
      <c r="D27" s="642"/>
      <c r="E27" s="642"/>
      <c r="F27" s="640"/>
      <c r="G27" s="641"/>
      <c r="H27" s="642"/>
      <c r="I27" s="642"/>
      <c r="J27" s="640"/>
      <c r="K27" s="641"/>
      <c r="L27" s="642"/>
      <c r="M27" s="642"/>
      <c r="N27" s="640"/>
      <c r="O27" s="641"/>
      <c r="P27" s="642"/>
      <c r="Q27" s="642"/>
      <c r="R27" s="640"/>
      <c r="S27" s="641"/>
      <c r="T27" s="642"/>
      <c r="U27" s="642"/>
      <c r="V27" s="638"/>
      <c r="W27" s="639"/>
      <c r="X27" s="635"/>
      <c r="Y27" s="636"/>
      <c r="Z27" s="636"/>
      <c r="AA27" s="636"/>
      <c r="AB27" s="206"/>
      <c r="AC27" s="206"/>
    </row>
    <row r="28" spans="1:29" ht="13.5" thickBot="1">
      <c r="A28" s="17" t="s">
        <v>71</v>
      </c>
      <c r="B28" s="643">
        <f>SUM(B19:B26)</f>
        <v>15.2</v>
      </c>
      <c r="C28" s="644"/>
      <c r="D28" s="644">
        <v>14.2</v>
      </c>
      <c r="E28" s="644"/>
      <c r="F28" s="643">
        <f>SUM(F19:F26)</f>
        <v>78.9</v>
      </c>
      <c r="G28" s="644"/>
      <c r="H28" s="644">
        <v>72</v>
      </c>
      <c r="I28" s="644"/>
      <c r="J28" s="643">
        <f>SUM(J19:J26)</f>
        <v>81.70000000000002</v>
      </c>
      <c r="K28" s="644"/>
      <c r="L28" s="644">
        <f>SUM(L19:L26)</f>
        <v>82.5</v>
      </c>
      <c r="M28" s="644"/>
      <c r="N28" s="643">
        <f>SUM(N19:N26)</f>
        <v>11.6</v>
      </c>
      <c r="O28" s="644"/>
      <c r="P28" s="644">
        <f>SUM(P19:P26)</f>
        <v>13.2</v>
      </c>
      <c r="Q28" s="644"/>
      <c r="R28" s="643">
        <f>SUM(R19:R26)</f>
        <v>13.2</v>
      </c>
      <c r="S28" s="644"/>
      <c r="T28" s="644">
        <f>SUM(T19:T26)</f>
        <v>11.5</v>
      </c>
      <c r="U28" s="644"/>
      <c r="V28" s="643">
        <f>SUM(V19:V26)</f>
        <v>200.59999999999997</v>
      </c>
      <c r="W28" s="644"/>
      <c r="X28" s="644">
        <f>SUM(X19:X26)</f>
        <v>193.4</v>
      </c>
      <c r="Y28" s="645"/>
      <c r="Z28" s="646" t="e">
        <v>#VALUE!</v>
      </c>
      <c r="AA28" s="647">
        <v>70.4</v>
      </c>
      <c r="AB28" s="206"/>
      <c r="AC28" s="206"/>
    </row>
    <row r="29" spans="2:29" ht="13.5" thickTop="1">
      <c r="B29" s="206"/>
      <c r="C29" s="206"/>
      <c r="D29" s="206"/>
      <c r="E29" s="206"/>
      <c r="F29" s="206"/>
      <c r="G29" s="206"/>
      <c r="H29" s="206"/>
      <c r="I29" s="206"/>
      <c r="J29" s="481"/>
      <c r="K29" s="481"/>
      <c r="L29" s="648"/>
      <c r="M29" s="648"/>
      <c r="N29" s="206"/>
      <c r="O29" s="206"/>
      <c r="P29" s="649"/>
      <c r="Q29" s="649"/>
      <c r="R29" s="206"/>
      <c r="S29" s="206"/>
      <c r="T29" s="650"/>
      <c r="U29" s="650"/>
      <c r="V29" s="650"/>
      <c r="W29" s="650"/>
      <c r="X29" s="206"/>
      <c r="Y29" s="206"/>
      <c r="Z29" s="206"/>
      <c r="AB29" s="206"/>
      <c r="AC29" s="206"/>
    </row>
    <row r="30" spans="1:29" ht="12.75">
      <c r="A30" s="651" t="s">
        <v>743</v>
      </c>
      <c r="B30" s="206"/>
      <c r="C30" s="206"/>
      <c r="D30" s="206"/>
      <c r="E30" s="206"/>
      <c r="F30" s="206"/>
      <c r="G30" s="206"/>
      <c r="H30" s="206"/>
      <c r="I30" s="206"/>
      <c r="J30" s="206"/>
      <c r="K30" s="206"/>
      <c r="L30" s="206"/>
      <c r="M30" s="206"/>
      <c r="N30" s="206"/>
      <c r="O30" s="206"/>
      <c r="P30" s="636"/>
      <c r="Q30" s="636"/>
      <c r="R30" s="636"/>
      <c r="S30" s="636"/>
      <c r="T30" s="636"/>
      <c r="U30" s="636"/>
      <c r="V30" s="650"/>
      <c r="W30" s="650"/>
      <c r="X30" s="206"/>
      <c r="Y30" s="206"/>
      <c r="Z30" s="206"/>
      <c r="AB30" s="206"/>
      <c r="AC30" s="206"/>
    </row>
    <row r="31" spans="2:29" ht="12.75">
      <c r="B31" s="206"/>
      <c r="C31" s="206"/>
      <c r="D31" s="206"/>
      <c r="E31" s="206"/>
      <c r="F31" s="206"/>
      <c r="G31" s="206"/>
      <c r="H31" s="206"/>
      <c r="I31" s="206"/>
      <c r="J31" s="206"/>
      <c r="K31" s="206"/>
      <c r="L31" s="206"/>
      <c r="M31" s="206"/>
      <c r="N31" s="206"/>
      <c r="O31" s="206"/>
      <c r="P31" s="206"/>
      <c r="Q31" s="206"/>
      <c r="R31" s="206"/>
      <c r="S31" s="206"/>
      <c r="T31" s="206"/>
      <c r="U31" s="206"/>
      <c r="V31" s="650"/>
      <c r="W31" s="650"/>
      <c r="X31" s="206"/>
      <c r="Y31" s="206"/>
      <c r="Z31" s="206"/>
      <c r="AB31" s="206"/>
      <c r="AC31" s="206"/>
    </row>
    <row r="32" spans="1:24" ht="38.25" customHeight="1">
      <c r="A32" s="1579" t="s">
        <v>12</v>
      </c>
      <c r="B32" s="1464"/>
      <c r="C32" s="1464"/>
      <c r="D32" s="1464"/>
      <c r="E32" s="1464"/>
      <c r="F32" s="1464"/>
      <c r="G32" s="1464"/>
      <c r="H32" s="1464"/>
      <c r="I32" s="1464"/>
      <c r="J32" s="1464"/>
      <c r="K32" s="1464"/>
      <c r="L32" s="1464"/>
      <c r="M32" s="1464"/>
      <c r="N32" s="1464"/>
      <c r="O32" s="1464"/>
      <c r="P32" s="1464"/>
      <c r="Q32" s="1464"/>
      <c r="R32" s="1464"/>
      <c r="S32" s="1464"/>
      <c r="T32" s="1464"/>
      <c r="U32" s="1464"/>
      <c r="V32" s="1464"/>
      <c r="W32" s="1464"/>
      <c r="X32" s="1464"/>
    </row>
    <row r="34" ht="13.5" customHeight="1"/>
    <row r="35" spans="1:29" ht="12.75">
      <c r="A35" s="1"/>
      <c r="B35" s="206"/>
      <c r="C35" s="206"/>
      <c r="D35" s="206"/>
      <c r="E35" s="206"/>
      <c r="H35" s="206"/>
      <c r="I35" s="206"/>
      <c r="L35" s="206"/>
      <c r="M35" s="206"/>
      <c r="N35" s="206"/>
      <c r="O35" s="206"/>
      <c r="P35" s="206"/>
      <c r="Q35" s="206"/>
      <c r="R35" s="206"/>
      <c r="S35" s="206"/>
      <c r="T35" s="206"/>
      <c r="U35" s="206"/>
      <c r="V35" s="206"/>
      <c r="W35" s="206"/>
      <c r="X35" s="206"/>
      <c r="Y35" s="206"/>
      <c r="Z35" s="206"/>
      <c r="AA35" s="206"/>
      <c r="AB35" s="206"/>
      <c r="AC35" s="206"/>
    </row>
    <row r="36" spans="2:29" ht="12.7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2:29" ht="12.75">
      <c r="B37" s="652"/>
      <c r="C37" s="652"/>
      <c r="D37" s="617"/>
      <c r="E37" s="617"/>
      <c r="F37" s="652"/>
      <c r="G37" s="652"/>
      <c r="H37" s="617"/>
      <c r="I37" s="617"/>
      <c r="J37" s="652"/>
      <c r="K37" s="652"/>
      <c r="L37" s="617"/>
      <c r="M37" s="617"/>
      <c r="N37" s="617"/>
      <c r="O37" s="617"/>
      <c r="T37" s="617"/>
      <c r="U37" s="617"/>
      <c r="V37" s="653"/>
      <c r="W37" s="653"/>
      <c r="X37" s="617"/>
      <c r="Y37" s="636"/>
      <c r="Z37" s="636"/>
      <c r="AA37" s="206"/>
      <c r="AB37" s="206"/>
      <c r="AC37" s="206"/>
    </row>
    <row r="38" spans="2:29" ht="12.75">
      <c r="B38" s="206"/>
      <c r="C38" s="206"/>
      <c r="D38" s="206"/>
      <c r="E38" s="206"/>
      <c r="F38" s="206"/>
      <c r="G38" s="206"/>
      <c r="H38" s="206"/>
      <c r="I38" s="206"/>
      <c r="J38" s="654"/>
      <c r="K38" s="654"/>
      <c r="L38" s="206"/>
      <c r="M38" s="206"/>
      <c r="N38" s="206"/>
      <c r="O38" s="206"/>
      <c r="P38" s="621"/>
      <c r="Q38" s="621"/>
      <c r="R38" s="621"/>
      <c r="S38" s="621"/>
      <c r="T38" s="206"/>
      <c r="U38" s="206"/>
      <c r="V38" s="206"/>
      <c r="W38" s="206"/>
      <c r="X38" s="206"/>
      <c r="Y38" s="206"/>
      <c r="Z38" s="206"/>
      <c r="AA38" s="206"/>
      <c r="AB38" s="206"/>
      <c r="AC38" s="206"/>
    </row>
    <row r="39" spans="2:29" ht="12.75">
      <c r="B39" s="206"/>
      <c r="C39" s="206"/>
      <c r="D39" s="206"/>
      <c r="E39" s="206"/>
      <c r="F39" s="206"/>
      <c r="G39" s="206"/>
      <c r="H39" s="206"/>
      <c r="I39" s="206"/>
      <c r="J39" s="206"/>
      <c r="K39" s="206"/>
      <c r="L39" s="206"/>
      <c r="M39" s="206"/>
      <c r="N39" s="206"/>
      <c r="O39" s="206"/>
      <c r="T39" s="206"/>
      <c r="U39" s="206"/>
      <c r="V39" s="206"/>
      <c r="W39" s="206"/>
      <c r="X39" s="206"/>
      <c r="Y39" s="206"/>
      <c r="Z39" s="206"/>
      <c r="AA39" s="206"/>
      <c r="AB39" s="206"/>
      <c r="AC39" s="206"/>
    </row>
    <row r="40" spans="2:29" ht="12.75">
      <c r="B40" s="206"/>
      <c r="C40" s="206"/>
      <c r="D40" s="206"/>
      <c r="E40" s="206"/>
      <c r="F40" s="206"/>
      <c r="G40" s="206"/>
      <c r="H40" s="206"/>
      <c r="I40" s="206"/>
      <c r="J40" s="206"/>
      <c r="K40" s="206"/>
      <c r="L40" s="206"/>
      <c r="M40" s="206"/>
      <c r="N40" s="206"/>
      <c r="O40" s="206"/>
      <c r="T40" s="206"/>
      <c r="U40" s="206"/>
      <c r="V40" s="206"/>
      <c r="W40" s="206"/>
      <c r="X40" s="206"/>
      <c r="Y40" s="206"/>
      <c r="Z40" s="206"/>
      <c r="AA40" s="206"/>
      <c r="AB40" s="206"/>
      <c r="AC40" s="206"/>
    </row>
    <row r="41" spans="2:29" ht="12.75">
      <c r="B41" s="206"/>
      <c r="C41" s="206"/>
      <c r="D41" s="206"/>
      <c r="E41" s="206"/>
      <c r="F41" s="206"/>
      <c r="G41" s="206"/>
      <c r="H41" s="206"/>
      <c r="I41" s="206"/>
      <c r="J41" s="206"/>
      <c r="K41" s="206"/>
      <c r="L41" s="206"/>
      <c r="M41" s="206"/>
      <c r="N41" s="206"/>
      <c r="O41" s="206"/>
      <c r="T41" s="206"/>
      <c r="U41" s="206"/>
      <c r="V41" s="206"/>
      <c r="W41" s="206"/>
      <c r="X41" s="206"/>
      <c r="Y41" s="206"/>
      <c r="Z41" s="206"/>
      <c r="AA41" s="206"/>
      <c r="AB41" s="206"/>
      <c r="AC41" s="206"/>
    </row>
    <row r="42" spans="2:29" ht="12.75">
      <c r="B42" s="206"/>
      <c r="C42" s="206"/>
      <c r="D42" s="206"/>
      <c r="E42" s="206"/>
      <c r="F42" s="206"/>
      <c r="G42" s="206"/>
      <c r="H42" s="206"/>
      <c r="I42" s="206"/>
      <c r="J42" s="206"/>
      <c r="K42" s="206"/>
      <c r="L42" s="206"/>
      <c r="M42" s="206"/>
      <c r="N42" s="206"/>
      <c r="O42" s="206"/>
      <c r="T42" s="206"/>
      <c r="U42" s="206"/>
      <c r="V42" s="206"/>
      <c r="W42" s="206"/>
      <c r="X42" s="206"/>
      <c r="Y42" s="206"/>
      <c r="Z42" s="206"/>
      <c r="AA42" s="206"/>
      <c r="AB42" s="206"/>
      <c r="AC42" s="206"/>
    </row>
    <row r="43" spans="2:29" ht="12.75">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row>
    <row r="44" spans="2:29" ht="12.75">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row>
    <row r="45" spans="2:29" ht="12.7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row>
    <row r="46" spans="2:29" ht="12.75">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row>
    <row r="47" spans="2:29" ht="12.75">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6"/>
    </row>
    <row r="48" spans="2:29" ht="12.75">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2:29" ht="12.75">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2:29" ht="12.75">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row>
    <row r="51" spans="2:29" ht="12.7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row>
    <row r="52" spans="2:29" ht="12.75">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row>
    <row r="53" spans="2:29" ht="12.75">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row>
  </sheetData>
  <mergeCells count="1">
    <mergeCell ref="A32:X32"/>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25.xml><?xml version="1.0" encoding="utf-8"?>
<worksheet xmlns="http://schemas.openxmlformats.org/spreadsheetml/2006/main" xmlns:r="http://schemas.openxmlformats.org/officeDocument/2006/relationships">
  <dimension ref="A1:O28"/>
  <sheetViews>
    <sheetView showGridLines="0" zoomScale="75" zoomScaleNormal="75" workbookViewId="0" topLeftCell="A1">
      <selection activeCell="C2" sqref="C2"/>
    </sheetView>
  </sheetViews>
  <sheetFormatPr defaultColWidth="8.00390625" defaultRowHeight="14.25"/>
  <cols>
    <col min="1" max="12" width="8.00390625" style="5" customWidth="1"/>
    <col min="13" max="13" width="4.375" style="5" customWidth="1"/>
    <col min="14" max="16384" width="8.00390625" style="5" customWidth="1"/>
  </cols>
  <sheetData>
    <row r="1" spans="1:15" ht="15">
      <c r="A1" s="18" t="s">
        <v>989</v>
      </c>
      <c r="L1" s="27" t="s">
        <v>72</v>
      </c>
      <c r="O1" s="601"/>
    </row>
    <row r="3" ht="12.75">
      <c r="A3" s="512" t="s">
        <v>991</v>
      </c>
    </row>
    <row r="6" ht="12.75">
      <c r="A6" s="8" t="s">
        <v>73</v>
      </c>
    </row>
    <row r="8" spans="1:14" ht="57.75" customHeight="1">
      <c r="A8" s="1463" t="s">
        <v>74</v>
      </c>
      <c r="B8" s="1464"/>
      <c r="C8" s="1464"/>
      <c r="D8" s="1464"/>
      <c r="E8" s="1464"/>
      <c r="F8" s="1464"/>
      <c r="G8" s="1464"/>
      <c r="H8" s="1464"/>
      <c r="I8" s="1464"/>
      <c r="J8" s="1464"/>
      <c r="K8" s="1464"/>
      <c r="L8" s="1464"/>
      <c r="M8" s="159"/>
      <c r="N8" s="159"/>
    </row>
    <row r="9" ht="15.75" customHeight="1">
      <c r="A9" s="18"/>
    </row>
    <row r="11" ht="12.75">
      <c r="A11" s="5" t="s">
        <v>75</v>
      </c>
    </row>
    <row r="14" spans="4:10" ht="12.75">
      <c r="D14" s="203"/>
      <c r="E14" s="203"/>
      <c r="G14" s="15"/>
      <c r="H14" s="15"/>
      <c r="I14" s="15"/>
      <c r="J14" s="15"/>
    </row>
    <row r="15" spans="4:11" ht="12.75">
      <c r="D15" s="203" t="s">
        <v>76</v>
      </c>
      <c r="E15" s="203"/>
      <c r="F15" s="203" t="s">
        <v>77</v>
      </c>
      <c r="G15" s="15"/>
      <c r="H15" s="15"/>
      <c r="I15" s="4" t="s">
        <v>76</v>
      </c>
      <c r="J15" s="4"/>
      <c r="K15" s="15" t="s">
        <v>77</v>
      </c>
    </row>
    <row r="16" spans="1:11" ht="12.75">
      <c r="A16" s="348" t="s">
        <v>78</v>
      </c>
      <c r="B16" s="37"/>
      <c r="C16" s="37"/>
      <c r="D16" s="38">
        <v>2006</v>
      </c>
      <c r="E16" s="38"/>
      <c r="F16" s="38">
        <v>2006</v>
      </c>
      <c r="G16" s="290"/>
      <c r="H16" s="290"/>
      <c r="I16" s="290">
        <v>2005</v>
      </c>
      <c r="J16" s="290"/>
      <c r="K16" s="290">
        <v>2005</v>
      </c>
    </row>
    <row r="18" spans="1:11" ht="12.75">
      <c r="A18" s="5" t="s">
        <v>79</v>
      </c>
      <c r="D18" s="1">
        <v>15.22</v>
      </c>
      <c r="E18" s="1"/>
      <c r="F18" s="655">
        <v>14.32</v>
      </c>
      <c r="I18" s="656">
        <v>13.31</v>
      </c>
      <c r="K18" s="5">
        <v>14.15</v>
      </c>
    </row>
    <row r="19" spans="4:9" ht="12.75">
      <c r="D19" s="1"/>
      <c r="E19" s="1"/>
      <c r="F19" s="1"/>
      <c r="I19" s="656"/>
    </row>
    <row r="20" spans="1:11" ht="12.75">
      <c r="A20" s="5" t="s">
        <v>574</v>
      </c>
      <c r="D20" s="655">
        <v>233.2</v>
      </c>
      <c r="E20" s="1"/>
      <c r="F20" s="1">
        <v>214.34</v>
      </c>
      <c r="I20" s="656">
        <v>202.63</v>
      </c>
      <c r="K20" s="5">
        <v>200.13</v>
      </c>
    </row>
    <row r="21" spans="4:9" ht="12.75">
      <c r="D21" s="1"/>
      <c r="E21" s="25"/>
      <c r="F21" s="1"/>
      <c r="I21" s="656"/>
    </row>
    <row r="22" spans="1:11" ht="12.75">
      <c r="A22" s="5" t="s">
        <v>577</v>
      </c>
      <c r="D22" s="655">
        <v>6.9</v>
      </c>
      <c r="E22" s="1"/>
      <c r="F22" s="1">
        <v>6.76</v>
      </c>
      <c r="I22" s="656">
        <v>6.49</v>
      </c>
      <c r="K22" s="5">
        <v>6.89</v>
      </c>
    </row>
    <row r="23" spans="4:9" ht="12.75">
      <c r="D23" s="1"/>
      <c r="E23" s="1"/>
      <c r="F23" s="1"/>
      <c r="I23" s="656"/>
    </row>
    <row r="24" spans="1:11" ht="12.75">
      <c r="A24" s="5" t="s">
        <v>579</v>
      </c>
      <c r="D24" s="655">
        <v>3</v>
      </c>
      <c r="E24" s="1"/>
      <c r="F24" s="655">
        <v>2.93</v>
      </c>
      <c r="I24" s="656">
        <v>2.85</v>
      </c>
      <c r="K24" s="656">
        <v>3.03</v>
      </c>
    </row>
    <row r="25" spans="4:11" ht="12.75">
      <c r="D25" s="1"/>
      <c r="E25" s="1"/>
      <c r="F25" s="1"/>
      <c r="I25" s="656"/>
      <c r="K25" s="656"/>
    </row>
    <row r="26" spans="1:11" ht="12.75">
      <c r="A26" s="5" t="s">
        <v>684</v>
      </c>
      <c r="D26" s="1">
        <v>63.77</v>
      </c>
      <c r="E26" s="1"/>
      <c r="F26" s="1">
        <v>59.95</v>
      </c>
      <c r="I26" s="656">
        <v>56.38</v>
      </c>
      <c r="K26" s="656">
        <v>58.47</v>
      </c>
    </row>
    <row r="27" spans="4:9" ht="12.75">
      <c r="D27" s="1"/>
      <c r="E27" s="1"/>
      <c r="F27" s="1"/>
      <c r="I27" s="656"/>
    </row>
    <row r="28" spans="1:11" ht="12.75">
      <c r="A28" s="5" t="s">
        <v>80</v>
      </c>
      <c r="D28" s="1">
        <v>1.96</v>
      </c>
      <c r="E28" s="1"/>
      <c r="F28" s="1">
        <v>1.84</v>
      </c>
      <c r="I28" s="656">
        <v>1.72</v>
      </c>
      <c r="K28" s="656">
        <v>1.82</v>
      </c>
    </row>
  </sheetData>
  <mergeCells count="1">
    <mergeCell ref="A8:L8"/>
  </mergeCells>
  <printOptions/>
  <pageMargins left="0.75" right="0.75" top="1" bottom="1" header="0.5" footer="0.5"/>
  <pageSetup horizontalDpi="600" verticalDpi="600" orientation="portrait" paperSize="9" scale="82" r:id="rId1"/>
</worksheet>
</file>

<file path=xl/worksheets/sheet26.xml><?xml version="1.0" encoding="utf-8"?>
<worksheet xmlns="http://schemas.openxmlformats.org/spreadsheetml/2006/main" xmlns:r="http://schemas.openxmlformats.org/officeDocument/2006/relationships">
  <sheetPr>
    <pageSetUpPr fitToPage="1"/>
  </sheetPr>
  <dimension ref="A1:O68"/>
  <sheetViews>
    <sheetView showGridLines="0" zoomScale="75" zoomScaleNormal="75" zoomScaleSheetLayoutView="85" workbookViewId="0" topLeftCell="A1">
      <selection activeCell="C2" sqref="C2"/>
    </sheetView>
  </sheetViews>
  <sheetFormatPr defaultColWidth="14.25390625" defaultRowHeight="25.5" customHeight="1"/>
  <cols>
    <col min="1" max="1" width="6.625" style="662" customWidth="1"/>
    <col min="2" max="2" width="4.00390625" style="662" customWidth="1"/>
    <col min="3" max="3" width="14.375" style="662" customWidth="1"/>
    <col min="4" max="4" width="8.00390625" style="662" customWidth="1"/>
    <col min="5" max="5" width="8.25390625" style="662" customWidth="1"/>
    <col min="6" max="6" width="8.00390625" style="662" customWidth="1"/>
    <col min="7" max="8" width="14.50390625" style="666" customWidth="1"/>
    <col min="9" max="9" width="14.50390625" style="662" customWidth="1"/>
    <col min="10" max="10" width="5.25390625" style="662" customWidth="1"/>
    <col min="11" max="11" width="13.50390625" style="661" customWidth="1"/>
    <col min="12" max="12" width="16.00390625" style="661" customWidth="1"/>
    <col min="13" max="13" width="14.25390625" style="664" customWidth="1"/>
    <col min="14" max="16384" width="14.25390625" style="662" customWidth="1"/>
  </cols>
  <sheetData>
    <row r="1" spans="1:13" s="657" customFormat="1" ht="12.75" customHeight="1">
      <c r="A1" s="18" t="s">
        <v>989</v>
      </c>
      <c r="B1" s="25"/>
      <c r="C1" s="25"/>
      <c r="D1" s="25"/>
      <c r="F1" s="658"/>
      <c r="G1" s="658"/>
      <c r="H1" s="658"/>
      <c r="I1" s="658"/>
      <c r="J1" s="659"/>
      <c r="K1" s="660"/>
      <c r="L1" s="169" t="s">
        <v>81</v>
      </c>
      <c r="M1" s="658"/>
    </row>
    <row r="2" spans="1:10" s="657" customFormat="1" ht="11.25" customHeight="1">
      <c r="A2" s="25"/>
      <c r="B2" s="25"/>
      <c r="C2" s="25"/>
      <c r="D2" s="25"/>
      <c r="E2" s="25"/>
      <c r="F2" s="658"/>
      <c r="G2" s="658"/>
      <c r="H2" s="658"/>
      <c r="I2" s="658"/>
      <c r="J2" s="659"/>
    </row>
    <row r="3" spans="1:12" ht="11.25" customHeight="1">
      <c r="A3" s="512" t="s">
        <v>991</v>
      </c>
      <c r="B3" s="25"/>
      <c r="C3" s="25"/>
      <c r="D3" s="25"/>
      <c r="E3" s="25"/>
      <c r="F3" s="661"/>
      <c r="G3" s="662"/>
      <c r="H3" s="662"/>
      <c r="K3" s="663"/>
      <c r="L3" s="663"/>
    </row>
    <row r="4" spans="1:12" ht="12.75" customHeight="1">
      <c r="A4" s="512"/>
      <c r="B4" s="25"/>
      <c r="C4" s="25"/>
      <c r="D4" s="25"/>
      <c r="E4" s="25"/>
      <c r="F4" s="661"/>
      <c r="G4" s="662"/>
      <c r="H4" s="662"/>
      <c r="K4" s="663"/>
      <c r="L4" s="663"/>
    </row>
    <row r="5" spans="1:12" ht="12.75" customHeight="1">
      <c r="A5" s="222"/>
      <c r="B5" s="25"/>
      <c r="C5" s="25"/>
      <c r="D5" s="25"/>
      <c r="E5" s="25"/>
      <c r="F5" s="661"/>
      <c r="G5" s="662"/>
      <c r="H5" s="662"/>
      <c r="I5" s="665"/>
      <c r="K5" s="1580"/>
      <c r="L5" s="1580"/>
    </row>
    <row r="6" spans="8:12" ht="12.75" customHeight="1">
      <c r="H6" s="662"/>
      <c r="I6" s="667"/>
      <c r="K6" s="663"/>
      <c r="L6" s="663"/>
    </row>
    <row r="7" spans="2:12" ht="12.75" customHeight="1">
      <c r="B7" s="25"/>
      <c r="C7" s="25"/>
      <c r="D7" s="25"/>
      <c r="E7" s="25"/>
      <c r="F7" s="661"/>
      <c r="G7" s="662"/>
      <c r="H7" s="662"/>
      <c r="J7" s="668"/>
      <c r="K7" s="663"/>
      <c r="L7" s="668" t="s">
        <v>82</v>
      </c>
    </row>
    <row r="8" spans="1:12" ht="12.75" customHeight="1">
      <c r="A8" s="669" t="s">
        <v>693</v>
      </c>
      <c r="B8" s="670"/>
      <c r="C8" s="670"/>
      <c r="D8" s="670"/>
      <c r="E8" s="670"/>
      <c r="F8" s="670"/>
      <c r="G8" s="671"/>
      <c r="H8" s="662"/>
      <c r="J8" s="668"/>
      <c r="K8" s="663"/>
      <c r="L8" s="668">
        <v>2006</v>
      </c>
    </row>
    <row r="9" spans="1:12" ht="12.75" customHeight="1">
      <c r="A9" s="661"/>
      <c r="B9" s="661"/>
      <c r="C9" s="661"/>
      <c r="D9" s="661"/>
      <c r="E9" s="661"/>
      <c r="F9" s="661"/>
      <c r="G9" s="662"/>
      <c r="H9" s="662"/>
      <c r="I9" s="665" t="s">
        <v>694</v>
      </c>
      <c r="J9" s="668"/>
      <c r="K9" s="668" t="s">
        <v>694</v>
      </c>
      <c r="L9" s="668" t="s">
        <v>695</v>
      </c>
    </row>
    <row r="10" spans="2:12" ht="12.75" customHeight="1">
      <c r="B10" s="661"/>
      <c r="C10" s="661"/>
      <c r="D10" s="661"/>
      <c r="E10" s="661"/>
      <c r="F10" s="661"/>
      <c r="G10" s="662"/>
      <c r="H10" s="662"/>
      <c r="I10" s="668"/>
      <c r="J10" s="668"/>
      <c r="K10" s="668"/>
      <c r="L10" s="668" t="s">
        <v>696</v>
      </c>
    </row>
    <row r="11" spans="1:12" ht="12.75" customHeight="1">
      <c r="A11" s="204" t="s">
        <v>460</v>
      </c>
      <c r="B11" s="672"/>
      <c r="C11" s="672"/>
      <c r="D11" s="672"/>
      <c r="E11" s="672"/>
      <c r="F11" s="672"/>
      <c r="G11" s="673"/>
      <c r="H11" s="672"/>
      <c r="I11" s="674" t="s">
        <v>697</v>
      </c>
      <c r="J11" s="675"/>
      <c r="K11" s="675" t="s">
        <v>176</v>
      </c>
      <c r="L11" s="675" t="s">
        <v>176</v>
      </c>
    </row>
    <row r="12" spans="1:12" ht="12.75" customHeight="1">
      <c r="A12" s="666"/>
      <c r="J12" s="676"/>
      <c r="K12" s="676"/>
      <c r="L12" s="676"/>
    </row>
    <row r="13" spans="1:12" ht="12.75" customHeight="1">
      <c r="A13" s="677" t="s">
        <v>437</v>
      </c>
      <c r="B13" s="677"/>
      <c r="C13" s="677"/>
      <c r="D13" s="677"/>
      <c r="E13" s="677"/>
      <c r="F13" s="677"/>
      <c r="G13" s="678"/>
      <c r="H13" s="678"/>
      <c r="I13" s="677"/>
      <c r="K13" s="662"/>
      <c r="L13" s="662"/>
    </row>
    <row r="14" spans="1:12" ht="12.75" customHeight="1">
      <c r="A14" s="677"/>
      <c r="B14" s="677" t="s">
        <v>551</v>
      </c>
      <c r="C14" s="677"/>
      <c r="D14" s="677"/>
      <c r="E14" s="677"/>
      <c r="F14" s="677"/>
      <c r="G14" s="678"/>
      <c r="H14" s="678"/>
      <c r="I14" s="679">
        <v>259</v>
      </c>
      <c r="J14" s="681"/>
      <c r="K14" s="681">
        <v>211</v>
      </c>
      <c r="L14" s="681">
        <v>208</v>
      </c>
    </row>
    <row r="15" spans="1:12" ht="12.75" customHeight="1">
      <c r="A15" s="677"/>
      <c r="B15" s="677" t="s">
        <v>698</v>
      </c>
      <c r="C15" s="677"/>
      <c r="D15" s="677"/>
      <c r="E15" s="677"/>
      <c r="F15" s="677"/>
      <c r="G15" s="678"/>
      <c r="H15" s="678"/>
      <c r="I15" s="682">
        <v>449</v>
      </c>
      <c r="J15" s="683"/>
      <c r="K15" s="683">
        <v>530</v>
      </c>
      <c r="L15" s="683">
        <v>523</v>
      </c>
    </row>
    <row r="16" spans="1:12" ht="12.75" customHeight="1">
      <c r="A16" s="677"/>
      <c r="B16" s="677" t="s">
        <v>589</v>
      </c>
      <c r="D16" s="677"/>
      <c r="E16" s="677"/>
      <c r="F16" s="677"/>
      <c r="G16" s="678"/>
      <c r="H16" s="678"/>
      <c r="I16" s="684">
        <f>SUM(I14:I15)</f>
        <v>708</v>
      </c>
      <c r="J16" s="681"/>
      <c r="K16" s="681">
        <f>SUM(K14:K15)</f>
        <v>741</v>
      </c>
      <c r="L16" s="681">
        <f>SUM(L14:L15)</f>
        <v>731</v>
      </c>
    </row>
    <row r="17" spans="1:12" ht="12.75" customHeight="1">
      <c r="A17" s="677"/>
      <c r="B17" s="677" t="s">
        <v>1019</v>
      </c>
      <c r="C17" s="677"/>
      <c r="D17" s="677"/>
      <c r="E17" s="677"/>
      <c r="F17" s="677"/>
      <c r="G17" s="678"/>
      <c r="H17" s="678"/>
      <c r="I17" s="682">
        <v>10</v>
      </c>
      <c r="J17" s="683"/>
      <c r="K17" s="685">
        <v>14</v>
      </c>
      <c r="L17" s="683">
        <v>14</v>
      </c>
    </row>
    <row r="18" spans="2:12" ht="12.75" customHeight="1">
      <c r="B18" s="686" t="s">
        <v>699</v>
      </c>
      <c r="C18" s="677"/>
      <c r="D18" s="677"/>
      <c r="E18" s="677"/>
      <c r="F18" s="677"/>
      <c r="G18" s="678"/>
      <c r="H18" s="678"/>
      <c r="I18" s="684">
        <f>SUM(I16:I17)</f>
        <v>718</v>
      </c>
      <c r="J18" s="681"/>
      <c r="K18" s="681">
        <f>SUM(K16:K17)</f>
        <v>755</v>
      </c>
      <c r="L18" s="681">
        <f>SUM(L16:L17)</f>
        <v>745</v>
      </c>
    </row>
    <row r="19" spans="1:12" ht="10.5" customHeight="1">
      <c r="A19" s="686"/>
      <c r="B19" s="677"/>
      <c r="C19" s="677"/>
      <c r="D19" s="677"/>
      <c r="E19" s="677"/>
      <c r="F19" s="677"/>
      <c r="G19" s="678"/>
      <c r="H19" s="678"/>
      <c r="I19" s="679"/>
      <c r="J19" s="681"/>
      <c r="K19" s="680"/>
      <c r="L19" s="681"/>
    </row>
    <row r="20" spans="1:12" ht="12.75" customHeight="1">
      <c r="A20" s="677" t="s">
        <v>570</v>
      </c>
      <c r="B20" s="677"/>
      <c r="C20" s="677"/>
      <c r="D20" s="677"/>
      <c r="E20" s="677"/>
      <c r="F20" s="677"/>
      <c r="G20" s="678"/>
      <c r="H20" s="678"/>
      <c r="I20" s="679"/>
      <c r="J20" s="687"/>
      <c r="K20" s="680"/>
      <c r="L20" s="687"/>
    </row>
    <row r="21" spans="1:12" ht="12.75" customHeight="1">
      <c r="A21" s="677"/>
      <c r="B21" s="677" t="s">
        <v>551</v>
      </c>
      <c r="C21" s="677"/>
      <c r="D21" s="677"/>
      <c r="E21" s="677"/>
      <c r="F21" s="677"/>
      <c r="G21" s="678"/>
      <c r="H21" s="678"/>
      <c r="I21" s="679">
        <v>514</v>
      </c>
      <c r="J21" s="681"/>
      <c r="K21" s="680">
        <v>413</v>
      </c>
      <c r="L21" s="681">
        <v>418</v>
      </c>
    </row>
    <row r="22" spans="1:12" ht="12.75" customHeight="1">
      <c r="A22" s="677"/>
      <c r="B22" s="677" t="s">
        <v>698</v>
      </c>
      <c r="C22" s="677"/>
      <c r="D22" s="677"/>
      <c r="E22" s="677"/>
      <c r="F22" s="677"/>
      <c r="G22" s="678"/>
      <c r="H22" s="678"/>
      <c r="I22" s="682">
        <v>315</v>
      </c>
      <c r="J22" s="688"/>
      <c r="K22" s="685">
        <v>163</v>
      </c>
      <c r="L22" s="688">
        <v>167</v>
      </c>
    </row>
    <row r="23" spans="1:12" ht="12.75" customHeight="1">
      <c r="A23" s="677"/>
      <c r="B23" s="677" t="s">
        <v>700</v>
      </c>
      <c r="C23" s="677"/>
      <c r="D23" s="677"/>
      <c r="E23" s="677"/>
      <c r="F23" s="677"/>
      <c r="G23" s="678"/>
      <c r="H23" s="678"/>
      <c r="I23" s="679">
        <f>SUM(I21:I22)</f>
        <v>829</v>
      </c>
      <c r="J23" s="680"/>
      <c r="K23" s="680">
        <f>SUM(K21:K22)</f>
        <v>576</v>
      </c>
      <c r="L23" s="680">
        <f>SUM(L21:L22)</f>
        <v>585</v>
      </c>
    </row>
    <row r="24" spans="1:12" ht="12.75" customHeight="1">
      <c r="A24" s="677"/>
      <c r="B24" s="677" t="s">
        <v>18</v>
      </c>
      <c r="C24" s="677"/>
      <c r="D24" s="677"/>
      <c r="E24" s="677"/>
      <c r="F24" s="677"/>
      <c r="G24" s="678"/>
      <c r="H24" s="678"/>
      <c r="I24" s="682">
        <v>50</v>
      </c>
      <c r="J24" s="688"/>
      <c r="K24" s="685">
        <v>12</v>
      </c>
      <c r="L24" s="688">
        <v>11</v>
      </c>
    </row>
    <row r="25" spans="2:12" ht="12.75" customHeight="1">
      <c r="B25" s="686" t="s">
        <v>701</v>
      </c>
      <c r="C25" s="677"/>
      <c r="D25" s="677"/>
      <c r="E25" s="677"/>
      <c r="F25" s="677"/>
      <c r="G25" s="678"/>
      <c r="H25" s="678"/>
      <c r="I25" s="684">
        <f>SUM(I23:I24)</f>
        <v>879</v>
      </c>
      <c r="J25" s="681"/>
      <c r="K25" s="681">
        <f>SUM(K23:K24)</f>
        <v>588</v>
      </c>
      <c r="L25" s="681">
        <f>SUM(L23:L24)</f>
        <v>596</v>
      </c>
    </row>
    <row r="26" spans="1:12" ht="12.75" customHeight="1">
      <c r="A26" s="677"/>
      <c r="B26" s="677"/>
      <c r="C26" s="677"/>
      <c r="D26" s="677"/>
      <c r="E26" s="677"/>
      <c r="F26" s="677"/>
      <c r="G26" s="678"/>
      <c r="H26" s="678"/>
      <c r="I26" s="679"/>
      <c r="J26" s="681"/>
      <c r="K26" s="680"/>
      <c r="L26" s="689"/>
    </row>
    <row r="27" spans="1:12" ht="12.75" customHeight="1">
      <c r="A27" s="677" t="s">
        <v>19</v>
      </c>
      <c r="B27" s="677"/>
      <c r="C27" s="677"/>
      <c r="D27" s="677"/>
      <c r="E27" s="677"/>
      <c r="F27" s="677"/>
      <c r="G27" s="678"/>
      <c r="H27" s="678"/>
      <c r="I27" s="679">
        <v>379</v>
      </c>
      <c r="J27" s="681"/>
      <c r="K27" s="680">
        <v>369</v>
      </c>
      <c r="L27" s="681">
        <v>370</v>
      </c>
    </row>
    <row r="28" spans="1:12" ht="12" customHeight="1">
      <c r="A28" s="677"/>
      <c r="B28" s="677"/>
      <c r="C28" s="677"/>
      <c r="D28" s="677"/>
      <c r="E28" s="677"/>
      <c r="F28" s="677"/>
      <c r="G28" s="678"/>
      <c r="H28" s="678"/>
      <c r="I28" s="684"/>
      <c r="J28" s="681"/>
      <c r="K28" s="681"/>
      <c r="L28" s="681"/>
    </row>
    <row r="29" spans="1:12" ht="27" customHeight="1">
      <c r="A29" s="1581" t="s">
        <v>702</v>
      </c>
      <c r="B29" s="1506"/>
      <c r="C29" s="1506"/>
      <c r="D29" s="1506"/>
      <c r="E29" s="1506"/>
      <c r="F29" s="1506"/>
      <c r="G29" s="1506"/>
      <c r="H29" s="678"/>
      <c r="I29" s="690">
        <f>I18+I25+I27</f>
        <v>1976</v>
      </c>
      <c r="J29" s="691"/>
      <c r="K29" s="691">
        <f>K18+K25+K27</f>
        <v>1712</v>
      </c>
      <c r="L29" s="691">
        <f>L18+L25+L27</f>
        <v>1711</v>
      </c>
    </row>
    <row r="30" spans="1:12" ht="12.75" customHeight="1">
      <c r="A30" s="677"/>
      <c r="B30" s="677"/>
      <c r="C30" s="677"/>
      <c r="D30" s="677"/>
      <c r="E30" s="677"/>
      <c r="F30" s="677"/>
      <c r="G30" s="678"/>
      <c r="H30" s="678"/>
      <c r="I30" s="679"/>
      <c r="J30" s="692"/>
      <c r="K30" s="692"/>
      <c r="L30" s="692"/>
    </row>
    <row r="31" spans="1:12" ht="4.5" customHeight="1">
      <c r="A31" s="677"/>
      <c r="B31" s="677"/>
      <c r="C31" s="677"/>
      <c r="D31" s="677"/>
      <c r="E31" s="677"/>
      <c r="F31" s="677"/>
      <c r="G31" s="678"/>
      <c r="H31" s="678"/>
      <c r="I31" s="679"/>
      <c r="J31" s="692"/>
      <c r="K31" s="692"/>
      <c r="L31" s="692"/>
    </row>
    <row r="32" spans="1:12" ht="12.75" customHeight="1">
      <c r="A32" s="677" t="s">
        <v>1003</v>
      </c>
      <c r="B32" s="677"/>
      <c r="C32" s="677"/>
      <c r="D32" s="677"/>
      <c r="E32" s="677"/>
      <c r="F32" s="677"/>
      <c r="G32" s="678"/>
      <c r="H32" s="678"/>
      <c r="I32" s="693">
        <v>11883</v>
      </c>
      <c r="J32" s="694"/>
      <c r="K32" s="683">
        <v>10301</v>
      </c>
      <c r="L32" s="683">
        <v>9991</v>
      </c>
    </row>
    <row r="33" spans="1:12" ht="12.75" customHeight="1">
      <c r="A33" s="677"/>
      <c r="B33" s="677"/>
      <c r="C33" s="677"/>
      <c r="D33" s="677"/>
      <c r="E33" s="677"/>
      <c r="F33" s="677"/>
      <c r="G33" s="678"/>
      <c r="H33" s="678"/>
      <c r="I33" s="677"/>
      <c r="J33" s="695"/>
      <c r="K33" s="696"/>
      <c r="L33" s="696"/>
    </row>
    <row r="34" spans="1:12" ht="17.25" customHeight="1">
      <c r="A34" s="222"/>
      <c r="B34" s="677"/>
      <c r="C34" s="677"/>
      <c r="D34" s="677"/>
      <c r="E34" s="677"/>
      <c r="F34" s="677"/>
      <c r="G34" s="678"/>
      <c r="H34" s="678"/>
      <c r="I34" s="665"/>
      <c r="J34" s="695"/>
      <c r="K34" s="1580"/>
      <c r="L34" s="1580"/>
    </row>
    <row r="35" spans="1:12" ht="9" customHeight="1">
      <c r="A35" s="222"/>
      <c r="B35" s="677"/>
      <c r="C35" s="677"/>
      <c r="D35" s="677"/>
      <c r="E35" s="677"/>
      <c r="F35" s="677"/>
      <c r="G35" s="678"/>
      <c r="H35" s="678"/>
      <c r="I35" s="697"/>
      <c r="J35" s="695"/>
      <c r="K35" s="696"/>
      <c r="L35" s="696"/>
    </row>
    <row r="36" spans="7:13" ht="12.75" customHeight="1">
      <c r="G36" s="662"/>
      <c r="H36" s="662"/>
      <c r="I36" s="666"/>
      <c r="J36" s="668"/>
      <c r="K36" s="663"/>
      <c r="L36" s="668" t="s">
        <v>82</v>
      </c>
      <c r="M36" s="662"/>
    </row>
    <row r="37" spans="2:13" ht="12.75" customHeight="1">
      <c r="B37" s="698"/>
      <c r="C37" s="698"/>
      <c r="D37" s="698"/>
      <c r="E37" s="698"/>
      <c r="F37" s="698"/>
      <c r="G37" s="698"/>
      <c r="H37" s="698"/>
      <c r="I37" s="666"/>
      <c r="J37" s="668"/>
      <c r="K37" s="663"/>
      <c r="L37" s="668">
        <v>2006</v>
      </c>
      <c r="M37" s="662"/>
    </row>
    <row r="38" spans="2:13" ht="12.75" customHeight="1">
      <c r="B38" s="698"/>
      <c r="C38" s="698"/>
      <c r="D38" s="698"/>
      <c r="E38" s="699"/>
      <c r="F38" s="699"/>
      <c r="G38" s="699"/>
      <c r="H38" s="699"/>
      <c r="I38" s="665" t="s">
        <v>694</v>
      </c>
      <c r="J38" s="668"/>
      <c r="K38" s="668" t="s">
        <v>694</v>
      </c>
      <c r="L38" s="668" t="s">
        <v>695</v>
      </c>
      <c r="M38" s="662"/>
    </row>
    <row r="39" spans="2:13" ht="12.75" customHeight="1">
      <c r="B39" s="698"/>
      <c r="C39" s="698"/>
      <c r="D39" s="698"/>
      <c r="E39" s="699"/>
      <c r="F39" s="699"/>
      <c r="G39" s="699"/>
      <c r="H39" s="699"/>
      <c r="I39" s="665"/>
      <c r="J39" s="668"/>
      <c r="K39" s="668"/>
      <c r="L39" s="668" t="s">
        <v>696</v>
      </c>
      <c r="M39" s="662"/>
    </row>
    <row r="40" spans="1:13" ht="12.75" customHeight="1">
      <c r="A40" s="204" t="s">
        <v>1007</v>
      </c>
      <c r="B40" s="700"/>
      <c r="C40" s="700"/>
      <c r="D40" s="700"/>
      <c r="E40" s="701"/>
      <c r="F40" s="701"/>
      <c r="G40" s="702"/>
      <c r="H40" s="702"/>
      <c r="I40" s="674" t="str">
        <f>I11</f>
        <v>2006 £m</v>
      </c>
      <c r="J40" s="675"/>
      <c r="K40" s="675" t="str">
        <f>K11</f>
        <v>2005 £m</v>
      </c>
      <c r="L40" s="675" t="str">
        <f>L11</f>
        <v>2005 £m</v>
      </c>
      <c r="M40" s="662"/>
    </row>
    <row r="41" spans="1:13" ht="7.5" customHeight="1">
      <c r="A41" s="703"/>
      <c r="B41" s="704"/>
      <c r="C41" s="704"/>
      <c r="D41" s="704"/>
      <c r="E41" s="705"/>
      <c r="F41" s="705"/>
      <c r="G41" s="706"/>
      <c r="H41" s="706"/>
      <c r="I41" s="705"/>
      <c r="J41" s="707"/>
      <c r="K41" s="707"/>
      <c r="L41" s="707"/>
      <c r="M41" s="662"/>
    </row>
    <row r="42" spans="1:15" s="664" customFormat="1" ht="12.75" customHeight="1">
      <c r="A42" s="664" t="s">
        <v>437</v>
      </c>
      <c r="B42" s="708"/>
      <c r="C42" s="708"/>
      <c r="D42" s="708"/>
      <c r="E42" s="705"/>
      <c r="F42" s="705"/>
      <c r="G42" s="709"/>
      <c r="H42" s="709"/>
      <c r="I42" s="705"/>
      <c r="J42" s="710"/>
      <c r="K42" s="711"/>
      <c r="L42" s="711"/>
      <c r="N42" s="662"/>
      <c r="O42" s="662"/>
    </row>
    <row r="43" spans="2:15" s="664" customFormat="1" ht="12.75" customHeight="1">
      <c r="B43" s="664" t="s">
        <v>589</v>
      </c>
      <c r="D43" s="704"/>
      <c r="E43" s="712"/>
      <c r="F43" s="712"/>
      <c r="G43" s="708"/>
      <c r="H43" s="708"/>
      <c r="I43" s="713">
        <v>398</v>
      </c>
      <c r="J43" s="714"/>
      <c r="K43" s="714">
        <v>348</v>
      </c>
      <c r="L43" s="714">
        <v>344</v>
      </c>
      <c r="N43" s="662"/>
      <c r="O43" s="662"/>
    </row>
    <row r="44" spans="2:15" s="664" customFormat="1" ht="12.75" customHeight="1">
      <c r="B44" s="664" t="s">
        <v>1019</v>
      </c>
      <c r="C44" s="715"/>
      <c r="D44" s="704"/>
      <c r="E44" s="712"/>
      <c r="F44" s="712"/>
      <c r="G44" s="716"/>
      <c r="H44" s="716"/>
      <c r="I44" s="682">
        <v>10</v>
      </c>
      <c r="J44" s="717"/>
      <c r="K44" s="685">
        <v>14</v>
      </c>
      <c r="L44" s="717">
        <v>14</v>
      </c>
      <c r="N44" s="662"/>
      <c r="O44" s="662"/>
    </row>
    <row r="45" spans="2:15" s="664" customFormat="1" ht="12.75" customHeight="1">
      <c r="B45" s="686" t="s">
        <v>699</v>
      </c>
      <c r="C45" s="708"/>
      <c r="D45" s="708"/>
      <c r="E45" s="712"/>
      <c r="F45" s="712"/>
      <c r="G45" s="709"/>
      <c r="H45" s="709"/>
      <c r="I45" s="718">
        <f>SUM(I43:I44)</f>
        <v>408</v>
      </c>
      <c r="J45" s="719"/>
      <c r="K45" s="720">
        <f>SUM(K43:K44)</f>
        <v>362</v>
      </c>
      <c r="L45" s="720">
        <f>SUM(L43:L44)</f>
        <v>358</v>
      </c>
      <c r="N45" s="662"/>
      <c r="O45" s="662"/>
    </row>
    <row r="46" spans="1:15" s="664" customFormat="1" ht="10.5" customHeight="1">
      <c r="A46" s="686"/>
      <c r="B46" s="708"/>
      <c r="C46" s="708"/>
      <c r="D46" s="708"/>
      <c r="E46" s="712"/>
      <c r="F46" s="712"/>
      <c r="G46" s="709"/>
      <c r="H46" s="709"/>
      <c r="I46" s="721"/>
      <c r="J46" s="719"/>
      <c r="K46" s="719"/>
      <c r="L46" s="722"/>
      <c r="N46" s="662"/>
      <c r="O46" s="662"/>
    </row>
    <row r="47" spans="1:15" s="664" customFormat="1" ht="10.5" customHeight="1">
      <c r="A47" s="686" t="s">
        <v>570</v>
      </c>
      <c r="B47" s="715"/>
      <c r="C47" s="704"/>
      <c r="D47" s="704"/>
      <c r="E47" s="712"/>
      <c r="F47" s="712"/>
      <c r="G47" s="708"/>
      <c r="H47" s="708"/>
      <c r="I47" s="713"/>
      <c r="J47" s="723"/>
      <c r="K47" s="714"/>
      <c r="L47" s="692"/>
      <c r="N47" s="662"/>
      <c r="O47" s="662"/>
    </row>
    <row r="48" spans="1:15" s="664" customFormat="1" ht="12.75" customHeight="1">
      <c r="A48" s="686"/>
      <c r="B48" s="715" t="s">
        <v>700</v>
      </c>
      <c r="C48" s="704"/>
      <c r="D48" s="704"/>
      <c r="E48" s="712"/>
      <c r="F48" s="712"/>
      <c r="G48" s="708"/>
      <c r="H48" s="708"/>
      <c r="I48" s="713">
        <v>189</v>
      </c>
      <c r="J48" s="723"/>
      <c r="K48" s="714">
        <v>195</v>
      </c>
      <c r="L48" s="692">
        <v>201</v>
      </c>
      <c r="N48" s="662"/>
      <c r="O48" s="662"/>
    </row>
    <row r="49" spans="1:15" s="664" customFormat="1" ht="12.75" customHeight="1">
      <c r="A49" s="686"/>
      <c r="B49" s="715" t="s">
        <v>18</v>
      </c>
      <c r="C49" s="704"/>
      <c r="D49" s="704"/>
      <c r="E49" s="712"/>
      <c r="F49" s="712"/>
      <c r="G49" s="708"/>
      <c r="H49" s="708"/>
      <c r="I49" s="724">
        <v>50</v>
      </c>
      <c r="J49" s="725"/>
      <c r="K49" s="726">
        <v>12</v>
      </c>
      <c r="L49" s="727">
        <v>11</v>
      </c>
      <c r="N49" s="662"/>
      <c r="O49" s="662"/>
    </row>
    <row r="50" spans="1:15" s="664" customFormat="1" ht="12.75" customHeight="1">
      <c r="A50" s="686"/>
      <c r="B50" s="686" t="s">
        <v>701</v>
      </c>
      <c r="C50" s="704"/>
      <c r="D50" s="704"/>
      <c r="E50" s="712"/>
      <c r="F50" s="712"/>
      <c r="G50" s="708"/>
      <c r="H50" s="708"/>
      <c r="I50" s="713">
        <f>SUM(I48:I49)</f>
        <v>239</v>
      </c>
      <c r="J50" s="714"/>
      <c r="K50" s="714">
        <f>SUM(K48:K49)</f>
        <v>207</v>
      </c>
      <c r="L50" s="714">
        <f>SUM(L48:L49)</f>
        <v>212</v>
      </c>
      <c r="N50" s="662"/>
      <c r="O50" s="662"/>
    </row>
    <row r="51" spans="1:15" s="664" customFormat="1" ht="12.75" customHeight="1">
      <c r="A51" s="686"/>
      <c r="B51" s="708"/>
      <c r="C51" s="708"/>
      <c r="D51" s="708"/>
      <c r="E51" s="712"/>
      <c r="F51" s="712"/>
      <c r="G51" s="709"/>
      <c r="H51" s="709"/>
      <c r="I51" s="721"/>
      <c r="J51" s="714"/>
      <c r="K51" s="719"/>
      <c r="L51" s="692"/>
      <c r="N51" s="662"/>
      <c r="O51" s="662"/>
    </row>
    <row r="52" spans="1:15" s="664" customFormat="1" ht="12.75" customHeight="1">
      <c r="A52" s="677" t="s">
        <v>19</v>
      </c>
      <c r="D52" s="704"/>
      <c r="E52" s="712"/>
      <c r="F52" s="712"/>
      <c r="G52" s="708"/>
      <c r="H52" s="708"/>
      <c r="I52" s="713">
        <v>246</v>
      </c>
      <c r="J52" s="720"/>
      <c r="K52" s="714">
        <v>388</v>
      </c>
      <c r="L52" s="692">
        <v>389</v>
      </c>
      <c r="N52" s="662"/>
      <c r="O52" s="662"/>
    </row>
    <row r="53" spans="1:15" s="664" customFormat="1" ht="12.75" customHeight="1">
      <c r="A53" s="677"/>
      <c r="B53" s="708"/>
      <c r="C53" s="708"/>
      <c r="D53" s="708"/>
      <c r="E53" s="705"/>
      <c r="F53" s="705"/>
      <c r="G53" s="709"/>
      <c r="H53" s="709"/>
      <c r="I53" s="721"/>
      <c r="J53" s="720"/>
      <c r="K53" s="719"/>
      <c r="L53" s="692"/>
      <c r="N53" s="662"/>
      <c r="O53" s="662"/>
    </row>
    <row r="54" spans="1:12" ht="24" customHeight="1">
      <c r="A54" s="1581" t="s">
        <v>702</v>
      </c>
      <c r="B54" s="1506"/>
      <c r="C54" s="1506"/>
      <c r="D54" s="1506"/>
      <c r="E54" s="1506"/>
      <c r="F54" s="1506"/>
      <c r="G54" s="1506"/>
      <c r="H54" s="728"/>
      <c r="I54" s="729">
        <f>I45+I50+I52</f>
        <v>893</v>
      </c>
      <c r="J54" s="730"/>
      <c r="K54" s="730">
        <f>K45+K50+K52</f>
        <v>957</v>
      </c>
      <c r="L54" s="730">
        <f>L45+L50+L52</f>
        <v>959</v>
      </c>
    </row>
    <row r="55" spans="1:12" ht="12.75" customHeight="1">
      <c r="A55" s="731"/>
      <c r="B55" s="728"/>
      <c r="C55" s="728"/>
      <c r="D55" s="728"/>
      <c r="E55" s="728"/>
      <c r="F55" s="728"/>
      <c r="G55" s="728"/>
      <c r="H55" s="728"/>
      <c r="I55" s="721"/>
      <c r="J55" s="719"/>
      <c r="K55" s="719"/>
      <c r="L55" s="722"/>
    </row>
    <row r="56" spans="1:12" ht="6" customHeight="1">
      <c r="A56" s="731"/>
      <c r="B56" s="728"/>
      <c r="C56" s="728"/>
      <c r="D56" s="728"/>
      <c r="E56" s="728"/>
      <c r="F56" s="728"/>
      <c r="G56" s="728"/>
      <c r="H56" s="728"/>
      <c r="I56" s="713"/>
      <c r="J56" s="719"/>
      <c r="K56" s="714"/>
      <c r="L56" s="722"/>
    </row>
    <row r="57" spans="1:12" ht="10.5" customHeight="1">
      <c r="A57" s="677" t="s">
        <v>1003</v>
      </c>
      <c r="B57" s="677"/>
      <c r="C57" s="677"/>
      <c r="D57" s="677"/>
      <c r="E57" s="677"/>
      <c r="F57" s="677"/>
      <c r="G57" s="678"/>
      <c r="H57" s="678"/>
      <c r="I57" s="693">
        <v>5488</v>
      </c>
      <c r="J57" s="694"/>
      <c r="K57" s="732">
        <v>5194</v>
      </c>
      <c r="L57" s="683">
        <v>4986</v>
      </c>
    </row>
    <row r="58" spans="1:12" ht="15" customHeight="1">
      <c r="A58" s="677"/>
      <c r="B58" s="677"/>
      <c r="C58" s="677"/>
      <c r="D58" s="677"/>
      <c r="E58" s="677"/>
      <c r="F58" s="677"/>
      <c r="G58" s="678"/>
      <c r="H58" s="678"/>
      <c r="I58" s="684"/>
      <c r="J58" s="722"/>
      <c r="K58" s="1396"/>
      <c r="L58" s="681"/>
    </row>
    <row r="59" spans="1:12" ht="18" customHeight="1">
      <c r="A59" s="677"/>
      <c r="B59" s="677"/>
      <c r="C59" s="677"/>
      <c r="D59" s="677"/>
      <c r="E59" s="677"/>
      <c r="F59" s="677"/>
      <c r="G59" s="678"/>
      <c r="H59" s="678"/>
      <c r="I59" s="684"/>
      <c r="J59" s="722"/>
      <c r="K59" s="1396"/>
      <c r="L59" s="681"/>
    </row>
    <row r="60" spans="1:12" ht="16.5" customHeight="1">
      <c r="A60" s="734" t="s">
        <v>743</v>
      </c>
      <c r="B60" s="728"/>
      <c r="C60" s="728"/>
      <c r="D60" s="728"/>
      <c r="E60" s="728"/>
      <c r="F60" s="728"/>
      <c r="G60" s="728"/>
      <c r="H60" s="728"/>
      <c r="I60" s="728"/>
      <c r="J60" s="733"/>
      <c r="K60" s="733"/>
      <c r="L60" s="695"/>
    </row>
    <row r="61" spans="1:12" ht="12.75" customHeight="1">
      <c r="A61" s="734"/>
      <c r="B61" s="728"/>
      <c r="C61" s="728"/>
      <c r="D61" s="728"/>
      <c r="E61" s="728"/>
      <c r="F61" s="728"/>
      <c r="G61" s="728"/>
      <c r="H61" s="728"/>
      <c r="I61" s="728"/>
      <c r="J61" s="733"/>
      <c r="K61" s="733"/>
      <c r="L61" s="695"/>
    </row>
    <row r="62" spans="1:12" ht="12.75">
      <c r="A62" s="736" t="s">
        <v>703</v>
      </c>
      <c r="B62" s="728" t="s">
        <v>1020</v>
      </c>
      <c r="C62" s="728"/>
      <c r="D62" s="728"/>
      <c r="E62" s="728"/>
      <c r="F62" s="728"/>
      <c r="G62" s="728"/>
      <c r="H62" s="728"/>
      <c r="I62" s="728"/>
      <c r="J62" s="737"/>
      <c r="K62" s="737"/>
      <c r="L62" s="738"/>
    </row>
    <row r="63" spans="1:12" ht="11.25" customHeight="1">
      <c r="A63" s="739"/>
      <c r="B63" s="677" t="s">
        <v>199</v>
      </c>
      <c r="C63" s="677"/>
      <c r="D63" s="677"/>
      <c r="E63" s="677"/>
      <c r="F63" s="677"/>
      <c r="G63" s="664"/>
      <c r="H63" s="664"/>
      <c r="I63" s="664"/>
      <c r="J63" s="740"/>
      <c r="K63" s="740"/>
      <c r="L63" s="740"/>
    </row>
    <row r="64" spans="1:12" ht="6" customHeight="1">
      <c r="A64" s="741"/>
      <c r="B64" s="664"/>
      <c r="C64" s="664"/>
      <c r="D64" s="664"/>
      <c r="E64" s="664"/>
      <c r="F64" s="664"/>
      <c r="G64" s="664"/>
      <c r="H64" s="664"/>
      <c r="I64" s="664"/>
      <c r="J64" s="711"/>
      <c r="K64" s="711"/>
      <c r="L64" s="711"/>
    </row>
    <row r="65" spans="1:12" ht="12.75">
      <c r="A65" s="741"/>
      <c r="B65" s="18"/>
      <c r="C65" s="664"/>
      <c r="D65" s="664"/>
      <c r="E65" s="664"/>
      <c r="F65" s="664"/>
      <c r="G65" s="703"/>
      <c r="H65" s="703"/>
      <c r="I65" s="664"/>
      <c r="J65" s="664"/>
      <c r="K65" s="677"/>
      <c r="L65" s="677"/>
    </row>
    <row r="66" spans="1:12" ht="6" customHeight="1">
      <c r="A66" s="741"/>
      <c r="B66" s="18"/>
      <c r="C66" s="664"/>
      <c r="D66" s="664"/>
      <c r="E66" s="664"/>
      <c r="F66" s="664"/>
      <c r="G66" s="703"/>
      <c r="H66" s="703"/>
      <c r="I66" s="664"/>
      <c r="J66" s="664"/>
      <c r="K66" s="677"/>
      <c r="L66" s="677"/>
    </row>
    <row r="67" spans="1:12" ht="12.75">
      <c r="A67" s="741"/>
      <c r="B67" s="18"/>
      <c r="C67" s="664"/>
      <c r="D67" s="664"/>
      <c r="E67" s="664"/>
      <c r="F67" s="664"/>
      <c r="G67" s="703"/>
      <c r="H67" s="703"/>
      <c r="I67" s="664"/>
      <c r="J67" s="664"/>
      <c r="K67" s="677"/>
      <c r="L67" s="677"/>
    </row>
    <row r="68" ht="12.75" customHeight="1">
      <c r="A68" s="742"/>
    </row>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sheetData>
  <mergeCells count="4">
    <mergeCell ref="K5:L5"/>
    <mergeCell ref="A29:G29"/>
    <mergeCell ref="K34:L34"/>
    <mergeCell ref="A54:G54"/>
  </mergeCells>
  <printOptions/>
  <pageMargins left="0.75" right="0.75" top="1" bottom="1" header="0.5" footer="0.5"/>
  <pageSetup fitToHeight="1" fitToWidth="1" horizontalDpi="600" verticalDpi="600" orientation="portrait" paperSize="9" scale="62" r:id="rId1"/>
</worksheet>
</file>

<file path=xl/worksheets/sheet27.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workbookViewId="0" topLeftCell="A1">
      <selection activeCell="C2" sqref="C2"/>
    </sheetView>
  </sheetViews>
  <sheetFormatPr defaultColWidth="14.25390625" defaultRowHeight="25.5" customHeight="1"/>
  <cols>
    <col min="1" max="1" width="5.00390625" style="662" customWidth="1"/>
    <col min="2" max="2" width="4.00390625" style="662" customWidth="1"/>
    <col min="3" max="3" width="14.375" style="662" customWidth="1"/>
    <col min="4" max="4" width="8.00390625" style="662" customWidth="1"/>
    <col min="5" max="5" width="8.25390625" style="662" customWidth="1"/>
    <col min="6" max="6" width="8.00390625" style="662" customWidth="1"/>
    <col min="7" max="7" width="11.75390625" style="666" customWidth="1"/>
    <col min="8" max="8" width="13.125" style="666" customWidth="1"/>
    <col min="9" max="9" width="17.875" style="662" customWidth="1"/>
    <col min="10" max="10" width="4.875" style="662" customWidth="1"/>
    <col min="11" max="11" width="11.875" style="661" customWidth="1"/>
    <col min="12" max="12" width="16.00390625" style="661" customWidth="1"/>
    <col min="13" max="13" width="14.25390625" style="664" customWidth="1"/>
    <col min="14" max="16384" width="14.25390625" style="662" customWidth="1"/>
  </cols>
  <sheetData>
    <row r="1" spans="1:13" s="657" customFormat="1" ht="12.75" customHeight="1">
      <c r="A1" s="18" t="s">
        <v>989</v>
      </c>
      <c r="B1" s="25"/>
      <c r="C1" s="25"/>
      <c r="D1" s="25"/>
      <c r="F1" s="658"/>
      <c r="G1" s="658"/>
      <c r="H1" s="658"/>
      <c r="I1" s="658"/>
      <c r="J1" s="659"/>
      <c r="K1" s="660"/>
      <c r="L1" s="169" t="s">
        <v>200</v>
      </c>
      <c r="M1" s="658"/>
    </row>
    <row r="2" spans="1:10" s="657" customFormat="1" ht="12.75" customHeight="1">
      <c r="A2" s="25"/>
      <c r="B2" s="25"/>
      <c r="C2" s="25"/>
      <c r="D2" s="25"/>
      <c r="E2" s="25"/>
      <c r="F2" s="658"/>
      <c r="G2" s="658"/>
      <c r="H2" s="658"/>
      <c r="I2" s="658"/>
      <c r="J2" s="659"/>
    </row>
    <row r="3" spans="1:12" ht="12.75" customHeight="1">
      <c r="A3" s="512" t="s">
        <v>991</v>
      </c>
      <c r="B3" s="25"/>
      <c r="C3" s="25"/>
      <c r="D3" s="25"/>
      <c r="E3" s="25"/>
      <c r="F3" s="661"/>
      <c r="G3" s="662"/>
      <c r="H3" s="662"/>
      <c r="K3" s="663"/>
      <c r="L3" s="663"/>
    </row>
    <row r="4" spans="1:12" ht="12.75" customHeight="1">
      <c r="A4" s="512"/>
      <c r="B4" s="25"/>
      <c r="C4" s="25"/>
      <c r="D4" s="25"/>
      <c r="E4" s="25"/>
      <c r="F4" s="661"/>
      <c r="G4" s="662"/>
      <c r="H4" s="662"/>
      <c r="K4" s="663"/>
      <c r="L4" s="663"/>
    </row>
    <row r="5" spans="3:12" ht="12.75" customHeight="1">
      <c r="C5" s="25"/>
      <c r="D5" s="25"/>
      <c r="E5" s="25"/>
      <c r="F5" s="661"/>
      <c r="G5" s="662"/>
      <c r="H5" s="662"/>
      <c r="K5" s="663"/>
      <c r="L5" s="663"/>
    </row>
    <row r="6" spans="1:12" ht="12.75" customHeight="1">
      <c r="A6" s="222"/>
      <c r="B6" s="25"/>
      <c r="C6" s="25"/>
      <c r="D6" s="25"/>
      <c r="E6" s="25"/>
      <c r="F6" s="661"/>
      <c r="G6" s="662"/>
      <c r="H6" s="662"/>
      <c r="I6" s="665"/>
      <c r="K6" s="1580"/>
      <c r="L6" s="1580"/>
    </row>
    <row r="7" spans="8:12" ht="12.75" customHeight="1">
      <c r="H7" s="662"/>
      <c r="I7" s="697"/>
      <c r="K7" s="663"/>
      <c r="L7" s="663"/>
    </row>
    <row r="8" spans="2:12" ht="12.75" customHeight="1">
      <c r="B8" s="25"/>
      <c r="C8" s="25"/>
      <c r="D8" s="25"/>
      <c r="E8" s="25"/>
      <c r="F8" s="661"/>
      <c r="G8" s="662"/>
      <c r="H8" s="662"/>
      <c r="I8" s="666"/>
      <c r="J8" s="668"/>
      <c r="K8" s="663"/>
      <c r="L8" s="668" t="s">
        <v>82</v>
      </c>
    </row>
    <row r="9" spans="1:12" ht="12.75" customHeight="1">
      <c r="A9" s="669" t="s">
        <v>201</v>
      </c>
      <c r="B9" s="670"/>
      <c r="C9" s="670"/>
      <c r="D9" s="670"/>
      <c r="E9" s="670"/>
      <c r="F9" s="670"/>
      <c r="G9" s="671"/>
      <c r="H9" s="662"/>
      <c r="I9" s="665" t="s">
        <v>694</v>
      </c>
      <c r="J9" s="668"/>
      <c r="K9" s="668" t="s">
        <v>1021</v>
      </c>
      <c r="L9" s="668">
        <v>2006</v>
      </c>
    </row>
    <row r="10" spans="1:12" ht="12.75" customHeight="1">
      <c r="A10" s="661"/>
      <c r="B10" s="661"/>
      <c r="C10" s="661"/>
      <c r="D10" s="661"/>
      <c r="E10" s="661"/>
      <c r="F10" s="661"/>
      <c r="G10" s="662"/>
      <c r="H10" s="662"/>
      <c r="I10" s="665"/>
      <c r="J10" s="668"/>
      <c r="K10" s="663" t="s">
        <v>1022</v>
      </c>
      <c r="L10" s="668" t="s">
        <v>695</v>
      </c>
    </row>
    <row r="11" spans="2:12" ht="12.75" customHeight="1">
      <c r="B11" s="661"/>
      <c r="C11" s="661"/>
      <c r="D11" s="661"/>
      <c r="E11" s="661"/>
      <c r="F11" s="661"/>
      <c r="G11" s="662"/>
      <c r="H11" s="662"/>
      <c r="I11" s="665"/>
      <c r="J11" s="668"/>
      <c r="K11" s="668"/>
      <c r="L11" s="668" t="s">
        <v>202</v>
      </c>
    </row>
    <row r="12" spans="1:12" ht="12.75" customHeight="1">
      <c r="A12" s="204" t="s">
        <v>203</v>
      </c>
      <c r="B12" s="672"/>
      <c r="C12" s="672"/>
      <c r="D12" s="672"/>
      <c r="E12" s="672"/>
      <c r="F12" s="672"/>
      <c r="G12" s="673"/>
      <c r="H12" s="672"/>
      <c r="I12" s="674" t="s">
        <v>697</v>
      </c>
      <c r="J12" s="675"/>
      <c r="K12" s="675" t="s">
        <v>176</v>
      </c>
      <c r="L12" s="675" t="s">
        <v>204</v>
      </c>
    </row>
    <row r="13" spans="1:12" ht="12.75" customHeight="1">
      <c r="A13" s="666"/>
      <c r="I13" s="666"/>
      <c r="J13" s="676"/>
      <c r="K13" s="676"/>
      <c r="L13" s="676"/>
    </row>
    <row r="14" spans="1:12" ht="12.75" customHeight="1">
      <c r="A14" s="677" t="s">
        <v>433</v>
      </c>
      <c r="B14" s="677"/>
      <c r="C14" s="677"/>
      <c r="D14" s="677"/>
      <c r="E14" s="677"/>
      <c r="F14" s="677"/>
      <c r="G14" s="678"/>
      <c r="H14" s="678"/>
      <c r="I14" s="743">
        <v>900</v>
      </c>
      <c r="J14" s="744"/>
      <c r="K14" s="744">
        <v>892</v>
      </c>
      <c r="L14" s="744">
        <v>892</v>
      </c>
    </row>
    <row r="15" spans="1:12" ht="12.75" customHeight="1">
      <c r="A15" s="677" t="s">
        <v>437</v>
      </c>
      <c r="B15" s="677"/>
      <c r="C15" s="677"/>
      <c r="D15" s="677"/>
      <c r="E15" s="677"/>
      <c r="F15" s="677"/>
      <c r="G15" s="678"/>
      <c r="H15" s="678"/>
      <c r="I15" s="743">
        <v>614</v>
      </c>
      <c r="J15" s="745"/>
      <c r="K15" s="745">
        <v>515</v>
      </c>
      <c r="L15" s="745">
        <v>508</v>
      </c>
    </row>
    <row r="16" spans="1:12" ht="12.75" customHeight="1">
      <c r="A16" s="677" t="s">
        <v>570</v>
      </c>
      <c r="B16" s="677"/>
      <c r="C16" s="677"/>
      <c r="D16" s="677"/>
      <c r="E16" s="677"/>
      <c r="F16" s="677"/>
      <c r="G16" s="678"/>
      <c r="H16" s="678"/>
      <c r="I16" s="743">
        <v>956</v>
      </c>
      <c r="J16" s="745"/>
      <c r="K16" s="745">
        <v>731</v>
      </c>
      <c r="L16" s="745">
        <v>734</v>
      </c>
    </row>
    <row r="17" spans="1:12" ht="12.75" customHeight="1" thickBot="1">
      <c r="A17" s="677" t="s">
        <v>126</v>
      </c>
      <c r="B17" s="677"/>
      <c r="D17" s="677"/>
      <c r="E17" s="677"/>
      <c r="F17" s="677"/>
      <c r="G17" s="678"/>
      <c r="H17" s="678"/>
      <c r="I17" s="746">
        <f>SUM(I14:I16)</f>
        <v>2470</v>
      </c>
      <c r="J17" s="748"/>
      <c r="K17" s="748">
        <f>SUM(K14:K16)</f>
        <v>2138</v>
      </c>
      <c r="L17" s="749">
        <f>SUM(L14:L16)</f>
        <v>2134</v>
      </c>
    </row>
    <row r="18" spans="1:12" ht="30" customHeight="1" thickTop="1">
      <c r="A18" s="677"/>
      <c r="B18" s="677"/>
      <c r="C18" s="677"/>
      <c r="D18" s="677"/>
      <c r="E18" s="677"/>
      <c r="F18" s="677"/>
      <c r="G18" s="678"/>
      <c r="H18" s="678"/>
      <c r="I18" s="743"/>
      <c r="J18" s="745"/>
      <c r="K18" s="745"/>
      <c r="L18" s="745"/>
    </row>
    <row r="19" spans="1:12" ht="12.75" customHeight="1">
      <c r="A19" s="673" t="s">
        <v>205</v>
      </c>
      <c r="B19" s="750"/>
      <c r="C19" s="751"/>
      <c r="D19" s="751"/>
      <c r="E19" s="751"/>
      <c r="F19" s="751"/>
      <c r="G19" s="752"/>
      <c r="H19" s="752"/>
      <c r="I19" s="753"/>
      <c r="J19" s="754"/>
      <c r="K19" s="754"/>
      <c r="L19" s="754"/>
    </row>
    <row r="20" spans="1:12" ht="12.75" customHeight="1">
      <c r="A20" s="686"/>
      <c r="B20" s="677"/>
      <c r="C20" s="677"/>
      <c r="D20" s="677"/>
      <c r="E20" s="677"/>
      <c r="F20" s="677"/>
      <c r="G20" s="678"/>
      <c r="H20" s="678"/>
      <c r="I20" s="743"/>
      <c r="J20" s="745"/>
      <c r="K20" s="745"/>
      <c r="L20" s="745"/>
    </row>
    <row r="21" spans="1:12" ht="12.75" customHeight="1">
      <c r="A21" s="677" t="s">
        <v>606</v>
      </c>
      <c r="B21" s="677"/>
      <c r="C21" s="677"/>
      <c r="D21" s="677"/>
      <c r="E21" s="677"/>
      <c r="F21" s="677"/>
      <c r="G21" s="678"/>
      <c r="H21" s="678"/>
      <c r="I21" s="743">
        <v>13486</v>
      </c>
      <c r="J21" s="745"/>
      <c r="K21" s="745">
        <v>7916</v>
      </c>
      <c r="L21" s="745">
        <v>7916</v>
      </c>
    </row>
    <row r="22" spans="1:12" ht="12.75" customHeight="1">
      <c r="A22" s="677" t="s">
        <v>570</v>
      </c>
      <c r="B22" s="677"/>
      <c r="C22" s="677"/>
      <c r="D22" s="677"/>
      <c r="E22" s="677"/>
      <c r="F22" s="677"/>
      <c r="G22" s="678"/>
      <c r="H22" s="678"/>
      <c r="I22" s="743">
        <v>20408</v>
      </c>
      <c r="J22" s="755"/>
      <c r="K22" s="755">
        <v>18457</v>
      </c>
      <c r="L22" s="755">
        <v>18049</v>
      </c>
    </row>
    <row r="23" spans="1:12" ht="12.75" customHeight="1" thickBot="1">
      <c r="A23" s="677" t="s">
        <v>126</v>
      </c>
      <c r="B23" s="686"/>
      <c r="C23" s="677"/>
      <c r="D23" s="677"/>
      <c r="E23" s="677"/>
      <c r="F23" s="677"/>
      <c r="G23" s="678"/>
      <c r="H23" s="678"/>
      <c r="I23" s="747">
        <f>SUM(I21:I22)</f>
        <v>33894</v>
      </c>
      <c r="J23" s="748"/>
      <c r="K23" s="748">
        <f>SUM(K21:K22)</f>
        <v>26373</v>
      </c>
      <c r="L23" s="748">
        <f>SUM(L21:L22)</f>
        <v>25965</v>
      </c>
    </row>
    <row r="24" spans="1:12" ht="30" customHeight="1" thickTop="1">
      <c r="A24" s="677"/>
      <c r="B24" s="677"/>
      <c r="C24" s="677"/>
      <c r="D24" s="677"/>
      <c r="E24" s="677"/>
      <c r="F24" s="677"/>
      <c r="G24" s="678"/>
      <c r="H24" s="678"/>
      <c r="I24" s="743"/>
      <c r="J24" s="745"/>
      <c r="K24" s="756"/>
      <c r="L24" s="756"/>
    </row>
    <row r="25" spans="1:12" ht="12.75" customHeight="1">
      <c r="A25" s="752" t="s">
        <v>206</v>
      </c>
      <c r="B25" s="751"/>
      <c r="C25" s="751"/>
      <c r="D25" s="751"/>
      <c r="E25" s="751"/>
      <c r="F25" s="751"/>
      <c r="G25" s="752"/>
      <c r="H25" s="752"/>
      <c r="I25" s="757"/>
      <c r="J25" s="754"/>
      <c r="K25" s="754"/>
      <c r="L25" s="754"/>
    </row>
    <row r="26" spans="1:12" ht="12.75" customHeight="1">
      <c r="A26" s="677"/>
      <c r="B26" s="677"/>
      <c r="C26" s="677"/>
      <c r="D26" s="677"/>
      <c r="E26" s="677"/>
      <c r="F26" s="677"/>
      <c r="G26" s="678"/>
      <c r="H26" s="678"/>
      <c r="I26" s="759"/>
      <c r="J26" s="745"/>
      <c r="K26" s="745"/>
      <c r="L26" s="745"/>
    </row>
    <row r="27" spans="1:12" ht="12.75" customHeight="1">
      <c r="A27" s="677" t="s">
        <v>186</v>
      </c>
      <c r="B27" s="677"/>
      <c r="C27" s="677"/>
      <c r="D27" s="677"/>
      <c r="E27" s="677"/>
      <c r="F27" s="677"/>
      <c r="G27" s="678"/>
      <c r="H27" s="678"/>
      <c r="I27" s="760">
        <v>15094</v>
      </c>
      <c r="J27" s="761"/>
      <c r="K27" s="761">
        <v>13701</v>
      </c>
      <c r="L27" s="761">
        <v>13641</v>
      </c>
    </row>
    <row r="28" spans="1:12" ht="12.75" customHeight="1">
      <c r="A28" s="677" t="s">
        <v>207</v>
      </c>
      <c r="B28" s="677"/>
      <c r="C28" s="677"/>
      <c r="D28" s="677"/>
      <c r="E28" s="677"/>
      <c r="F28" s="677"/>
      <c r="G28" s="678"/>
      <c r="H28" s="678"/>
      <c r="I28" s="757">
        <f>I23</f>
        <v>33894</v>
      </c>
      <c r="J28" s="762"/>
      <c r="K28" s="758">
        <f>K23</f>
        <v>26373</v>
      </c>
      <c r="L28" s="758">
        <f>L23</f>
        <v>25965</v>
      </c>
    </row>
    <row r="29" spans="1:12" ht="12.75" customHeight="1" thickBot="1">
      <c r="A29" s="677" t="s">
        <v>126</v>
      </c>
      <c r="B29" s="677"/>
      <c r="C29" s="677"/>
      <c r="D29" s="677"/>
      <c r="E29" s="677"/>
      <c r="F29" s="677"/>
      <c r="G29" s="678"/>
      <c r="H29" s="678"/>
      <c r="I29" s="763">
        <f>SUM(I27:I28)</f>
        <v>48988</v>
      </c>
      <c r="J29" s="764"/>
      <c r="K29" s="764">
        <f>SUM(K27:K28)</f>
        <v>40074</v>
      </c>
      <c r="L29" s="764">
        <f>SUM(L27:L28)</f>
        <v>39606</v>
      </c>
    </row>
    <row r="30" spans="1:12" ht="12.75" customHeight="1" thickTop="1">
      <c r="A30" s="677"/>
      <c r="B30" s="677"/>
      <c r="C30" s="677"/>
      <c r="D30" s="677"/>
      <c r="E30" s="677"/>
      <c r="F30" s="677"/>
      <c r="G30" s="678"/>
      <c r="H30" s="678"/>
      <c r="I30" s="678"/>
      <c r="J30" s="695"/>
      <c r="K30" s="696"/>
      <c r="L30" s="696"/>
    </row>
    <row r="31" spans="1:12" ht="12.75" customHeight="1">
      <c r="A31" s="677"/>
      <c r="B31" s="677"/>
      <c r="C31" s="677"/>
      <c r="D31" s="677"/>
      <c r="E31" s="677"/>
      <c r="F31" s="677"/>
      <c r="G31" s="678"/>
      <c r="H31" s="678"/>
      <c r="I31" s="677"/>
      <c r="J31" s="695"/>
      <c r="K31" s="696"/>
      <c r="L31" s="696"/>
    </row>
    <row r="32" spans="2:12" ht="12.75" customHeight="1">
      <c r="B32" s="677"/>
      <c r="C32" s="677"/>
      <c r="D32" s="677"/>
      <c r="E32" s="677"/>
      <c r="F32" s="677"/>
      <c r="G32" s="678"/>
      <c r="H32" s="678"/>
      <c r="I32" s="677"/>
      <c r="J32" s="695"/>
      <c r="K32" s="696"/>
      <c r="L32" s="696"/>
    </row>
    <row r="33" spans="1:12" ht="12.75" customHeight="1">
      <c r="A33" s="731"/>
      <c r="B33" s="728"/>
      <c r="C33" s="728"/>
      <c r="D33" s="728"/>
      <c r="E33" s="728"/>
      <c r="F33" s="728"/>
      <c r="G33" s="728"/>
      <c r="H33" s="728"/>
      <c r="I33" s="728"/>
      <c r="J33" s="733"/>
      <c r="K33" s="733"/>
      <c r="L33" s="695"/>
    </row>
    <row r="34" spans="1:12" ht="12.75" customHeight="1">
      <c r="A34" s="734" t="s">
        <v>475</v>
      </c>
      <c r="B34" s="728"/>
      <c r="C34" s="728"/>
      <c r="D34" s="728"/>
      <c r="E34" s="728"/>
      <c r="F34" s="728"/>
      <c r="G34" s="728"/>
      <c r="H34" s="728"/>
      <c r="I34" s="728"/>
      <c r="J34" s="733"/>
      <c r="K34" s="733"/>
      <c r="L34" s="695"/>
    </row>
    <row r="35" spans="1:12" ht="12.75" customHeight="1">
      <c r="A35" s="728"/>
      <c r="B35" s="728"/>
      <c r="C35" s="728"/>
      <c r="D35" s="728"/>
      <c r="E35" s="728"/>
      <c r="F35" s="728"/>
      <c r="G35" s="728"/>
      <c r="H35" s="728"/>
      <c r="I35" s="728"/>
      <c r="J35" s="735"/>
      <c r="K35" s="733"/>
      <c r="L35" s="695"/>
    </row>
    <row r="36" spans="1:12" ht="20.25" customHeight="1">
      <c r="A36" s="731" t="s">
        <v>208</v>
      </c>
      <c r="B36" s="728" t="s">
        <v>209</v>
      </c>
      <c r="C36" s="728"/>
      <c r="D36" s="728"/>
      <c r="E36" s="728"/>
      <c r="F36" s="728"/>
      <c r="G36" s="728"/>
      <c r="H36" s="728"/>
      <c r="I36" s="728"/>
      <c r="J36" s="737"/>
      <c r="K36" s="737"/>
      <c r="L36" s="738"/>
    </row>
    <row r="37" spans="1:12" ht="12.75" customHeight="1">
      <c r="A37" s="731"/>
      <c r="B37" s="728"/>
      <c r="C37" s="728"/>
      <c r="D37" s="728"/>
      <c r="E37" s="728"/>
      <c r="F37" s="728"/>
      <c r="G37" s="728"/>
      <c r="H37" s="728"/>
      <c r="I37" s="728"/>
      <c r="J37" s="737"/>
      <c r="K37" s="737"/>
      <c r="L37" s="738"/>
    </row>
    <row r="38" spans="1:12" ht="42.75" customHeight="1">
      <c r="A38" s="1293" t="s">
        <v>1023</v>
      </c>
      <c r="B38" s="1582" t="s">
        <v>528</v>
      </c>
      <c r="C38" s="1470"/>
      <c r="D38" s="1470"/>
      <c r="E38" s="1470"/>
      <c r="F38" s="1470"/>
      <c r="G38" s="1470"/>
      <c r="H38" s="1470"/>
      <c r="I38" s="1470"/>
      <c r="J38" s="1470"/>
      <c r="K38" s="1470"/>
      <c r="L38" s="1470"/>
    </row>
    <row r="39" spans="1:12" ht="12.75" customHeight="1">
      <c r="A39" s="765"/>
      <c r="B39" s="664"/>
      <c r="C39" s="664"/>
      <c r="D39" s="664"/>
      <c r="E39" s="664"/>
      <c r="F39" s="664"/>
      <c r="G39" s="664"/>
      <c r="H39" s="664"/>
      <c r="I39" s="664"/>
      <c r="J39" s="711"/>
      <c r="K39" s="711"/>
      <c r="L39" s="711"/>
    </row>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2">
    <mergeCell ref="K6:L6"/>
    <mergeCell ref="B38:L38"/>
  </mergeCells>
  <printOptions/>
  <pageMargins left="0.75" right="0.75" top="1" bottom="1" header="0.5" footer="0.5"/>
  <pageSetup fitToHeight="1" fitToWidth="1" horizontalDpi="600" verticalDpi="600" orientation="portrait" paperSize="9" scale="64" r:id="rId1"/>
</worksheet>
</file>

<file path=xl/worksheets/sheet28.xml><?xml version="1.0" encoding="utf-8"?>
<worksheet xmlns="http://schemas.openxmlformats.org/spreadsheetml/2006/main" xmlns:r="http://schemas.openxmlformats.org/officeDocument/2006/relationships">
  <sheetPr>
    <pageSetUpPr fitToPage="1"/>
  </sheetPr>
  <dimension ref="B2:Q96"/>
  <sheetViews>
    <sheetView zoomScaleSheetLayoutView="85" workbookViewId="0" topLeftCell="B10">
      <selection activeCell="B2" sqref="B2:Q2"/>
    </sheetView>
  </sheetViews>
  <sheetFormatPr defaultColWidth="9.00390625" defaultRowHeight="14.25"/>
  <cols>
    <col min="1" max="1" width="6.25390625" style="944" customWidth="1"/>
    <col min="2" max="2" width="0.875" style="944" customWidth="1"/>
    <col min="3" max="3" width="34.12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8" width="6.375" style="944" customWidth="1"/>
    <col min="19" max="16384" width="8.75390625" style="944" customWidth="1"/>
  </cols>
  <sheetData>
    <row r="1" ht="32.25" customHeight="1"/>
    <row r="2" spans="2:17" ht="13.5" customHeight="1">
      <c r="B2" s="1588" t="s">
        <v>1024</v>
      </c>
      <c r="C2" s="1589"/>
      <c r="D2" s="1589"/>
      <c r="E2" s="1589"/>
      <c r="F2" s="1589"/>
      <c r="G2" s="1589"/>
      <c r="H2" s="1589"/>
      <c r="I2" s="1589"/>
      <c r="J2" s="1589"/>
      <c r="K2" s="1589"/>
      <c r="L2" s="1589"/>
      <c r="M2" s="1589"/>
      <c r="N2" s="1589"/>
      <c r="O2" s="1589"/>
      <c r="P2" s="1589"/>
      <c r="Q2" s="1589"/>
    </row>
    <row r="3" spans="2:17" ht="22.5" customHeight="1">
      <c r="B3" s="1590" t="s">
        <v>293</v>
      </c>
      <c r="C3" s="1591"/>
      <c r="D3" s="1591"/>
      <c r="E3" s="1591"/>
      <c r="F3" s="1591"/>
      <c r="G3" s="1591"/>
      <c r="H3" s="1591"/>
      <c r="I3" s="1591"/>
      <c r="J3" s="1591"/>
      <c r="K3" s="1591"/>
      <c r="L3" s="1591"/>
      <c r="M3" s="1591"/>
      <c r="N3" s="1591"/>
      <c r="O3" s="1591"/>
      <c r="P3" s="1591"/>
      <c r="Q3" s="1592"/>
    </row>
    <row r="4" spans="2:17" ht="18" customHeight="1">
      <c r="B4" s="1593" t="s">
        <v>294</v>
      </c>
      <c r="C4" s="1589"/>
      <c r="D4" s="1589"/>
      <c r="E4" s="1589"/>
      <c r="F4" s="1589"/>
      <c r="G4" s="1589"/>
      <c r="H4" s="1589"/>
      <c r="I4" s="1589"/>
      <c r="J4" s="1589"/>
      <c r="K4" s="1589"/>
      <c r="L4" s="1589"/>
      <c r="M4" s="1589"/>
      <c r="N4" s="1589"/>
      <c r="O4" s="1589"/>
      <c r="P4" s="1589"/>
      <c r="Q4" s="1589"/>
    </row>
    <row r="5" spans="2:17" ht="17.25" customHeight="1">
      <c r="B5" s="945"/>
      <c r="C5" s="946"/>
      <c r="D5" s="1594" t="s">
        <v>295</v>
      </c>
      <c r="E5" s="1586"/>
      <c r="F5" s="1586"/>
      <c r="G5" s="946"/>
      <c r="H5" s="948" t="s">
        <v>296</v>
      </c>
      <c r="I5" s="949"/>
      <c r="J5" s="946"/>
      <c r="K5" s="947" t="s">
        <v>297</v>
      </c>
      <c r="L5" s="1595"/>
      <c r="M5" s="1586"/>
      <c r="N5" s="1585" t="s">
        <v>126</v>
      </c>
      <c r="O5" s="1586"/>
      <c r="P5" s="1586"/>
      <c r="Q5" s="1587"/>
    </row>
    <row r="6" spans="2:17" ht="9" customHeight="1">
      <c r="B6" s="950"/>
      <c r="C6" s="951"/>
      <c r="D6" s="952"/>
      <c r="E6" s="952"/>
      <c r="F6" s="952"/>
      <c r="G6" s="952"/>
      <c r="H6" s="952"/>
      <c r="I6" s="952"/>
      <c r="J6" s="952"/>
      <c r="K6" s="952"/>
      <c r="L6" s="952"/>
      <c r="M6" s="952"/>
      <c r="N6" s="953"/>
      <c r="O6" s="952"/>
      <c r="P6" s="952"/>
      <c r="Q6" s="954"/>
    </row>
    <row r="7" spans="2:17" ht="9" customHeight="1">
      <c r="B7" s="950"/>
      <c r="C7" s="951"/>
      <c r="D7" s="952"/>
      <c r="E7" s="952"/>
      <c r="F7" s="952"/>
      <c r="G7" s="952"/>
      <c r="H7" s="952"/>
      <c r="I7" s="952"/>
      <c r="J7" s="952"/>
      <c r="K7" s="952"/>
      <c r="L7" s="952"/>
      <c r="M7" s="952"/>
      <c r="N7" s="953"/>
      <c r="O7" s="952"/>
      <c r="P7" s="952"/>
      <c r="Q7" s="954"/>
    </row>
    <row r="8" spans="2:17" ht="9" customHeight="1">
      <c r="B8" s="950"/>
      <c r="C8" s="951"/>
      <c r="D8" s="955" t="s">
        <v>298</v>
      </c>
      <c r="E8" s="955" t="s">
        <v>299</v>
      </c>
      <c r="F8" s="955" t="s">
        <v>300</v>
      </c>
      <c r="G8" s="955" t="s">
        <v>298</v>
      </c>
      <c r="H8" s="955" t="s">
        <v>299</v>
      </c>
      <c r="I8" s="955" t="s">
        <v>300</v>
      </c>
      <c r="J8" s="955" t="s">
        <v>298</v>
      </c>
      <c r="K8" s="955" t="s">
        <v>299</v>
      </c>
      <c r="L8" s="955" t="s">
        <v>300</v>
      </c>
      <c r="M8" s="956"/>
      <c r="N8" s="957" t="s">
        <v>298</v>
      </c>
      <c r="O8" s="955" t="s">
        <v>299</v>
      </c>
      <c r="P8" s="955" t="s">
        <v>300</v>
      </c>
      <c r="Q8" s="958"/>
    </row>
    <row r="9" spans="2:17" ht="9" customHeight="1">
      <c r="B9" s="959"/>
      <c r="C9" s="960"/>
      <c r="D9" s="955" t="s">
        <v>468</v>
      </c>
      <c r="E9" s="955" t="s">
        <v>468</v>
      </c>
      <c r="F9" s="955"/>
      <c r="G9" s="955" t="s">
        <v>468</v>
      </c>
      <c r="H9" s="955" t="s">
        <v>468</v>
      </c>
      <c r="I9" s="955"/>
      <c r="J9" s="955" t="s">
        <v>468</v>
      </c>
      <c r="K9" s="955" t="s">
        <v>468</v>
      </c>
      <c r="L9" s="955"/>
      <c r="M9" s="955"/>
      <c r="N9" s="957" t="s">
        <v>468</v>
      </c>
      <c r="O9" s="955" t="s">
        <v>468</v>
      </c>
      <c r="P9" s="955"/>
      <c r="Q9" s="961"/>
    </row>
    <row r="10" spans="2:17" ht="9" customHeight="1">
      <c r="B10" s="945"/>
      <c r="C10" s="946"/>
      <c r="D10" s="948"/>
      <c r="E10" s="948"/>
      <c r="F10" s="948"/>
      <c r="G10" s="948"/>
      <c r="H10" s="948"/>
      <c r="I10" s="948"/>
      <c r="J10" s="948"/>
      <c r="K10" s="948"/>
      <c r="L10" s="948"/>
      <c r="M10" s="948"/>
      <c r="N10" s="962"/>
      <c r="O10" s="948"/>
      <c r="P10" s="948"/>
      <c r="Q10" s="963"/>
    </row>
    <row r="11" spans="2:17" ht="9" customHeight="1">
      <c r="B11" s="964"/>
      <c r="C11" s="965" t="s">
        <v>301</v>
      </c>
      <c r="D11" s="966">
        <v>7192</v>
      </c>
      <c r="E11" s="967">
        <v>7192</v>
      </c>
      <c r="F11" s="968">
        <v>0</v>
      </c>
      <c r="G11" s="966">
        <v>5981</v>
      </c>
      <c r="H11" s="967">
        <v>4958</v>
      </c>
      <c r="I11" s="968">
        <v>20.63331988705123</v>
      </c>
      <c r="J11" s="966">
        <v>1921</v>
      </c>
      <c r="K11" s="967">
        <v>1491</v>
      </c>
      <c r="L11" s="968">
        <v>28.83970489604292</v>
      </c>
      <c r="M11" s="969"/>
      <c r="N11" s="970">
        <v>15094</v>
      </c>
      <c r="O11" s="967">
        <v>13641</v>
      </c>
      <c r="P11" s="968">
        <v>10.651711751337878</v>
      </c>
      <c r="Q11" s="971"/>
    </row>
    <row r="12" spans="2:17" ht="9" customHeight="1">
      <c r="B12" s="964"/>
      <c r="C12" s="965" t="s">
        <v>302</v>
      </c>
      <c r="D12" s="972">
        <v>13486</v>
      </c>
      <c r="E12" s="973">
        <v>7916</v>
      </c>
      <c r="F12" s="968">
        <v>70.36382011116726</v>
      </c>
      <c r="G12" s="972">
        <v>0</v>
      </c>
      <c r="H12" s="972">
        <v>0</v>
      </c>
      <c r="I12" s="972">
        <v>0</v>
      </c>
      <c r="J12" s="972">
        <v>20408</v>
      </c>
      <c r="K12" s="973">
        <v>18049</v>
      </c>
      <c r="L12" s="968">
        <v>13.069976175965428</v>
      </c>
      <c r="M12" s="969"/>
      <c r="N12" s="974">
        <v>33894</v>
      </c>
      <c r="O12" s="973">
        <v>25965</v>
      </c>
      <c r="P12" s="968">
        <v>30.53726169844021</v>
      </c>
      <c r="Q12" s="971"/>
    </row>
    <row r="13" spans="2:17" ht="9" customHeight="1">
      <c r="B13" s="964"/>
      <c r="C13" s="965" t="s">
        <v>303</v>
      </c>
      <c r="D13" s="975">
        <v>20678</v>
      </c>
      <c r="E13" s="976">
        <v>15108</v>
      </c>
      <c r="F13" s="977">
        <v>36.86788456446916</v>
      </c>
      <c r="G13" s="975">
        <v>5981</v>
      </c>
      <c r="H13" s="976">
        <v>4958</v>
      </c>
      <c r="I13" s="977">
        <v>20.63331988705123</v>
      </c>
      <c r="J13" s="975">
        <v>22329</v>
      </c>
      <c r="K13" s="976">
        <v>19540</v>
      </c>
      <c r="L13" s="977">
        <v>14.273285568065507</v>
      </c>
      <c r="M13" s="978"/>
      <c r="N13" s="979">
        <v>48988</v>
      </c>
      <c r="O13" s="976">
        <v>39606</v>
      </c>
      <c r="P13" s="977">
        <v>23.688330051002374</v>
      </c>
      <c r="Q13" s="980"/>
    </row>
    <row r="14" spans="2:17" ht="6" customHeight="1">
      <c r="B14" s="981"/>
      <c r="C14" s="982"/>
      <c r="D14" s="983"/>
      <c r="E14" s="983"/>
      <c r="F14" s="983"/>
      <c r="G14" s="983"/>
      <c r="H14" s="983"/>
      <c r="I14" s="983"/>
      <c r="J14" s="983"/>
      <c r="K14" s="983"/>
      <c r="L14" s="983"/>
      <c r="M14" s="983"/>
      <c r="N14" s="984"/>
      <c r="O14" s="983"/>
      <c r="P14" s="983"/>
      <c r="Q14" s="985"/>
    </row>
    <row r="15" spans="2:17" ht="18" customHeight="1">
      <c r="B15" s="986"/>
      <c r="C15" s="1583" t="s">
        <v>304</v>
      </c>
      <c r="D15" s="1584"/>
      <c r="E15" s="1584"/>
      <c r="F15" s="1584"/>
      <c r="G15" s="1584"/>
      <c r="H15" s="1584"/>
      <c r="I15" s="1584"/>
      <c r="J15" s="1584"/>
      <c r="K15" s="1584"/>
      <c r="L15" s="1584"/>
      <c r="M15" s="1584"/>
      <c r="N15" s="1584"/>
      <c r="O15" s="1584"/>
      <c r="P15" s="1584"/>
      <c r="Q15" s="1584"/>
    </row>
    <row r="16" spans="2:17" ht="18" customHeight="1">
      <c r="B16" s="945"/>
      <c r="C16" s="946"/>
      <c r="D16" s="946"/>
      <c r="E16" s="947" t="s">
        <v>286</v>
      </c>
      <c r="F16" s="946"/>
      <c r="G16" s="946"/>
      <c r="H16" s="947" t="s">
        <v>287</v>
      </c>
      <c r="I16" s="946"/>
      <c r="J16" s="946"/>
      <c r="K16" s="947" t="s">
        <v>126</v>
      </c>
      <c r="L16" s="946"/>
      <c r="M16" s="946"/>
      <c r="N16" s="1585" t="s">
        <v>305</v>
      </c>
      <c r="O16" s="1586"/>
      <c r="P16" s="1586"/>
      <c r="Q16" s="1587"/>
    </row>
    <row r="17" spans="2:17" ht="8.25" customHeight="1">
      <c r="B17" s="950"/>
      <c r="C17" s="951"/>
      <c r="D17" s="952"/>
      <c r="E17" s="952"/>
      <c r="F17" s="952"/>
      <c r="G17" s="952"/>
      <c r="H17" s="952"/>
      <c r="I17" s="952"/>
      <c r="J17" s="952"/>
      <c r="K17" s="952"/>
      <c r="L17" s="952"/>
      <c r="M17" s="952"/>
      <c r="N17" s="953"/>
      <c r="O17" s="952"/>
      <c r="P17" s="952"/>
      <c r="Q17" s="954"/>
    </row>
    <row r="18" spans="2:17" ht="9.75" customHeight="1">
      <c r="B18" s="950"/>
      <c r="C18" s="951"/>
      <c r="D18" s="955" t="s">
        <v>298</v>
      </c>
      <c r="E18" s="955" t="s">
        <v>299</v>
      </c>
      <c r="F18" s="955" t="s">
        <v>300</v>
      </c>
      <c r="G18" s="955" t="s">
        <v>298</v>
      </c>
      <c r="H18" s="955" t="s">
        <v>299</v>
      </c>
      <c r="I18" s="955" t="s">
        <v>300</v>
      </c>
      <c r="J18" s="955" t="s">
        <v>298</v>
      </c>
      <c r="K18" s="955" t="s">
        <v>299</v>
      </c>
      <c r="L18" s="955" t="s">
        <v>300</v>
      </c>
      <c r="M18" s="956"/>
      <c r="N18" s="957" t="s">
        <v>298</v>
      </c>
      <c r="O18" s="955" t="s">
        <v>299</v>
      </c>
      <c r="P18" s="955" t="s">
        <v>300</v>
      </c>
      <c r="Q18" s="958"/>
    </row>
    <row r="19" spans="2:17" ht="9.75" customHeight="1">
      <c r="B19" s="959"/>
      <c r="C19" s="960"/>
      <c r="D19" s="987" t="s">
        <v>468</v>
      </c>
      <c r="E19" s="987" t="s">
        <v>468</v>
      </c>
      <c r="F19" s="987"/>
      <c r="G19" s="987" t="s">
        <v>468</v>
      </c>
      <c r="H19" s="987" t="s">
        <v>468</v>
      </c>
      <c r="I19" s="987"/>
      <c r="J19" s="987" t="s">
        <v>468</v>
      </c>
      <c r="K19" s="987" t="s">
        <v>468</v>
      </c>
      <c r="L19" s="987"/>
      <c r="M19" s="987"/>
      <c r="N19" s="988" t="s">
        <v>468</v>
      </c>
      <c r="O19" s="987" t="s">
        <v>468</v>
      </c>
      <c r="P19" s="987"/>
      <c r="Q19" s="989"/>
    </row>
    <row r="20" spans="2:17" ht="11.25" customHeight="1">
      <c r="B20" s="950"/>
      <c r="C20" s="951" t="s">
        <v>256</v>
      </c>
      <c r="D20" s="956"/>
      <c r="E20" s="956"/>
      <c r="F20" s="956"/>
      <c r="G20" s="956"/>
      <c r="H20" s="956"/>
      <c r="I20" s="956"/>
      <c r="J20" s="956"/>
      <c r="K20" s="956"/>
      <c r="L20" s="956"/>
      <c r="M20" s="956"/>
      <c r="N20" s="990"/>
      <c r="O20" s="956"/>
      <c r="P20" s="956"/>
      <c r="Q20" s="958"/>
    </row>
    <row r="21" spans="2:17" ht="15" customHeight="1">
      <c r="B21" s="991"/>
      <c r="C21" s="992" t="s">
        <v>306</v>
      </c>
      <c r="D21" s="993"/>
      <c r="E21" s="993"/>
      <c r="F21" s="993"/>
      <c r="G21" s="993"/>
      <c r="H21" s="993"/>
      <c r="I21" s="993"/>
      <c r="J21" s="993"/>
      <c r="K21" s="993"/>
      <c r="L21" s="993"/>
      <c r="M21" s="993"/>
      <c r="N21" s="994"/>
      <c r="O21" s="993"/>
      <c r="P21" s="993"/>
      <c r="Q21" s="995"/>
    </row>
    <row r="22" spans="2:17" ht="9.75" customHeight="1">
      <c r="B22" s="996"/>
      <c r="C22" s="997" t="s">
        <v>307</v>
      </c>
      <c r="D22" s="966">
        <v>14</v>
      </c>
      <c r="E22" s="967">
        <v>12</v>
      </c>
      <c r="F22" s="998">
        <v>16.666666666666664</v>
      </c>
      <c r="G22" s="966">
        <v>7</v>
      </c>
      <c r="H22" s="967">
        <v>8</v>
      </c>
      <c r="I22" s="998">
        <v>-12.5</v>
      </c>
      <c r="J22" s="966">
        <v>21</v>
      </c>
      <c r="K22" s="967">
        <v>20</v>
      </c>
      <c r="L22" s="998">
        <v>5</v>
      </c>
      <c r="M22" s="999"/>
      <c r="N22" s="970">
        <v>8</v>
      </c>
      <c r="O22" s="967">
        <v>9</v>
      </c>
      <c r="P22" s="998">
        <v>-11.11111111111111</v>
      </c>
      <c r="Q22" s="1000"/>
    </row>
    <row r="23" spans="2:17" ht="9.75" customHeight="1">
      <c r="B23" s="996"/>
      <c r="C23" s="997" t="s">
        <v>308</v>
      </c>
      <c r="D23" s="966">
        <v>23</v>
      </c>
      <c r="E23" s="967">
        <v>15</v>
      </c>
      <c r="F23" s="998">
        <v>53.333333333333336</v>
      </c>
      <c r="G23" s="966">
        <v>1</v>
      </c>
      <c r="H23" s="967">
        <v>1</v>
      </c>
      <c r="I23" s="998">
        <v>0</v>
      </c>
      <c r="J23" s="966">
        <v>24</v>
      </c>
      <c r="K23" s="967">
        <v>16</v>
      </c>
      <c r="L23" s="998">
        <v>50</v>
      </c>
      <c r="M23" s="999"/>
      <c r="N23" s="970">
        <v>3</v>
      </c>
      <c r="O23" s="967">
        <v>3</v>
      </c>
      <c r="P23" s="998">
        <v>0</v>
      </c>
      <c r="Q23" s="1000"/>
    </row>
    <row r="24" spans="2:17" ht="9.75" customHeight="1">
      <c r="B24" s="996"/>
      <c r="C24" s="997" t="s">
        <v>309</v>
      </c>
      <c r="D24" s="966">
        <v>23</v>
      </c>
      <c r="E24" s="967">
        <v>2</v>
      </c>
      <c r="F24" s="998">
        <v>1050</v>
      </c>
      <c r="G24" s="966">
        <v>1</v>
      </c>
      <c r="H24" s="967">
        <v>2</v>
      </c>
      <c r="I24" s="998">
        <v>-50</v>
      </c>
      <c r="J24" s="966">
        <v>24</v>
      </c>
      <c r="K24" s="967">
        <v>4</v>
      </c>
      <c r="L24" s="998">
        <v>500</v>
      </c>
      <c r="M24" s="999"/>
      <c r="N24" s="970">
        <v>3</v>
      </c>
      <c r="O24" s="967">
        <v>2</v>
      </c>
      <c r="P24" s="998">
        <v>50</v>
      </c>
      <c r="Q24" s="1000"/>
    </row>
    <row r="25" spans="2:17" ht="9.75" customHeight="1">
      <c r="B25" s="996"/>
      <c r="C25" s="997" t="s">
        <v>310</v>
      </c>
      <c r="D25" s="966">
        <v>816</v>
      </c>
      <c r="E25" s="967">
        <v>720</v>
      </c>
      <c r="F25" s="998">
        <v>13.333333333333334</v>
      </c>
      <c r="G25" s="966" t="s">
        <v>311</v>
      </c>
      <c r="H25" s="967" t="s">
        <v>311</v>
      </c>
      <c r="I25" s="998" t="s">
        <v>312</v>
      </c>
      <c r="J25" s="966">
        <v>816</v>
      </c>
      <c r="K25" s="967">
        <v>720</v>
      </c>
      <c r="L25" s="998">
        <v>13.333333333333334</v>
      </c>
      <c r="M25" s="999"/>
      <c r="N25" s="970">
        <v>82</v>
      </c>
      <c r="O25" s="967">
        <v>72</v>
      </c>
      <c r="P25" s="998">
        <v>13.88888888888889</v>
      </c>
      <c r="Q25" s="1000"/>
    </row>
    <row r="26" spans="2:17" ht="10.5" customHeight="1">
      <c r="B26" s="964"/>
      <c r="C26" s="965" t="s">
        <v>313</v>
      </c>
      <c r="D26" s="1001">
        <v>876</v>
      </c>
      <c r="E26" s="1002">
        <v>749</v>
      </c>
      <c r="F26" s="977">
        <v>16.955941255006675</v>
      </c>
      <c r="G26" s="1001">
        <v>9</v>
      </c>
      <c r="H26" s="1001">
        <v>11</v>
      </c>
      <c r="I26" s="977">
        <v>-18.181818181818183</v>
      </c>
      <c r="J26" s="1001">
        <v>885</v>
      </c>
      <c r="K26" s="1002">
        <v>760</v>
      </c>
      <c r="L26" s="977">
        <v>16.447368421052634</v>
      </c>
      <c r="M26" s="1003"/>
      <c r="N26" s="1004">
        <v>97</v>
      </c>
      <c r="O26" s="1002">
        <v>86</v>
      </c>
      <c r="P26" s="977">
        <v>12.790697674418606</v>
      </c>
      <c r="Q26" s="1005"/>
    </row>
    <row r="27" spans="2:17" ht="9.75" customHeight="1">
      <c r="B27" s="996"/>
      <c r="C27" s="997" t="s">
        <v>314</v>
      </c>
      <c r="D27" s="966">
        <v>161</v>
      </c>
      <c r="E27" s="967">
        <v>244</v>
      </c>
      <c r="F27" s="998">
        <v>-34.01639344262295</v>
      </c>
      <c r="G27" s="966" t="s">
        <v>311</v>
      </c>
      <c r="H27" s="967" t="s">
        <v>311</v>
      </c>
      <c r="I27" s="998" t="s">
        <v>312</v>
      </c>
      <c r="J27" s="966">
        <v>161</v>
      </c>
      <c r="K27" s="967">
        <v>244</v>
      </c>
      <c r="L27" s="998">
        <v>-34.01639344262295</v>
      </c>
      <c r="M27" s="999"/>
      <c r="N27" s="970">
        <v>16</v>
      </c>
      <c r="O27" s="967">
        <v>24</v>
      </c>
      <c r="P27" s="998">
        <v>-33.33333333333333</v>
      </c>
      <c r="Q27" s="1000"/>
    </row>
    <row r="28" spans="2:17" ht="9" customHeight="1">
      <c r="B28" s="964"/>
      <c r="C28" s="965" t="s">
        <v>126</v>
      </c>
      <c r="D28" s="1006">
        <v>1037</v>
      </c>
      <c r="E28" s="1007">
        <v>993</v>
      </c>
      <c r="F28" s="1008">
        <v>4.431017119838873</v>
      </c>
      <c r="G28" s="1009">
        <v>9</v>
      </c>
      <c r="H28" s="1009">
        <v>11</v>
      </c>
      <c r="I28" s="1010">
        <v>-18.181818181818183</v>
      </c>
      <c r="J28" s="1009">
        <v>1046</v>
      </c>
      <c r="K28" s="1007">
        <v>1004</v>
      </c>
      <c r="L28" s="1008">
        <v>4.183266932270916</v>
      </c>
      <c r="M28" s="1011"/>
      <c r="N28" s="1012">
        <v>113</v>
      </c>
      <c r="O28" s="1007">
        <v>110</v>
      </c>
      <c r="P28" s="1008">
        <v>2.727272727272727</v>
      </c>
      <c r="Q28" s="1013"/>
    </row>
    <row r="29" spans="2:17" ht="15" customHeight="1">
      <c r="B29" s="991"/>
      <c r="C29" s="992" t="s">
        <v>315</v>
      </c>
      <c r="D29" s="993"/>
      <c r="E29" s="993"/>
      <c r="F29" s="993"/>
      <c r="G29" s="993"/>
      <c r="H29" s="993"/>
      <c r="I29" s="993"/>
      <c r="J29" s="993"/>
      <c r="K29" s="993"/>
      <c r="L29" s="993"/>
      <c r="M29" s="993"/>
      <c r="N29" s="994"/>
      <c r="O29" s="993"/>
      <c r="P29" s="993"/>
      <c r="Q29" s="995"/>
    </row>
    <row r="30" spans="2:17" ht="9.75" customHeight="1">
      <c r="B30" s="996"/>
      <c r="C30" s="997" t="s">
        <v>316</v>
      </c>
      <c r="D30" s="966">
        <v>536</v>
      </c>
      <c r="E30" s="967">
        <v>242</v>
      </c>
      <c r="F30" s="998">
        <v>121.48760330578511</v>
      </c>
      <c r="G30" s="966">
        <v>162</v>
      </c>
      <c r="H30" s="967">
        <v>146</v>
      </c>
      <c r="I30" s="998">
        <v>10.95890410958904</v>
      </c>
      <c r="J30" s="966">
        <v>698</v>
      </c>
      <c r="K30" s="967">
        <v>388</v>
      </c>
      <c r="L30" s="998">
        <v>79.89690721649485</v>
      </c>
      <c r="M30" s="999"/>
      <c r="N30" s="970">
        <v>216</v>
      </c>
      <c r="O30" s="967">
        <v>170</v>
      </c>
      <c r="P30" s="998">
        <v>27.058823529411764</v>
      </c>
      <c r="Q30" s="1000"/>
    </row>
    <row r="31" spans="2:17" ht="9.75" customHeight="1">
      <c r="B31" s="996"/>
      <c r="C31" s="997" t="s">
        <v>310</v>
      </c>
      <c r="D31" s="966">
        <v>264</v>
      </c>
      <c r="E31" s="967">
        <v>212</v>
      </c>
      <c r="F31" s="998">
        <v>24.528301886792452</v>
      </c>
      <c r="G31" s="966" t="s">
        <v>311</v>
      </c>
      <c r="H31" s="967" t="s">
        <v>311</v>
      </c>
      <c r="I31" s="998" t="s">
        <v>312</v>
      </c>
      <c r="J31" s="966">
        <v>264</v>
      </c>
      <c r="K31" s="967">
        <v>212</v>
      </c>
      <c r="L31" s="998">
        <v>24.528301886792452</v>
      </c>
      <c r="M31" s="999"/>
      <c r="N31" s="970">
        <v>26</v>
      </c>
      <c r="O31" s="967">
        <v>21</v>
      </c>
      <c r="P31" s="998">
        <v>23.809523809523807</v>
      </c>
      <c r="Q31" s="1000"/>
    </row>
    <row r="32" spans="2:17" ht="9.75" customHeight="1">
      <c r="B32" s="996"/>
      <c r="C32" s="997" t="s">
        <v>317</v>
      </c>
      <c r="D32" s="966">
        <v>85</v>
      </c>
      <c r="E32" s="967">
        <v>511</v>
      </c>
      <c r="F32" s="998">
        <v>-83.36594911937377</v>
      </c>
      <c r="G32" s="966" t="s">
        <v>311</v>
      </c>
      <c r="H32" s="967" t="s">
        <v>311</v>
      </c>
      <c r="I32" s="998" t="s">
        <v>312</v>
      </c>
      <c r="J32" s="966">
        <v>85</v>
      </c>
      <c r="K32" s="967">
        <v>511</v>
      </c>
      <c r="L32" s="998">
        <v>-83.36594911937377</v>
      </c>
      <c r="M32" s="999"/>
      <c r="N32" s="970">
        <v>9</v>
      </c>
      <c r="O32" s="967">
        <v>51</v>
      </c>
      <c r="P32" s="998">
        <v>-82.35294117647058</v>
      </c>
      <c r="Q32" s="1000"/>
    </row>
    <row r="33" spans="2:17" ht="9" customHeight="1">
      <c r="B33" s="964"/>
      <c r="C33" s="965" t="s">
        <v>126</v>
      </c>
      <c r="D33" s="1006">
        <v>885</v>
      </c>
      <c r="E33" s="1007">
        <v>965</v>
      </c>
      <c r="F33" s="1008">
        <v>-8.290155440414509</v>
      </c>
      <c r="G33" s="1009">
        <v>162</v>
      </c>
      <c r="H33" s="1009">
        <v>146</v>
      </c>
      <c r="I33" s="1010">
        <v>10.95890410958904</v>
      </c>
      <c r="J33" s="1009">
        <v>1047</v>
      </c>
      <c r="K33" s="1007">
        <v>1111</v>
      </c>
      <c r="L33" s="1008">
        <v>-5.7605760576057605</v>
      </c>
      <c r="M33" s="1011"/>
      <c r="N33" s="1012">
        <v>251</v>
      </c>
      <c r="O33" s="1007">
        <v>243</v>
      </c>
      <c r="P33" s="1008">
        <v>3.292181069958848</v>
      </c>
      <c r="Q33" s="1013"/>
    </row>
    <row r="34" spans="2:17" ht="15" customHeight="1">
      <c r="B34" s="991"/>
      <c r="C34" s="992" t="s">
        <v>318</v>
      </c>
      <c r="D34" s="993"/>
      <c r="E34" s="993"/>
      <c r="F34" s="993"/>
      <c r="G34" s="993"/>
      <c r="H34" s="993"/>
      <c r="I34" s="993"/>
      <c r="J34" s="993"/>
      <c r="K34" s="993"/>
      <c r="L34" s="993"/>
      <c r="M34" s="993"/>
      <c r="N34" s="994"/>
      <c r="O34" s="993"/>
      <c r="P34" s="993"/>
      <c r="Q34" s="995"/>
    </row>
    <row r="35" spans="2:17" ht="9.75" customHeight="1">
      <c r="B35" s="996"/>
      <c r="C35" s="997" t="s">
        <v>307</v>
      </c>
      <c r="D35" s="966">
        <v>87</v>
      </c>
      <c r="E35" s="967">
        <v>65</v>
      </c>
      <c r="F35" s="998">
        <v>33.84615384615385</v>
      </c>
      <c r="G35" s="966">
        <v>18</v>
      </c>
      <c r="H35" s="967">
        <v>18</v>
      </c>
      <c r="I35" s="998">
        <v>0</v>
      </c>
      <c r="J35" s="966">
        <v>105</v>
      </c>
      <c r="K35" s="967">
        <v>83</v>
      </c>
      <c r="L35" s="998">
        <v>26.506024096385545</v>
      </c>
      <c r="M35" s="999"/>
      <c r="N35" s="970">
        <v>27</v>
      </c>
      <c r="O35" s="967">
        <v>25</v>
      </c>
      <c r="P35" s="998">
        <v>8</v>
      </c>
      <c r="Q35" s="1000"/>
    </row>
    <row r="36" spans="2:17" ht="9.75" customHeight="1">
      <c r="B36" s="996"/>
      <c r="C36" s="997" t="s">
        <v>316</v>
      </c>
      <c r="D36" s="966">
        <v>43</v>
      </c>
      <c r="E36" s="967">
        <v>43</v>
      </c>
      <c r="F36" s="998">
        <v>0</v>
      </c>
      <c r="G36" s="966">
        <v>4</v>
      </c>
      <c r="H36" s="967">
        <v>7</v>
      </c>
      <c r="I36" s="998">
        <v>-42.857142857142854</v>
      </c>
      <c r="J36" s="966">
        <v>47</v>
      </c>
      <c r="K36" s="967">
        <v>50</v>
      </c>
      <c r="L36" s="998">
        <v>-6</v>
      </c>
      <c r="M36" s="999"/>
      <c r="N36" s="970">
        <v>8</v>
      </c>
      <c r="O36" s="967">
        <v>11</v>
      </c>
      <c r="P36" s="998">
        <v>-27.27272727272727</v>
      </c>
      <c r="Q36" s="1000"/>
    </row>
    <row r="37" spans="2:17" ht="9.75" customHeight="1">
      <c r="B37" s="996"/>
      <c r="C37" s="997" t="s">
        <v>308</v>
      </c>
      <c r="D37" s="966">
        <v>202</v>
      </c>
      <c r="E37" s="967">
        <v>159</v>
      </c>
      <c r="F37" s="998">
        <v>27.044025157232703</v>
      </c>
      <c r="G37" s="966">
        <v>0</v>
      </c>
      <c r="H37" s="967">
        <v>0</v>
      </c>
      <c r="I37" s="998" t="s">
        <v>312</v>
      </c>
      <c r="J37" s="966">
        <v>202</v>
      </c>
      <c r="K37" s="967">
        <v>159</v>
      </c>
      <c r="L37" s="998">
        <v>27.044025157232703</v>
      </c>
      <c r="M37" s="999"/>
      <c r="N37" s="970">
        <v>20</v>
      </c>
      <c r="O37" s="967">
        <v>16</v>
      </c>
      <c r="P37" s="998">
        <v>25</v>
      </c>
      <c r="Q37" s="1000"/>
    </row>
    <row r="38" spans="2:17" ht="9.75" customHeight="1">
      <c r="B38" s="996"/>
      <c r="C38" s="997" t="s">
        <v>319</v>
      </c>
      <c r="D38" s="966">
        <v>693</v>
      </c>
      <c r="E38" s="967">
        <v>947</v>
      </c>
      <c r="F38" s="998">
        <v>-26.821541710665258</v>
      </c>
      <c r="G38" s="966">
        <v>0</v>
      </c>
      <c r="H38" s="967">
        <v>0</v>
      </c>
      <c r="I38" s="998" t="s">
        <v>312</v>
      </c>
      <c r="J38" s="966">
        <v>693</v>
      </c>
      <c r="K38" s="967">
        <v>947</v>
      </c>
      <c r="L38" s="998">
        <v>-26.821541710665258</v>
      </c>
      <c r="M38" s="999"/>
      <c r="N38" s="970">
        <v>69</v>
      </c>
      <c r="O38" s="967">
        <v>95</v>
      </c>
      <c r="P38" s="998">
        <v>-27.368421052631582</v>
      </c>
      <c r="Q38" s="1000"/>
    </row>
    <row r="39" spans="2:17" ht="9.75" customHeight="1">
      <c r="B39" s="996"/>
      <c r="C39" s="997" t="s">
        <v>309</v>
      </c>
      <c r="D39" s="966">
        <v>66</v>
      </c>
      <c r="E39" s="967">
        <v>6</v>
      </c>
      <c r="F39" s="998">
        <v>1000</v>
      </c>
      <c r="G39" s="966">
        <v>5</v>
      </c>
      <c r="H39" s="967">
        <v>6</v>
      </c>
      <c r="I39" s="998">
        <v>-16.666666666666664</v>
      </c>
      <c r="J39" s="966">
        <v>71</v>
      </c>
      <c r="K39" s="967">
        <v>12</v>
      </c>
      <c r="L39" s="998">
        <v>491.6666666666667</v>
      </c>
      <c r="M39" s="999"/>
      <c r="N39" s="970">
        <v>12</v>
      </c>
      <c r="O39" s="967">
        <v>7</v>
      </c>
      <c r="P39" s="998">
        <v>71.42857142857143</v>
      </c>
      <c r="Q39" s="1000"/>
    </row>
    <row r="40" spans="2:17" ht="9.75" customHeight="1">
      <c r="B40" s="996"/>
      <c r="C40" s="997" t="s">
        <v>310</v>
      </c>
      <c r="D40" s="966">
        <v>919</v>
      </c>
      <c r="E40" s="967">
        <v>995</v>
      </c>
      <c r="F40" s="998">
        <v>-7.63819095477387</v>
      </c>
      <c r="G40" s="966" t="s">
        <v>311</v>
      </c>
      <c r="H40" s="967" t="s">
        <v>311</v>
      </c>
      <c r="I40" s="998" t="s">
        <v>312</v>
      </c>
      <c r="J40" s="966">
        <v>919</v>
      </c>
      <c r="K40" s="967">
        <v>995</v>
      </c>
      <c r="L40" s="998">
        <v>-7.63819095477387</v>
      </c>
      <c r="M40" s="999"/>
      <c r="N40" s="970">
        <v>92</v>
      </c>
      <c r="O40" s="967">
        <v>100</v>
      </c>
      <c r="P40" s="998">
        <v>-8</v>
      </c>
      <c r="Q40" s="1000"/>
    </row>
    <row r="41" spans="2:17" ht="9" customHeight="1">
      <c r="B41" s="964"/>
      <c r="C41" s="965" t="s">
        <v>126</v>
      </c>
      <c r="D41" s="1006">
        <v>2010</v>
      </c>
      <c r="E41" s="1007">
        <v>2215</v>
      </c>
      <c r="F41" s="1008">
        <v>-9.255079006772009</v>
      </c>
      <c r="G41" s="1009">
        <v>27</v>
      </c>
      <c r="H41" s="1009">
        <v>31</v>
      </c>
      <c r="I41" s="1010">
        <v>-12.903225806451612</v>
      </c>
      <c r="J41" s="1009">
        <v>2037</v>
      </c>
      <c r="K41" s="1007">
        <v>2246</v>
      </c>
      <c r="L41" s="1008">
        <v>-9.305431878895815</v>
      </c>
      <c r="M41" s="1011"/>
      <c r="N41" s="1012">
        <v>228</v>
      </c>
      <c r="O41" s="1007">
        <v>253</v>
      </c>
      <c r="P41" s="1008">
        <v>-9.881422924901186</v>
      </c>
      <c r="Q41" s="1013"/>
    </row>
    <row r="42" spans="2:17" ht="15" customHeight="1">
      <c r="B42" s="991"/>
      <c r="C42" s="992" t="s">
        <v>320</v>
      </c>
      <c r="D42" s="993"/>
      <c r="E42" s="993"/>
      <c r="F42" s="993"/>
      <c r="G42" s="993"/>
      <c r="H42" s="993"/>
      <c r="I42" s="993"/>
      <c r="J42" s="993"/>
      <c r="K42" s="993"/>
      <c r="L42" s="993"/>
      <c r="M42" s="993"/>
      <c r="N42" s="994"/>
      <c r="O42" s="993"/>
      <c r="P42" s="993"/>
      <c r="Q42" s="995"/>
    </row>
    <row r="43" spans="2:17" ht="9.75" customHeight="1">
      <c r="B43" s="996"/>
      <c r="C43" s="997" t="s">
        <v>307</v>
      </c>
      <c r="D43" s="966">
        <v>1</v>
      </c>
      <c r="E43" s="967" t="s">
        <v>311</v>
      </c>
      <c r="F43" s="998" t="s">
        <v>312</v>
      </c>
      <c r="G43" s="966">
        <v>0</v>
      </c>
      <c r="H43" s="967" t="s">
        <v>311</v>
      </c>
      <c r="I43" s="998" t="s">
        <v>312</v>
      </c>
      <c r="J43" s="966">
        <v>1</v>
      </c>
      <c r="K43" s="967" t="s">
        <v>311</v>
      </c>
      <c r="L43" s="998" t="s">
        <v>312</v>
      </c>
      <c r="M43" s="999"/>
      <c r="N43" s="970">
        <v>0</v>
      </c>
      <c r="O43" s="967" t="s">
        <v>311</v>
      </c>
      <c r="P43" s="998" t="s">
        <v>312</v>
      </c>
      <c r="Q43" s="1000"/>
    </row>
    <row r="44" spans="2:17" ht="9.75" customHeight="1">
      <c r="B44" s="996"/>
      <c r="C44" s="997" t="s">
        <v>308</v>
      </c>
      <c r="D44" s="966">
        <v>24</v>
      </c>
      <c r="E44" s="967">
        <v>0</v>
      </c>
      <c r="F44" s="998" t="s">
        <v>312</v>
      </c>
      <c r="G44" s="966" t="s">
        <v>311</v>
      </c>
      <c r="H44" s="967" t="s">
        <v>311</v>
      </c>
      <c r="I44" s="998" t="s">
        <v>312</v>
      </c>
      <c r="J44" s="966">
        <v>24</v>
      </c>
      <c r="K44" s="967">
        <v>0</v>
      </c>
      <c r="L44" s="998" t="s">
        <v>312</v>
      </c>
      <c r="M44" s="999"/>
      <c r="N44" s="970">
        <v>2</v>
      </c>
      <c r="O44" s="967">
        <v>0</v>
      </c>
      <c r="P44" s="998" t="s">
        <v>312</v>
      </c>
      <c r="Q44" s="1000"/>
    </row>
    <row r="45" spans="2:17" ht="9.75" customHeight="1">
      <c r="B45" s="996"/>
      <c r="C45" s="997" t="s">
        <v>319</v>
      </c>
      <c r="D45" s="966">
        <v>117</v>
      </c>
      <c r="E45" s="967">
        <v>0</v>
      </c>
      <c r="F45" s="998" t="s">
        <v>312</v>
      </c>
      <c r="G45" s="966" t="s">
        <v>311</v>
      </c>
      <c r="H45" s="967" t="s">
        <v>311</v>
      </c>
      <c r="I45" s="998" t="s">
        <v>312</v>
      </c>
      <c r="J45" s="966">
        <v>117</v>
      </c>
      <c r="K45" s="967">
        <v>0</v>
      </c>
      <c r="L45" s="998" t="s">
        <v>312</v>
      </c>
      <c r="M45" s="999"/>
      <c r="N45" s="970">
        <v>12</v>
      </c>
      <c r="O45" s="967">
        <v>0</v>
      </c>
      <c r="P45" s="998" t="s">
        <v>312</v>
      </c>
      <c r="Q45" s="1000"/>
    </row>
    <row r="46" spans="2:17" ht="9.75" customHeight="1">
      <c r="B46" s="996"/>
      <c r="C46" s="997" t="s">
        <v>309</v>
      </c>
      <c r="D46" s="966">
        <v>698</v>
      </c>
      <c r="E46" s="967">
        <v>814</v>
      </c>
      <c r="F46" s="998">
        <v>-14.250614250614252</v>
      </c>
      <c r="G46" s="966">
        <v>3</v>
      </c>
      <c r="H46" s="967">
        <v>3</v>
      </c>
      <c r="I46" s="998">
        <v>0</v>
      </c>
      <c r="J46" s="966">
        <v>701</v>
      </c>
      <c r="K46" s="967">
        <v>817</v>
      </c>
      <c r="L46" s="998">
        <v>-14.198286413708692</v>
      </c>
      <c r="M46" s="999"/>
      <c r="N46" s="970">
        <v>73</v>
      </c>
      <c r="O46" s="967">
        <v>84</v>
      </c>
      <c r="P46" s="998">
        <v>-13.095238095238097</v>
      </c>
      <c r="Q46" s="1000"/>
    </row>
    <row r="47" spans="2:17" ht="9.75" customHeight="1">
      <c r="B47" s="996"/>
      <c r="C47" s="997" t="s">
        <v>310</v>
      </c>
      <c r="D47" s="966">
        <v>714</v>
      </c>
      <c r="E47" s="967">
        <v>295</v>
      </c>
      <c r="F47" s="998">
        <v>142.03389830508476</v>
      </c>
      <c r="G47" s="966" t="s">
        <v>311</v>
      </c>
      <c r="H47" s="967" t="s">
        <v>311</v>
      </c>
      <c r="I47" s="998" t="s">
        <v>312</v>
      </c>
      <c r="J47" s="966">
        <v>714</v>
      </c>
      <c r="K47" s="967">
        <v>295</v>
      </c>
      <c r="L47" s="998">
        <v>142.03389830508476</v>
      </c>
      <c r="M47" s="999"/>
      <c r="N47" s="970">
        <v>71</v>
      </c>
      <c r="O47" s="967">
        <v>30</v>
      </c>
      <c r="P47" s="998">
        <v>136.66666666666666</v>
      </c>
      <c r="Q47" s="1000"/>
    </row>
    <row r="48" spans="2:17" ht="9.75" customHeight="1">
      <c r="B48" s="996"/>
      <c r="C48" s="997" t="s">
        <v>321</v>
      </c>
      <c r="D48" s="966">
        <v>560</v>
      </c>
      <c r="E48" s="967" t="s">
        <v>311</v>
      </c>
      <c r="F48" s="998" t="s">
        <v>312</v>
      </c>
      <c r="G48" s="966" t="s">
        <v>311</v>
      </c>
      <c r="H48" s="967" t="s">
        <v>311</v>
      </c>
      <c r="I48" s="998" t="s">
        <v>312</v>
      </c>
      <c r="J48" s="966">
        <v>560</v>
      </c>
      <c r="K48" s="967" t="s">
        <v>311</v>
      </c>
      <c r="L48" s="998" t="s">
        <v>312</v>
      </c>
      <c r="M48" s="999"/>
      <c r="N48" s="970">
        <v>56</v>
      </c>
      <c r="O48" s="967" t="s">
        <v>311</v>
      </c>
      <c r="P48" s="998" t="s">
        <v>312</v>
      </c>
      <c r="Q48" s="1000"/>
    </row>
    <row r="49" spans="2:17" ht="9.75" customHeight="1">
      <c r="B49" s="996"/>
      <c r="C49" s="997" t="s">
        <v>317</v>
      </c>
      <c r="D49" s="966">
        <v>786</v>
      </c>
      <c r="E49" s="967">
        <v>1519</v>
      </c>
      <c r="F49" s="998">
        <v>-48.25543120473996</v>
      </c>
      <c r="G49" s="966" t="s">
        <v>311</v>
      </c>
      <c r="H49" s="967" t="s">
        <v>311</v>
      </c>
      <c r="I49" s="998" t="s">
        <v>312</v>
      </c>
      <c r="J49" s="966">
        <v>786</v>
      </c>
      <c r="K49" s="967">
        <v>1519</v>
      </c>
      <c r="L49" s="998">
        <v>-48.25543120473996</v>
      </c>
      <c r="M49" s="999"/>
      <c r="N49" s="970">
        <v>79</v>
      </c>
      <c r="O49" s="967">
        <v>152</v>
      </c>
      <c r="P49" s="998">
        <v>-48.026315789473685</v>
      </c>
      <c r="Q49" s="1000"/>
    </row>
    <row r="50" spans="2:17" ht="9" customHeight="1">
      <c r="B50" s="964"/>
      <c r="C50" s="965" t="s">
        <v>126</v>
      </c>
      <c r="D50" s="975">
        <v>2900</v>
      </c>
      <c r="E50" s="1002">
        <v>2628</v>
      </c>
      <c r="F50" s="977">
        <v>10.350076103500761</v>
      </c>
      <c r="G50" s="1001">
        <v>3</v>
      </c>
      <c r="H50" s="1001">
        <v>3</v>
      </c>
      <c r="I50" s="1014">
        <v>0</v>
      </c>
      <c r="J50" s="1001">
        <v>2903</v>
      </c>
      <c r="K50" s="1002">
        <v>2631</v>
      </c>
      <c r="L50" s="977">
        <v>10.338274420372482</v>
      </c>
      <c r="M50" s="1003"/>
      <c r="N50" s="979">
        <v>293</v>
      </c>
      <c r="O50" s="1002">
        <v>266</v>
      </c>
      <c r="P50" s="977">
        <v>10.150375939849624</v>
      </c>
      <c r="Q50" s="1005"/>
    </row>
    <row r="51" spans="2:17" ht="6.75" customHeight="1">
      <c r="B51" s="1015"/>
      <c r="C51" s="1016"/>
      <c r="D51" s="1017"/>
      <c r="E51" s="1017"/>
      <c r="F51" s="1018"/>
      <c r="G51" s="1017"/>
      <c r="H51" s="1018"/>
      <c r="I51" s="1018"/>
      <c r="J51" s="1017"/>
      <c r="K51" s="1018"/>
      <c r="L51" s="1018"/>
      <c r="M51" s="1018"/>
      <c r="N51" s="1019"/>
      <c r="O51" s="1018"/>
      <c r="P51" s="1018"/>
      <c r="Q51" s="1020"/>
    </row>
    <row r="52" spans="2:17" ht="9.75" customHeight="1">
      <c r="B52" s="950"/>
      <c r="C52" s="951" t="s">
        <v>322</v>
      </c>
      <c r="D52" s="956"/>
      <c r="E52" s="956"/>
      <c r="F52" s="956"/>
      <c r="G52" s="956"/>
      <c r="H52" s="956"/>
      <c r="I52" s="956"/>
      <c r="J52" s="956"/>
      <c r="K52" s="956"/>
      <c r="L52" s="956"/>
      <c r="M52" s="956"/>
      <c r="N52" s="990"/>
      <c r="O52" s="956"/>
      <c r="P52" s="956"/>
      <c r="Q52" s="958"/>
    </row>
    <row r="53" spans="2:17" ht="9.75" customHeight="1">
      <c r="B53" s="996"/>
      <c r="C53" s="997" t="s">
        <v>307</v>
      </c>
      <c r="D53" s="966">
        <v>102</v>
      </c>
      <c r="E53" s="967">
        <v>77</v>
      </c>
      <c r="F53" s="998">
        <v>32.467532467532465</v>
      </c>
      <c r="G53" s="966">
        <v>25</v>
      </c>
      <c r="H53" s="967">
        <v>26</v>
      </c>
      <c r="I53" s="998">
        <v>-3.8461538461538463</v>
      </c>
      <c r="J53" s="966">
        <v>127</v>
      </c>
      <c r="K53" s="967">
        <v>103</v>
      </c>
      <c r="L53" s="998">
        <v>23.300970873786408</v>
      </c>
      <c r="M53" s="999"/>
      <c r="N53" s="970">
        <v>35</v>
      </c>
      <c r="O53" s="967">
        <v>34</v>
      </c>
      <c r="P53" s="998">
        <v>2.941176470588235</v>
      </c>
      <c r="Q53" s="1000"/>
    </row>
    <row r="54" spans="2:17" ht="9.75" customHeight="1">
      <c r="B54" s="996"/>
      <c r="C54" s="997" t="s">
        <v>316</v>
      </c>
      <c r="D54" s="966">
        <v>579</v>
      </c>
      <c r="E54" s="967">
        <v>285</v>
      </c>
      <c r="F54" s="998">
        <v>103.15789473684211</v>
      </c>
      <c r="G54" s="966">
        <v>166</v>
      </c>
      <c r="H54" s="967">
        <v>153</v>
      </c>
      <c r="I54" s="998">
        <v>8.49673202614379</v>
      </c>
      <c r="J54" s="966">
        <v>745</v>
      </c>
      <c r="K54" s="967">
        <v>438</v>
      </c>
      <c r="L54" s="998">
        <v>70.09132420091323</v>
      </c>
      <c r="M54" s="999"/>
      <c r="N54" s="970">
        <v>224</v>
      </c>
      <c r="O54" s="967">
        <v>182</v>
      </c>
      <c r="P54" s="998">
        <v>23.076923076923077</v>
      </c>
      <c r="Q54" s="1000"/>
    </row>
    <row r="55" spans="2:17" ht="9.75" customHeight="1">
      <c r="B55" s="996"/>
      <c r="C55" s="997" t="s">
        <v>308</v>
      </c>
      <c r="D55" s="966">
        <v>249</v>
      </c>
      <c r="E55" s="967">
        <v>174</v>
      </c>
      <c r="F55" s="998">
        <v>43.103448275862064</v>
      </c>
      <c r="G55" s="966">
        <v>1</v>
      </c>
      <c r="H55" s="967">
        <v>1</v>
      </c>
      <c r="I55" s="998">
        <v>0</v>
      </c>
      <c r="J55" s="966">
        <v>250</v>
      </c>
      <c r="K55" s="967">
        <v>175</v>
      </c>
      <c r="L55" s="998">
        <v>42.857142857142854</v>
      </c>
      <c r="M55" s="999"/>
      <c r="N55" s="970">
        <v>26</v>
      </c>
      <c r="O55" s="967">
        <v>18</v>
      </c>
      <c r="P55" s="998">
        <v>44.44444444444444</v>
      </c>
      <c r="Q55" s="1000"/>
    </row>
    <row r="56" spans="2:17" ht="9.75" customHeight="1">
      <c r="B56" s="996"/>
      <c r="C56" s="997" t="s">
        <v>319</v>
      </c>
      <c r="D56" s="966">
        <v>810</v>
      </c>
      <c r="E56" s="967">
        <v>947</v>
      </c>
      <c r="F56" s="998">
        <v>-14.46673706441394</v>
      </c>
      <c r="G56" s="966">
        <v>0</v>
      </c>
      <c r="H56" s="967">
        <v>0</v>
      </c>
      <c r="I56" s="998" t="s">
        <v>312</v>
      </c>
      <c r="J56" s="966">
        <v>810</v>
      </c>
      <c r="K56" s="967">
        <v>947</v>
      </c>
      <c r="L56" s="998">
        <v>-14.46673706441394</v>
      </c>
      <c r="M56" s="999"/>
      <c r="N56" s="970">
        <v>81</v>
      </c>
      <c r="O56" s="967">
        <v>95</v>
      </c>
      <c r="P56" s="998">
        <v>-14.736842105263156</v>
      </c>
      <c r="Q56" s="1000"/>
    </row>
    <row r="57" spans="2:17" ht="9.75" customHeight="1">
      <c r="B57" s="996"/>
      <c r="C57" s="997" t="s">
        <v>309</v>
      </c>
      <c r="D57" s="966">
        <v>787</v>
      </c>
      <c r="E57" s="967">
        <v>822</v>
      </c>
      <c r="F57" s="998">
        <v>-4.257907542579075</v>
      </c>
      <c r="G57" s="966">
        <v>9</v>
      </c>
      <c r="H57" s="967">
        <v>11</v>
      </c>
      <c r="I57" s="998">
        <v>-18.181818181818183</v>
      </c>
      <c r="J57" s="966">
        <v>796</v>
      </c>
      <c r="K57" s="967">
        <v>833</v>
      </c>
      <c r="L57" s="998">
        <v>-4.441776710684274</v>
      </c>
      <c r="M57" s="999"/>
      <c r="N57" s="970">
        <v>88</v>
      </c>
      <c r="O57" s="967">
        <v>93</v>
      </c>
      <c r="P57" s="998">
        <v>-5.376344086021505</v>
      </c>
      <c r="Q57" s="1000"/>
    </row>
    <row r="58" spans="2:17" ht="9.75" customHeight="1">
      <c r="B58" s="996"/>
      <c r="C58" s="997" t="s">
        <v>310</v>
      </c>
      <c r="D58" s="966">
        <v>2713</v>
      </c>
      <c r="E58" s="967">
        <v>2222</v>
      </c>
      <c r="F58" s="998">
        <v>22.097209720972096</v>
      </c>
      <c r="G58" s="966" t="s">
        <v>311</v>
      </c>
      <c r="H58" s="967" t="s">
        <v>311</v>
      </c>
      <c r="I58" s="998" t="s">
        <v>312</v>
      </c>
      <c r="J58" s="966">
        <v>2713</v>
      </c>
      <c r="K58" s="967">
        <v>2222</v>
      </c>
      <c r="L58" s="998">
        <v>22.097209720972096</v>
      </c>
      <c r="M58" s="999"/>
      <c r="N58" s="970">
        <v>271</v>
      </c>
      <c r="O58" s="967">
        <v>222</v>
      </c>
      <c r="P58" s="998">
        <v>22.07207207207207</v>
      </c>
      <c r="Q58" s="1000"/>
    </row>
    <row r="59" spans="2:17" ht="9.75" customHeight="1">
      <c r="B59" s="996"/>
      <c r="C59" s="997" t="s">
        <v>317</v>
      </c>
      <c r="D59" s="966">
        <v>1431</v>
      </c>
      <c r="E59" s="967">
        <v>2030</v>
      </c>
      <c r="F59" s="998">
        <v>-29.507389162561577</v>
      </c>
      <c r="G59" s="966" t="s">
        <v>311</v>
      </c>
      <c r="H59" s="967" t="s">
        <v>311</v>
      </c>
      <c r="I59" s="998" t="s">
        <v>312</v>
      </c>
      <c r="J59" s="966">
        <v>1431</v>
      </c>
      <c r="K59" s="967">
        <v>2030</v>
      </c>
      <c r="L59" s="998">
        <v>-29.507389162561577</v>
      </c>
      <c r="M59" s="999"/>
      <c r="N59" s="970">
        <v>143</v>
      </c>
      <c r="O59" s="967">
        <v>203</v>
      </c>
      <c r="P59" s="998">
        <v>-29.55665024630542</v>
      </c>
      <c r="Q59" s="1000"/>
    </row>
    <row r="60" spans="2:17" ht="9" customHeight="1">
      <c r="B60" s="964"/>
      <c r="C60" s="965" t="s">
        <v>313</v>
      </c>
      <c r="D60" s="1001">
        <v>6671</v>
      </c>
      <c r="E60" s="1002">
        <v>6557</v>
      </c>
      <c r="F60" s="977">
        <v>1.7385999694982464</v>
      </c>
      <c r="G60" s="1001">
        <v>201</v>
      </c>
      <c r="H60" s="1001">
        <v>191</v>
      </c>
      <c r="I60" s="977">
        <v>5.2356020942408374</v>
      </c>
      <c r="J60" s="1001">
        <v>6872</v>
      </c>
      <c r="K60" s="1002">
        <v>6748</v>
      </c>
      <c r="L60" s="977">
        <v>1.8375815056312983</v>
      </c>
      <c r="M60" s="1003"/>
      <c r="N60" s="1004">
        <v>868</v>
      </c>
      <c r="O60" s="1002">
        <v>847</v>
      </c>
      <c r="P60" s="977">
        <v>2.479338842975207</v>
      </c>
      <c r="Q60" s="1005"/>
    </row>
    <row r="61" spans="2:17" ht="9.75" customHeight="1">
      <c r="B61" s="996"/>
      <c r="C61" s="997" t="s">
        <v>314</v>
      </c>
      <c r="D61" s="966">
        <v>161</v>
      </c>
      <c r="E61" s="967">
        <v>244</v>
      </c>
      <c r="F61" s="998">
        <v>-34.01639344262295</v>
      </c>
      <c r="G61" s="966" t="s">
        <v>311</v>
      </c>
      <c r="H61" s="967" t="s">
        <v>311</v>
      </c>
      <c r="I61" s="998" t="s">
        <v>312</v>
      </c>
      <c r="J61" s="966">
        <v>161</v>
      </c>
      <c r="K61" s="967">
        <v>244</v>
      </c>
      <c r="L61" s="998">
        <v>-34.01639344262295</v>
      </c>
      <c r="M61" s="999"/>
      <c r="N61" s="970">
        <v>16</v>
      </c>
      <c r="O61" s="967">
        <v>24</v>
      </c>
      <c r="P61" s="998">
        <v>-33.33333333333333</v>
      </c>
      <c r="Q61" s="1000"/>
    </row>
    <row r="62" spans="2:17" ht="11.25" customHeight="1">
      <c r="B62" s="964"/>
      <c r="C62" s="965" t="s">
        <v>323</v>
      </c>
      <c r="D62" s="1006">
        <v>6832</v>
      </c>
      <c r="E62" s="1007">
        <v>6801</v>
      </c>
      <c r="F62" s="1008">
        <v>0.4558153212762829</v>
      </c>
      <c r="G62" s="1009">
        <v>201</v>
      </c>
      <c r="H62" s="1009">
        <v>191</v>
      </c>
      <c r="I62" s="1010">
        <v>5.2356020942408374</v>
      </c>
      <c r="J62" s="1009">
        <v>7033</v>
      </c>
      <c r="K62" s="1007">
        <v>6992</v>
      </c>
      <c r="L62" s="1008">
        <v>0.5863844393592678</v>
      </c>
      <c r="M62" s="1011"/>
      <c r="N62" s="1021">
        <v>884</v>
      </c>
      <c r="O62" s="1007">
        <v>871</v>
      </c>
      <c r="P62" s="1008">
        <v>1.4925373134328357</v>
      </c>
      <c r="Q62" s="1013"/>
    </row>
    <row r="63" spans="2:17" ht="6.75" customHeight="1">
      <c r="B63" s="964"/>
      <c r="C63" s="965"/>
      <c r="D63" s="1022"/>
      <c r="E63" s="1023"/>
      <c r="F63" s="1023"/>
      <c r="G63" s="1023"/>
      <c r="H63" s="1023"/>
      <c r="I63" s="1023"/>
      <c r="J63" s="1023"/>
      <c r="K63" s="1023"/>
      <c r="L63" s="1023"/>
      <c r="M63" s="1023"/>
      <c r="N63" s="1024"/>
      <c r="O63" s="1023"/>
      <c r="P63" s="1023"/>
      <c r="Q63" s="1025"/>
    </row>
    <row r="64" spans="2:17" ht="9.75" customHeight="1">
      <c r="B64" s="950"/>
      <c r="C64" s="951" t="s">
        <v>324</v>
      </c>
      <c r="D64" s="956"/>
      <c r="E64" s="956"/>
      <c r="F64" s="956"/>
      <c r="G64" s="956"/>
      <c r="H64" s="956"/>
      <c r="I64" s="956"/>
      <c r="J64" s="956"/>
      <c r="K64" s="956"/>
      <c r="L64" s="956"/>
      <c r="M64" s="956"/>
      <c r="N64" s="990"/>
      <c r="O64" s="956"/>
      <c r="P64" s="956"/>
      <c r="Q64" s="958"/>
    </row>
    <row r="65" spans="2:17" ht="9" customHeight="1">
      <c r="B65" s="996"/>
      <c r="C65" s="997" t="s">
        <v>325</v>
      </c>
      <c r="D65" s="966">
        <v>159</v>
      </c>
      <c r="E65" s="967">
        <v>200</v>
      </c>
      <c r="F65" s="998">
        <v>-20.5</v>
      </c>
      <c r="G65" s="966" t="s">
        <v>311</v>
      </c>
      <c r="H65" s="967" t="s">
        <v>311</v>
      </c>
      <c r="I65" s="998" t="s">
        <v>312</v>
      </c>
      <c r="J65" s="966">
        <v>159</v>
      </c>
      <c r="K65" s="967">
        <v>200</v>
      </c>
      <c r="L65" s="998">
        <v>-20.5</v>
      </c>
      <c r="M65" s="999"/>
      <c r="N65" s="970">
        <v>16</v>
      </c>
      <c r="O65" s="967">
        <v>20</v>
      </c>
      <c r="P65" s="998">
        <v>-20</v>
      </c>
      <c r="Q65" s="1000"/>
    </row>
    <row r="66" spans="2:17" ht="9" customHeight="1">
      <c r="B66" s="1026"/>
      <c r="C66" s="1027" t="s">
        <v>326</v>
      </c>
      <c r="D66" s="1009">
        <v>159</v>
      </c>
      <c r="E66" s="1007">
        <v>200</v>
      </c>
      <c r="F66" s="1008">
        <v>-20.5</v>
      </c>
      <c r="G66" s="1009" t="s">
        <v>311</v>
      </c>
      <c r="H66" s="1007" t="s">
        <v>311</v>
      </c>
      <c r="I66" s="1008" t="s">
        <v>312</v>
      </c>
      <c r="J66" s="1009">
        <v>159</v>
      </c>
      <c r="K66" s="1007">
        <v>200</v>
      </c>
      <c r="L66" s="1008">
        <v>-20.5</v>
      </c>
      <c r="M66" s="1028"/>
      <c r="N66" s="1021">
        <v>16</v>
      </c>
      <c r="O66" s="1007">
        <v>20</v>
      </c>
      <c r="P66" s="1008">
        <v>-20</v>
      </c>
      <c r="Q66" s="1029"/>
    </row>
    <row r="67" spans="2:17" ht="8.25" customHeight="1">
      <c r="B67" s="964"/>
      <c r="C67" s="965"/>
      <c r="D67" s="1022"/>
      <c r="E67" s="969"/>
      <c r="F67" s="969"/>
      <c r="G67" s="1022"/>
      <c r="H67" s="969"/>
      <c r="I67" s="969"/>
      <c r="J67" s="1022"/>
      <c r="K67" s="969"/>
      <c r="L67" s="969"/>
      <c r="M67" s="969"/>
      <c r="N67" s="1030"/>
      <c r="O67" s="969"/>
      <c r="P67" s="969"/>
      <c r="Q67" s="971"/>
    </row>
    <row r="68" spans="2:17" ht="6" customHeight="1">
      <c r="B68" s="950"/>
      <c r="C68" s="951"/>
      <c r="D68" s="956"/>
      <c r="E68" s="956"/>
      <c r="F68" s="956"/>
      <c r="G68" s="956"/>
      <c r="H68" s="956"/>
      <c r="I68" s="956"/>
      <c r="J68" s="956"/>
      <c r="K68" s="956"/>
      <c r="L68" s="956"/>
      <c r="M68" s="956"/>
      <c r="N68" s="990"/>
      <c r="O68" s="956"/>
      <c r="P68" s="956"/>
      <c r="Q68" s="958"/>
    </row>
    <row r="69" spans="2:17" ht="15" customHeight="1">
      <c r="B69" s="1026"/>
      <c r="C69" s="1027" t="s">
        <v>255</v>
      </c>
      <c r="D69" s="1009">
        <v>6991</v>
      </c>
      <c r="E69" s="1007">
        <v>7001</v>
      </c>
      <c r="F69" s="1008">
        <v>-0.14283673760891302</v>
      </c>
      <c r="G69" s="1009">
        <v>201</v>
      </c>
      <c r="H69" s="1007">
        <v>191</v>
      </c>
      <c r="I69" s="1008">
        <v>5.2356020942408374</v>
      </c>
      <c r="J69" s="1009">
        <v>7192</v>
      </c>
      <c r="K69" s="1007">
        <v>7192</v>
      </c>
      <c r="L69" s="1008">
        <v>0</v>
      </c>
      <c r="M69" s="1028"/>
      <c r="N69" s="1021">
        <v>900</v>
      </c>
      <c r="O69" s="1007">
        <v>891</v>
      </c>
      <c r="P69" s="1008">
        <v>1.0101010101010102</v>
      </c>
      <c r="Q69" s="1029"/>
    </row>
    <row r="70" spans="2:17" ht="12" customHeight="1">
      <c r="B70" s="996"/>
      <c r="C70" s="951" t="s">
        <v>1025</v>
      </c>
      <c r="D70" s="1016"/>
      <c r="E70" s="999"/>
      <c r="F70" s="999"/>
      <c r="G70" s="1016"/>
      <c r="H70" s="999"/>
      <c r="I70" s="999"/>
      <c r="J70" s="1016"/>
      <c r="K70" s="999"/>
      <c r="L70" s="999"/>
      <c r="M70" s="999"/>
      <c r="N70" s="1015"/>
      <c r="O70" s="999"/>
      <c r="P70" s="999"/>
      <c r="Q70" s="1000"/>
    </row>
    <row r="71" spans="2:17" ht="15" customHeight="1">
      <c r="B71" s="964"/>
      <c r="C71" s="965" t="s">
        <v>328</v>
      </c>
      <c r="D71" s="965"/>
      <c r="E71" s="965"/>
      <c r="F71" s="965"/>
      <c r="G71" s="965"/>
      <c r="H71" s="965"/>
      <c r="I71" s="965"/>
      <c r="J71" s="965"/>
      <c r="K71" s="965"/>
      <c r="L71" s="965"/>
      <c r="M71" s="965"/>
      <c r="N71" s="964"/>
      <c r="O71" s="965"/>
      <c r="P71" s="965"/>
      <c r="Q71" s="1031"/>
    </row>
    <row r="72" spans="2:17" ht="9" customHeight="1">
      <c r="B72" s="996"/>
      <c r="C72" s="997" t="s">
        <v>329</v>
      </c>
      <c r="D72" s="966">
        <v>688</v>
      </c>
      <c r="E72" s="967">
        <v>777</v>
      </c>
      <c r="F72" s="998">
        <v>-11.454311454311455</v>
      </c>
      <c r="G72" s="966" t="s">
        <v>311</v>
      </c>
      <c r="H72" s="967" t="s">
        <v>311</v>
      </c>
      <c r="I72" s="998" t="s">
        <v>312</v>
      </c>
      <c r="J72" s="966">
        <v>688</v>
      </c>
      <c r="K72" s="967">
        <v>777</v>
      </c>
      <c r="L72" s="998">
        <v>-11.454311454311455</v>
      </c>
      <c r="M72" s="999"/>
      <c r="N72" s="970">
        <v>69</v>
      </c>
      <c r="O72" s="967">
        <v>78</v>
      </c>
      <c r="P72" s="998">
        <v>-11.538461538461538</v>
      </c>
      <c r="Q72" s="1000"/>
    </row>
    <row r="73" spans="2:17" ht="9" customHeight="1">
      <c r="B73" s="996"/>
      <c r="C73" s="997" t="s">
        <v>330</v>
      </c>
      <c r="D73" s="966">
        <v>554</v>
      </c>
      <c r="E73" s="967">
        <v>608</v>
      </c>
      <c r="F73" s="998">
        <v>-8.881578947368421</v>
      </c>
      <c r="G73" s="966" t="s">
        <v>311</v>
      </c>
      <c r="H73" s="967" t="s">
        <v>311</v>
      </c>
      <c r="I73" s="998" t="s">
        <v>312</v>
      </c>
      <c r="J73" s="966">
        <v>554</v>
      </c>
      <c r="K73" s="967">
        <v>608</v>
      </c>
      <c r="L73" s="998">
        <v>-8.881578947368421</v>
      </c>
      <c r="M73" s="999"/>
      <c r="N73" s="970">
        <v>55</v>
      </c>
      <c r="O73" s="967">
        <v>61</v>
      </c>
      <c r="P73" s="998">
        <v>-9.836065573770492</v>
      </c>
      <c r="Q73" s="1000"/>
    </row>
    <row r="74" spans="2:17" ht="9" customHeight="1">
      <c r="B74" s="996"/>
      <c r="C74" s="997" t="s">
        <v>331</v>
      </c>
      <c r="D74" s="966">
        <v>3819</v>
      </c>
      <c r="E74" s="967">
        <v>2572</v>
      </c>
      <c r="F74" s="998">
        <v>48.48367029548989</v>
      </c>
      <c r="G74" s="966" t="s">
        <v>311</v>
      </c>
      <c r="H74" s="967" t="s">
        <v>311</v>
      </c>
      <c r="I74" s="998" t="s">
        <v>312</v>
      </c>
      <c r="J74" s="966">
        <v>3819</v>
      </c>
      <c r="K74" s="967">
        <v>2572</v>
      </c>
      <c r="L74" s="998">
        <v>48.48367029548989</v>
      </c>
      <c r="M74" s="999"/>
      <c r="N74" s="970">
        <v>382</v>
      </c>
      <c r="O74" s="967">
        <v>257</v>
      </c>
      <c r="P74" s="998">
        <v>48.63813229571984</v>
      </c>
      <c r="Q74" s="1000"/>
    </row>
    <row r="75" spans="2:17" ht="9" customHeight="1">
      <c r="B75" s="996"/>
      <c r="C75" s="997" t="s">
        <v>192</v>
      </c>
      <c r="D75" s="966">
        <v>8</v>
      </c>
      <c r="E75" s="967">
        <v>11</v>
      </c>
      <c r="F75" s="998">
        <v>-27.27272727272727</v>
      </c>
      <c r="G75" s="966">
        <v>17</v>
      </c>
      <c r="H75" s="967">
        <v>14</v>
      </c>
      <c r="I75" s="998">
        <v>21.428571428571427</v>
      </c>
      <c r="J75" s="966">
        <v>25</v>
      </c>
      <c r="K75" s="967">
        <v>25</v>
      </c>
      <c r="L75" s="998">
        <v>0</v>
      </c>
      <c r="M75" s="999"/>
      <c r="N75" s="970">
        <v>18</v>
      </c>
      <c r="O75" s="967">
        <v>15</v>
      </c>
      <c r="P75" s="998">
        <v>20</v>
      </c>
      <c r="Q75" s="1000"/>
    </row>
    <row r="76" spans="2:17" ht="9" customHeight="1">
      <c r="B76" s="964"/>
      <c r="C76" s="965" t="s">
        <v>332</v>
      </c>
      <c r="D76" s="1001">
        <v>5069</v>
      </c>
      <c r="E76" s="1002">
        <v>3968</v>
      </c>
      <c r="F76" s="977">
        <v>27.746975806451612</v>
      </c>
      <c r="G76" s="1001">
        <v>17</v>
      </c>
      <c r="H76" s="1001">
        <v>14</v>
      </c>
      <c r="I76" s="977">
        <v>21.428571428571427</v>
      </c>
      <c r="J76" s="1001">
        <v>5086</v>
      </c>
      <c r="K76" s="1002">
        <v>3982</v>
      </c>
      <c r="L76" s="977">
        <v>27.724761426418887</v>
      </c>
      <c r="M76" s="1003"/>
      <c r="N76" s="1004">
        <v>524</v>
      </c>
      <c r="O76" s="1002">
        <v>411</v>
      </c>
      <c r="P76" s="977">
        <v>27.49391727493917</v>
      </c>
      <c r="Q76" s="1005"/>
    </row>
    <row r="77" spans="2:17" ht="9" customHeight="1">
      <c r="B77" s="996"/>
      <c r="C77" s="997" t="s">
        <v>333</v>
      </c>
      <c r="D77" s="966">
        <v>458</v>
      </c>
      <c r="E77" s="967">
        <v>350</v>
      </c>
      <c r="F77" s="998">
        <v>30.857142857142854</v>
      </c>
      <c r="G77" s="966" t="s">
        <v>311</v>
      </c>
      <c r="H77" s="967" t="s">
        <v>311</v>
      </c>
      <c r="I77" s="998" t="s">
        <v>312</v>
      </c>
      <c r="J77" s="966">
        <v>458</v>
      </c>
      <c r="K77" s="967">
        <v>350</v>
      </c>
      <c r="L77" s="998">
        <v>30.857142857142854</v>
      </c>
      <c r="M77" s="999"/>
      <c r="N77" s="970">
        <v>46</v>
      </c>
      <c r="O77" s="967">
        <v>35</v>
      </c>
      <c r="P77" s="998">
        <v>31.428571428571427</v>
      </c>
      <c r="Q77" s="1000"/>
    </row>
    <row r="78" spans="2:17" ht="9" customHeight="1">
      <c r="B78" s="996"/>
      <c r="C78" s="997" t="s">
        <v>334</v>
      </c>
      <c r="D78" s="966">
        <v>437</v>
      </c>
      <c r="E78" s="967">
        <v>626</v>
      </c>
      <c r="F78" s="998">
        <v>-30.191693290734822</v>
      </c>
      <c r="G78" s="966" t="s">
        <v>311</v>
      </c>
      <c r="H78" s="967" t="s">
        <v>311</v>
      </c>
      <c r="I78" s="998" t="s">
        <v>312</v>
      </c>
      <c r="J78" s="966">
        <v>437</v>
      </c>
      <c r="K78" s="967">
        <v>626</v>
      </c>
      <c r="L78" s="998">
        <v>-30.191693290734822</v>
      </c>
      <c r="M78" s="999"/>
      <c r="N78" s="970">
        <v>44</v>
      </c>
      <c r="O78" s="967">
        <v>63</v>
      </c>
      <c r="P78" s="998">
        <v>-30.158730158730158</v>
      </c>
      <c r="Q78" s="1000"/>
    </row>
    <row r="79" spans="2:17" ht="9" customHeight="1">
      <c r="B79" s="964"/>
      <c r="C79" s="965" t="s">
        <v>335</v>
      </c>
      <c r="D79" s="1009">
        <v>5964</v>
      </c>
      <c r="E79" s="1007">
        <v>4944</v>
      </c>
      <c r="F79" s="1008">
        <v>20.631067961165048</v>
      </c>
      <c r="G79" s="1009">
        <v>17</v>
      </c>
      <c r="H79" s="1007">
        <v>14</v>
      </c>
      <c r="I79" s="1008">
        <v>21.428571428571427</v>
      </c>
      <c r="J79" s="1009">
        <v>5981</v>
      </c>
      <c r="K79" s="1007">
        <v>4958</v>
      </c>
      <c r="L79" s="1008">
        <v>20.63331988705123</v>
      </c>
      <c r="M79" s="1028"/>
      <c r="N79" s="1021">
        <v>613</v>
      </c>
      <c r="O79" s="1007">
        <v>508</v>
      </c>
      <c r="P79" s="1008">
        <v>20.669291338582678</v>
      </c>
      <c r="Q79" s="1029"/>
    </row>
    <row r="80" spans="2:17" ht="9" customHeight="1">
      <c r="B80" s="964"/>
      <c r="C80" s="965"/>
      <c r="D80" s="1022"/>
      <c r="E80" s="969"/>
      <c r="F80" s="969"/>
      <c r="G80" s="1022"/>
      <c r="H80" s="969"/>
      <c r="I80" s="969"/>
      <c r="J80" s="1022"/>
      <c r="K80" s="969"/>
      <c r="L80" s="969"/>
      <c r="M80" s="969"/>
      <c r="N80" s="1030"/>
      <c r="O80" s="969"/>
      <c r="P80" s="969"/>
      <c r="Q80" s="971"/>
    </row>
    <row r="81" spans="2:17" ht="15" customHeight="1">
      <c r="B81" s="964"/>
      <c r="C81" s="965" t="s">
        <v>336</v>
      </c>
      <c r="D81" s="965"/>
      <c r="E81" s="965"/>
      <c r="F81" s="965"/>
      <c r="G81" s="965"/>
      <c r="H81" s="965"/>
      <c r="I81" s="965"/>
      <c r="J81" s="965"/>
      <c r="K81" s="965"/>
      <c r="L81" s="965"/>
      <c r="M81" s="965"/>
      <c r="N81" s="964"/>
      <c r="O81" s="965"/>
      <c r="P81" s="965"/>
      <c r="Q81" s="1031"/>
    </row>
    <row r="82" spans="2:17" ht="9" customHeight="1">
      <c r="B82" s="996"/>
      <c r="C82" s="997" t="s">
        <v>571</v>
      </c>
      <c r="D82" s="966">
        <v>27</v>
      </c>
      <c r="E82" s="967">
        <v>17</v>
      </c>
      <c r="F82" s="998">
        <v>58.82352941176471</v>
      </c>
      <c r="G82" s="966">
        <v>36</v>
      </c>
      <c r="H82" s="967">
        <v>23</v>
      </c>
      <c r="I82" s="998">
        <v>56.52173913043478</v>
      </c>
      <c r="J82" s="966">
        <v>63</v>
      </c>
      <c r="K82" s="967">
        <v>40</v>
      </c>
      <c r="L82" s="998">
        <v>57.5</v>
      </c>
      <c r="M82" s="999"/>
      <c r="N82" s="970">
        <v>39</v>
      </c>
      <c r="O82" s="967">
        <v>25</v>
      </c>
      <c r="P82" s="998">
        <v>56</v>
      </c>
      <c r="Q82" s="1000"/>
    </row>
    <row r="83" spans="2:17" ht="9" customHeight="1">
      <c r="B83" s="996"/>
      <c r="C83" s="997" t="s">
        <v>79</v>
      </c>
      <c r="D83" s="966">
        <v>355</v>
      </c>
      <c r="E83" s="967">
        <v>285</v>
      </c>
      <c r="F83" s="998">
        <v>24.561403508771928</v>
      </c>
      <c r="G83" s="966">
        <v>103</v>
      </c>
      <c r="H83" s="967">
        <v>81</v>
      </c>
      <c r="I83" s="998">
        <v>27.160493827160494</v>
      </c>
      <c r="J83" s="966">
        <v>458</v>
      </c>
      <c r="K83" s="967">
        <v>366</v>
      </c>
      <c r="L83" s="998">
        <v>25.136612021857925</v>
      </c>
      <c r="M83" s="999"/>
      <c r="N83" s="970">
        <v>139</v>
      </c>
      <c r="O83" s="967">
        <v>110</v>
      </c>
      <c r="P83" s="998">
        <v>26.36363636363636</v>
      </c>
      <c r="Q83" s="1000"/>
    </row>
    <row r="84" spans="2:17" ht="9" customHeight="1">
      <c r="B84" s="996"/>
      <c r="C84" s="997" t="s">
        <v>337</v>
      </c>
      <c r="D84" s="966">
        <v>20</v>
      </c>
      <c r="E84" s="967">
        <v>4</v>
      </c>
      <c r="F84" s="998">
        <v>400</v>
      </c>
      <c r="G84" s="966">
        <v>105</v>
      </c>
      <c r="H84" s="967">
        <v>55</v>
      </c>
      <c r="I84" s="998">
        <v>90.9090909090909</v>
      </c>
      <c r="J84" s="966">
        <v>125</v>
      </c>
      <c r="K84" s="967">
        <v>59</v>
      </c>
      <c r="L84" s="998">
        <v>111.86440677966101</v>
      </c>
      <c r="M84" s="999"/>
      <c r="N84" s="970">
        <v>107</v>
      </c>
      <c r="O84" s="967">
        <v>55</v>
      </c>
      <c r="P84" s="998">
        <v>94.54545454545455</v>
      </c>
      <c r="Q84" s="1000"/>
    </row>
    <row r="85" spans="2:17" ht="9" customHeight="1">
      <c r="B85" s="996"/>
      <c r="C85" s="997" t="s">
        <v>573</v>
      </c>
      <c r="D85" s="966">
        <v>31</v>
      </c>
      <c r="E85" s="967">
        <v>44</v>
      </c>
      <c r="F85" s="998">
        <v>-29.545454545454547</v>
      </c>
      <c r="G85" s="966">
        <v>71</v>
      </c>
      <c r="H85" s="967">
        <v>44</v>
      </c>
      <c r="I85" s="998">
        <v>61.36363636363637</v>
      </c>
      <c r="J85" s="966">
        <v>102</v>
      </c>
      <c r="K85" s="967">
        <v>88</v>
      </c>
      <c r="L85" s="998">
        <v>15.909090909090908</v>
      </c>
      <c r="M85" s="999"/>
      <c r="N85" s="970">
        <v>74</v>
      </c>
      <c r="O85" s="967">
        <v>48</v>
      </c>
      <c r="P85" s="998">
        <v>54.166666666666664</v>
      </c>
      <c r="Q85" s="1000"/>
    </row>
    <row r="86" spans="2:17" ht="9" customHeight="1">
      <c r="B86" s="996"/>
      <c r="C86" s="997" t="s">
        <v>574</v>
      </c>
      <c r="D86" s="966">
        <v>68</v>
      </c>
      <c r="E86" s="967">
        <v>28</v>
      </c>
      <c r="F86" s="998">
        <v>142.85714285714286</v>
      </c>
      <c r="G86" s="966">
        <v>7</v>
      </c>
      <c r="H86" s="967">
        <v>3</v>
      </c>
      <c r="I86" s="998">
        <v>133.33333333333331</v>
      </c>
      <c r="J86" s="966">
        <v>75</v>
      </c>
      <c r="K86" s="967">
        <v>31</v>
      </c>
      <c r="L86" s="998">
        <v>141.93548387096774</v>
      </c>
      <c r="M86" s="999"/>
      <c r="N86" s="970">
        <v>14</v>
      </c>
      <c r="O86" s="967">
        <v>6</v>
      </c>
      <c r="P86" s="998">
        <v>133.33333333333331</v>
      </c>
      <c r="Q86" s="1000"/>
    </row>
    <row r="87" spans="2:17" ht="9" customHeight="1">
      <c r="B87" s="996"/>
      <c r="C87" s="997" t="s">
        <v>575</v>
      </c>
      <c r="D87" s="966">
        <v>103</v>
      </c>
      <c r="E87" s="967">
        <v>31</v>
      </c>
      <c r="F87" s="998">
        <v>232.25806451612905</v>
      </c>
      <c r="G87" s="966">
        <v>208</v>
      </c>
      <c r="H87" s="967">
        <v>139</v>
      </c>
      <c r="I87" s="998">
        <v>49.64028776978417</v>
      </c>
      <c r="J87" s="966">
        <v>311</v>
      </c>
      <c r="K87" s="967">
        <v>170</v>
      </c>
      <c r="L87" s="998">
        <v>82.94117647058825</v>
      </c>
      <c r="M87" s="999"/>
      <c r="N87" s="970">
        <v>218</v>
      </c>
      <c r="O87" s="967">
        <v>142</v>
      </c>
      <c r="P87" s="998">
        <v>53.52112676056338</v>
      </c>
      <c r="Q87" s="1000"/>
    </row>
    <row r="88" spans="2:17" ht="9" customHeight="1">
      <c r="B88" s="996"/>
      <c r="C88" s="997" t="s">
        <v>577</v>
      </c>
      <c r="D88" s="966">
        <v>4</v>
      </c>
      <c r="E88" s="967">
        <v>9</v>
      </c>
      <c r="F88" s="998">
        <v>-55.55555555555556</v>
      </c>
      <c r="G88" s="966">
        <v>72</v>
      </c>
      <c r="H88" s="967">
        <v>67</v>
      </c>
      <c r="I88" s="998">
        <v>7.462686567164178</v>
      </c>
      <c r="J88" s="966">
        <v>76</v>
      </c>
      <c r="K88" s="967">
        <v>76</v>
      </c>
      <c r="L88" s="998">
        <v>0</v>
      </c>
      <c r="M88" s="999"/>
      <c r="N88" s="970">
        <v>72</v>
      </c>
      <c r="O88" s="967">
        <v>68</v>
      </c>
      <c r="P88" s="998">
        <v>5.88235294117647</v>
      </c>
      <c r="Q88" s="1000"/>
    </row>
    <row r="89" spans="2:17" ht="9" customHeight="1">
      <c r="B89" s="996"/>
      <c r="C89" s="997" t="s">
        <v>579</v>
      </c>
      <c r="D89" s="966">
        <v>357</v>
      </c>
      <c r="E89" s="967">
        <v>293</v>
      </c>
      <c r="F89" s="998">
        <v>21.843003412969285</v>
      </c>
      <c r="G89" s="966">
        <v>72</v>
      </c>
      <c r="H89" s="967">
        <v>59</v>
      </c>
      <c r="I89" s="998">
        <v>22.033898305084744</v>
      </c>
      <c r="J89" s="966">
        <v>429</v>
      </c>
      <c r="K89" s="967">
        <v>352</v>
      </c>
      <c r="L89" s="998">
        <v>21.875</v>
      </c>
      <c r="M89" s="999"/>
      <c r="N89" s="970">
        <v>108</v>
      </c>
      <c r="O89" s="967">
        <v>88</v>
      </c>
      <c r="P89" s="998">
        <v>22.727272727272727</v>
      </c>
      <c r="Q89" s="1000"/>
    </row>
    <row r="90" spans="2:17" ht="9" customHeight="1">
      <c r="B90" s="996"/>
      <c r="C90" s="997" t="s">
        <v>684</v>
      </c>
      <c r="D90" s="966">
        <v>92</v>
      </c>
      <c r="E90" s="967">
        <v>121</v>
      </c>
      <c r="F90" s="998">
        <v>-23.96694214876033</v>
      </c>
      <c r="G90" s="966">
        <v>139</v>
      </c>
      <c r="H90" s="967">
        <v>145</v>
      </c>
      <c r="I90" s="998">
        <v>-4.137931034482759</v>
      </c>
      <c r="J90" s="966">
        <v>231</v>
      </c>
      <c r="K90" s="967">
        <v>266</v>
      </c>
      <c r="L90" s="998">
        <v>-13.157894736842104</v>
      </c>
      <c r="M90" s="999"/>
      <c r="N90" s="970">
        <v>148</v>
      </c>
      <c r="O90" s="967">
        <v>157</v>
      </c>
      <c r="P90" s="998">
        <v>-5.7324840764331215</v>
      </c>
      <c r="Q90" s="1000"/>
    </row>
    <row r="91" spans="2:17" ht="9" customHeight="1">
      <c r="B91" s="996"/>
      <c r="C91" s="997" t="s">
        <v>338</v>
      </c>
      <c r="D91" s="966">
        <v>15</v>
      </c>
      <c r="E91" s="967">
        <v>9</v>
      </c>
      <c r="F91" s="998">
        <v>66.66666666666666</v>
      </c>
      <c r="G91" s="966">
        <v>36</v>
      </c>
      <c r="H91" s="967">
        <v>34</v>
      </c>
      <c r="I91" s="998">
        <v>5.88235294117647</v>
      </c>
      <c r="J91" s="966">
        <v>51</v>
      </c>
      <c r="K91" s="967">
        <v>43</v>
      </c>
      <c r="L91" s="998">
        <v>18.6046511627907</v>
      </c>
      <c r="M91" s="999"/>
      <c r="N91" s="970">
        <v>38</v>
      </c>
      <c r="O91" s="967">
        <v>35</v>
      </c>
      <c r="P91" s="998">
        <v>8.571428571428571</v>
      </c>
      <c r="Q91" s="1000"/>
    </row>
    <row r="92" spans="2:17" ht="9" customHeight="1">
      <c r="B92" s="964"/>
      <c r="C92" s="965" t="s">
        <v>339</v>
      </c>
      <c r="D92" s="1009">
        <v>1072</v>
      </c>
      <c r="E92" s="1007">
        <v>841</v>
      </c>
      <c r="F92" s="1008">
        <v>27.46730083234245</v>
      </c>
      <c r="G92" s="1009">
        <v>849</v>
      </c>
      <c r="H92" s="1007">
        <v>650</v>
      </c>
      <c r="I92" s="1008">
        <v>30.615384615384617</v>
      </c>
      <c r="J92" s="1009">
        <v>1921</v>
      </c>
      <c r="K92" s="1007">
        <v>1491</v>
      </c>
      <c r="L92" s="1008">
        <v>28.83970489604292</v>
      </c>
      <c r="M92" s="1028"/>
      <c r="N92" s="1021">
        <v>956</v>
      </c>
      <c r="O92" s="1007">
        <v>734</v>
      </c>
      <c r="P92" s="1008">
        <v>30.24523160762943</v>
      </c>
      <c r="Q92" s="1029"/>
    </row>
    <row r="93" spans="2:17" ht="9" customHeight="1">
      <c r="B93" s="964"/>
      <c r="C93" s="965"/>
      <c r="D93" s="1022"/>
      <c r="E93" s="969"/>
      <c r="F93" s="969"/>
      <c r="G93" s="1022"/>
      <c r="H93" s="969"/>
      <c r="I93" s="969"/>
      <c r="J93" s="1022"/>
      <c r="K93" s="969"/>
      <c r="L93" s="969"/>
      <c r="M93" s="969"/>
      <c r="N93" s="1030"/>
      <c r="O93" s="969"/>
      <c r="P93" s="969"/>
      <c r="Q93" s="971"/>
    </row>
    <row r="94" spans="2:17" ht="6" customHeight="1">
      <c r="B94" s="950"/>
      <c r="C94" s="951"/>
      <c r="D94" s="956"/>
      <c r="E94" s="956"/>
      <c r="F94" s="956"/>
      <c r="G94" s="956"/>
      <c r="H94" s="956"/>
      <c r="I94" s="956"/>
      <c r="J94" s="956"/>
      <c r="K94" s="956"/>
      <c r="L94" s="956"/>
      <c r="M94" s="956"/>
      <c r="N94" s="990"/>
      <c r="O94" s="956"/>
      <c r="P94" s="956"/>
      <c r="Q94" s="958"/>
    </row>
    <row r="95" spans="2:17" ht="15" customHeight="1">
      <c r="B95" s="1026"/>
      <c r="C95" s="1027" t="s">
        <v>303</v>
      </c>
      <c r="D95" s="1009">
        <v>14027</v>
      </c>
      <c r="E95" s="1007">
        <v>12786</v>
      </c>
      <c r="F95" s="1008">
        <v>9.705928359142813</v>
      </c>
      <c r="G95" s="1009">
        <v>1067</v>
      </c>
      <c r="H95" s="1007">
        <v>855</v>
      </c>
      <c r="I95" s="1008">
        <v>24.795321637426902</v>
      </c>
      <c r="J95" s="1009">
        <v>15094</v>
      </c>
      <c r="K95" s="1007">
        <v>13641</v>
      </c>
      <c r="L95" s="1008">
        <v>10.651711751337878</v>
      </c>
      <c r="M95" s="1028"/>
      <c r="N95" s="1021">
        <v>2470</v>
      </c>
      <c r="O95" s="1007">
        <v>2134</v>
      </c>
      <c r="P95" s="1008">
        <v>15.745079662605436</v>
      </c>
      <c r="Q95" s="1029"/>
    </row>
    <row r="96" spans="2:17" ht="8.25" customHeight="1">
      <c r="B96" s="1032"/>
      <c r="C96" s="1033"/>
      <c r="D96" s="1034"/>
      <c r="E96" s="1035"/>
      <c r="F96" s="1035"/>
      <c r="G96" s="1034"/>
      <c r="H96" s="1035"/>
      <c r="I96" s="1035"/>
      <c r="J96" s="1034"/>
      <c r="K96" s="1035"/>
      <c r="L96" s="1035"/>
      <c r="M96" s="1035"/>
      <c r="N96" s="1036"/>
      <c r="O96" s="1035"/>
      <c r="P96" s="1035"/>
      <c r="Q96" s="1037"/>
    </row>
  </sheetData>
  <mergeCells count="8">
    <mergeCell ref="C15:Q15"/>
    <mergeCell ref="N16:Q16"/>
    <mergeCell ref="B2:Q2"/>
    <mergeCell ref="B3:Q3"/>
    <mergeCell ref="B4:Q4"/>
    <mergeCell ref="D5:F5"/>
    <mergeCell ref="L5:M5"/>
    <mergeCell ref="N5:Q5"/>
  </mergeCells>
  <printOptions horizontalCentered="1" verticalCentered="1"/>
  <pageMargins left="0" right="0" top="0" bottom="0.1968503937007874" header="0" footer="0.1968503937007874"/>
  <pageSetup fitToHeight="1" fitToWidth="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2:Q68"/>
  <sheetViews>
    <sheetView tabSelected="1" zoomScaleSheetLayoutView="85" workbookViewId="0" topLeftCell="A21">
      <selection activeCell="B53" sqref="B53"/>
    </sheetView>
  </sheetViews>
  <sheetFormatPr defaultColWidth="9.00390625" defaultRowHeight="14.25"/>
  <cols>
    <col min="1" max="1" width="0.875" style="1294" customWidth="1"/>
    <col min="2" max="2" width="27.375" style="1294" customWidth="1"/>
    <col min="3" max="8" width="5.375" style="1294" customWidth="1"/>
    <col min="9" max="10" width="6.25390625" style="1294" customWidth="1"/>
    <col min="11" max="11" width="5.375" style="1294" customWidth="1"/>
    <col min="12" max="12" width="0.875" style="1294" customWidth="1"/>
    <col min="13" max="14" width="6.25390625" style="1294" customWidth="1"/>
    <col min="15" max="15" width="5.375" style="1294" customWidth="1"/>
    <col min="16" max="16" width="0.875" style="1294" customWidth="1"/>
    <col min="17" max="17" width="2.75390625" style="1294" customWidth="1"/>
    <col min="18" max="16384" width="8.75390625" style="1294" customWidth="1"/>
  </cols>
  <sheetData>
    <row r="1" ht="15" customHeight="1"/>
    <row r="2" spans="1:16" ht="13.5" customHeight="1">
      <c r="A2" s="1596" t="s">
        <v>1026</v>
      </c>
      <c r="B2" s="1597"/>
      <c r="C2" s="1597"/>
      <c r="D2" s="1597"/>
      <c r="E2" s="1597"/>
      <c r="F2" s="1597"/>
      <c r="G2" s="1597"/>
      <c r="H2" s="1597"/>
      <c r="I2" s="1597"/>
      <c r="J2" s="1597"/>
      <c r="K2" s="1597"/>
      <c r="L2" s="1597"/>
      <c r="M2" s="1597"/>
      <c r="N2" s="1597"/>
      <c r="O2" s="1597"/>
      <c r="P2" s="1597"/>
    </row>
    <row r="3" spans="1:16" ht="22.5" customHeight="1">
      <c r="A3" s="1598" t="s">
        <v>293</v>
      </c>
      <c r="B3" s="1599"/>
      <c r="C3" s="1599"/>
      <c r="D3" s="1599"/>
      <c r="E3" s="1599"/>
      <c r="F3" s="1599"/>
      <c r="G3" s="1599"/>
      <c r="H3" s="1599"/>
      <c r="I3" s="1599"/>
      <c r="J3" s="1599"/>
      <c r="K3" s="1599"/>
      <c r="L3" s="1599"/>
      <c r="M3" s="1599"/>
      <c r="N3" s="1599"/>
      <c r="O3" s="1599"/>
      <c r="P3" s="1600"/>
    </row>
    <row r="4" spans="1:16" ht="18" customHeight="1">
      <c r="A4" s="1295"/>
      <c r="B4" s="1601" t="s">
        <v>1027</v>
      </c>
      <c r="C4" s="1597"/>
      <c r="D4" s="1597"/>
      <c r="E4" s="1597"/>
      <c r="F4" s="1597"/>
      <c r="G4" s="1597"/>
      <c r="H4" s="1597"/>
      <c r="I4" s="1597"/>
      <c r="J4" s="1597"/>
      <c r="K4" s="1597"/>
      <c r="L4" s="1597"/>
      <c r="M4" s="1597"/>
      <c r="N4" s="1597"/>
      <c r="O4" s="1597"/>
      <c r="P4" s="1597"/>
    </row>
    <row r="5" spans="1:16" ht="18" customHeight="1">
      <c r="A5" s="1296"/>
      <c r="B5" s="1297"/>
      <c r="C5" s="1297"/>
      <c r="D5" s="1298" t="s">
        <v>286</v>
      </c>
      <c r="E5" s="1297"/>
      <c r="F5" s="1297"/>
      <c r="G5" s="1298" t="s">
        <v>287</v>
      </c>
      <c r="H5" s="1297"/>
      <c r="I5" s="1297"/>
      <c r="J5" s="1298" t="s">
        <v>126</v>
      </c>
      <c r="K5" s="1297"/>
      <c r="L5" s="1297"/>
      <c r="M5" s="1602" t="s">
        <v>305</v>
      </c>
      <c r="N5" s="1603"/>
      <c r="O5" s="1603"/>
      <c r="P5" s="1604"/>
    </row>
    <row r="6" spans="1:16" ht="8.25" customHeight="1">
      <c r="A6" s="1299"/>
      <c r="B6" s="1300"/>
      <c r="C6" s="1301"/>
      <c r="D6" s="1301"/>
      <c r="E6" s="1301"/>
      <c r="F6" s="1301"/>
      <c r="G6" s="1301"/>
      <c r="H6" s="1301"/>
      <c r="I6" s="1301"/>
      <c r="J6" s="1301"/>
      <c r="K6" s="1301"/>
      <c r="L6" s="1301"/>
      <c r="M6" s="1302"/>
      <c r="N6" s="1301"/>
      <c r="O6" s="1301"/>
      <c r="P6" s="1303"/>
    </row>
    <row r="7" spans="1:16" ht="9.75" customHeight="1">
      <c r="A7" s="1299"/>
      <c r="B7" s="1300"/>
      <c r="C7" s="1304" t="s">
        <v>298</v>
      </c>
      <c r="D7" s="1304" t="s">
        <v>299</v>
      </c>
      <c r="E7" s="1304" t="s">
        <v>300</v>
      </c>
      <c r="F7" s="1304" t="s">
        <v>298</v>
      </c>
      <c r="G7" s="1304" t="s">
        <v>299</v>
      </c>
      <c r="H7" s="1304" t="s">
        <v>300</v>
      </c>
      <c r="I7" s="1304" t="s">
        <v>298</v>
      </c>
      <c r="J7" s="1304" t="s">
        <v>299</v>
      </c>
      <c r="K7" s="1304" t="s">
        <v>300</v>
      </c>
      <c r="L7" s="1305"/>
      <c r="M7" s="1306" t="s">
        <v>298</v>
      </c>
      <c r="N7" s="1304" t="s">
        <v>299</v>
      </c>
      <c r="O7" s="1304" t="s">
        <v>300</v>
      </c>
      <c r="P7" s="1307"/>
    </row>
    <row r="8" spans="1:16" ht="9.75" customHeight="1">
      <c r="A8" s="1308"/>
      <c r="B8" s="1309"/>
      <c r="C8" s="1310" t="s">
        <v>468</v>
      </c>
      <c r="D8" s="1310" t="s">
        <v>468</v>
      </c>
      <c r="E8" s="1310"/>
      <c r="F8" s="1310" t="s">
        <v>468</v>
      </c>
      <c r="G8" s="1310" t="s">
        <v>468</v>
      </c>
      <c r="H8" s="1310"/>
      <c r="I8" s="1310" t="s">
        <v>468</v>
      </c>
      <c r="J8" s="1310" t="s">
        <v>468</v>
      </c>
      <c r="K8" s="1310"/>
      <c r="L8" s="1310"/>
      <c r="M8" s="1311" t="s">
        <v>468</v>
      </c>
      <c r="N8" s="1310" t="s">
        <v>468</v>
      </c>
      <c r="O8" s="1310"/>
      <c r="P8" s="1312"/>
    </row>
    <row r="9" spans="1:16" ht="11.25" customHeight="1">
      <c r="A9" s="1299"/>
      <c r="B9" s="1300"/>
      <c r="C9" s="1305"/>
      <c r="D9" s="1305"/>
      <c r="E9" s="1305"/>
      <c r="F9" s="1305"/>
      <c r="G9" s="1305"/>
      <c r="H9" s="1305"/>
      <c r="I9" s="1305"/>
      <c r="J9" s="1305"/>
      <c r="K9" s="1305"/>
      <c r="L9" s="1305"/>
      <c r="M9" s="1313"/>
      <c r="N9" s="1305"/>
      <c r="O9" s="1305"/>
      <c r="P9" s="1307"/>
    </row>
    <row r="10" spans="1:16" ht="15" customHeight="1">
      <c r="A10" s="1314"/>
      <c r="B10" s="1315" t="s">
        <v>1028</v>
      </c>
      <c r="C10" s="1316"/>
      <c r="D10" s="1316"/>
      <c r="E10" s="1316"/>
      <c r="F10" s="1316"/>
      <c r="G10" s="1316"/>
      <c r="H10" s="1316"/>
      <c r="I10" s="1316"/>
      <c r="J10" s="1316"/>
      <c r="K10" s="1316"/>
      <c r="L10" s="1316"/>
      <c r="M10" s="1317"/>
      <c r="N10" s="1316"/>
      <c r="O10" s="1316"/>
      <c r="P10" s="1318"/>
    </row>
    <row r="11" spans="1:16" ht="9.75" customHeight="1">
      <c r="A11" s="1319"/>
      <c r="B11" s="1320" t="s">
        <v>1029</v>
      </c>
      <c r="C11" s="1321">
        <v>1341</v>
      </c>
      <c r="D11" s="1322">
        <v>1112</v>
      </c>
      <c r="E11" s="1323">
        <f>(C11/D11)-1</f>
        <v>0.2059352517985611</v>
      </c>
      <c r="F11" s="1321">
        <v>0</v>
      </c>
      <c r="G11" s="1322">
        <v>0</v>
      </c>
      <c r="H11" s="1323"/>
      <c r="I11" s="1321">
        <f aca="true" t="shared" si="0" ref="I11:J13">+C11+F11</f>
        <v>1341</v>
      </c>
      <c r="J11" s="1322">
        <f t="shared" si="0"/>
        <v>1112</v>
      </c>
      <c r="K11" s="1323">
        <f>(I11/J11)-1</f>
        <v>0.2059352517985611</v>
      </c>
      <c r="L11" s="1324"/>
      <c r="M11" s="1325">
        <v>134</v>
      </c>
      <c r="N11" s="1322">
        <v>111</v>
      </c>
      <c r="O11" s="1323">
        <f>(M11/N11)-1</f>
        <v>0.2072072072072073</v>
      </c>
      <c r="P11" s="1326"/>
    </row>
    <row r="12" spans="1:16" ht="9.75" customHeight="1">
      <c r="A12" s="1319"/>
      <c r="B12" s="1320" t="s">
        <v>1030</v>
      </c>
      <c r="C12" s="1321">
        <v>780</v>
      </c>
      <c r="D12" s="1322">
        <v>365</v>
      </c>
      <c r="E12" s="1323">
        <f>(C12/D12)-1</f>
        <v>1.1369863013698631</v>
      </c>
      <c r="F12" s="1321">
        <v>0</v>
      </c>
      <c r="G12" s="1322">
        <v>0</v>
      </c>
      <c r="H12" s="1323"/>
      <c r="I12" s="1321">
        <f t="shared" si="0"/>
        <v>780</v>
      </c>
      <c r="J12" s="1322">
        <f t="shared" si="0"/>
        <v>365</v>
      </c>
      <c r="K12" s="1323">
        <f>(I12/J12)-1</f>
        <v>1.1369863013698631</v>
      </c>
      <c r="L12" s="1324"/>
      <c r="M12" s="1325">
        <v>78</v>
      </c>
      <c r="N12" s="1322">
        <v>36</v>
      </c>
      <c r="O12" s="1323">
        <f>(M12/N12)-1</f>
        <v>1.1666666666666665</v>
      </c>
      <c r="P12" s="1326"/>
    </row>
    <row r="13" spans="1:16" ht="9.75" customHeight="1">
      <c r="A13" s="1319"/>
      <c r="B13" s="1320" t="s">
        <v>1031</v>
      </c>
      <c r="C13" s="1321">
        <v>592</v>
      </c>
      <c r="D13" s="1322">
        <v>745</v>
      </c>
      <c r="E13" s="1323">
        <f>(C13/D13)-1</f>
        <v>-0.2053691275167785</v>
      </c>
      <c r="F13" s="1321">
        <v>0</v>
      </c>
      <c r="G13" s="1322">
        <v>0</v>
      </c>
      <c r="H13" s="1323"/>
      <c r="I13" s="1321">
        <f t="shared" si="0"/>
        <v>592</v>
      </c>
      <c r="J13" s="1322">
        <f t="shared" si="0"/>
        <v>745</v>
      </c>
      <c r="K13" s="1323">
        <f>(I13/J13)-1</f>
        <v>-0.2053691275167785</v>
      </c>
      <c r="L13" s="1324"/>
      <c r="M13" s="1325">
        <v>59</v>
      </c>
      <c r="N13" s="1322">
        <v>74</v>
      </c>
      <c r="O13" s="1323">
        <f>(M13/N13)-1</f>
        <v>-0.20270270270270274</v>
      </c>
      <c r="P13" s="1326"/>
    </row>
    <row r="14" spans="1:16" ht="9" customHeight="1">
      <c r="A14" s="1327"/>
      <c r="B14" s="1328" t="s">
        <v>1032</v>
      </c>
      <c r="C14" s="1329">
        <f>SUM(C11:C13)</f>
        <v>2713</v>
      </c>
      <c r="D14" s="1330">
        <f>SUM(D11:D13)</f>
        <v>2222</v>
      </c>
      <c r="E14" s="1331">
        <f>(C14/D14)-1</f>
        <v>0.22097209720972089</v>
      </c>
      <c r="F14" s="1332">
        <f>SUM(F11:F13)</f>
        <v>0</v>
      </c>
      <c r="G14" s="1332">
        <f>SUM(G11:G13)</f>
        <v>0</v>
      </c>
      <c r="H14" s="1331"/>
      <c r="I14" s="1332">
        <f>SUM(I11:I13)</f>
        <v>2713</v>
      </c>
      <c r="J14" s="1330">
        <f>SUM(J11:J13)</f>
        <v>2222</v>
      </c>
      <c r="K14" s="1331">
        <f>(I14/J14)-1</f>
        <v>0.22097209720972089</v>
      </c>
      <c r="L14" s="1333"/>
      <c r="M14" s="1334">
        <f>SUM(M11:M13)</f>
        <v>271</v>
      </c>
      <c r="N14" s="1330">
        <v>222</v>
      </c>
      <c r="O14" s="1331">
        <f>(M14/N14)-1</f>
        <v>0.2207207207207207</v>
      </c>
      <c r="P14" s="1335"/>
    </row>
    <row r="15" spans="1:16" ht="6.75" customHeight="1">
      <c r="A15" s="1327"/>
      <c r="B15" s="1328"/>
      <c r="C15" s="1321"/>
      <c r="D15" s="1336"/>
      <c r="E15" s="1337"/>
      <c r="F15" s="1338"/>
      <c r="G15" s="1338"/>
      <c r="H15" s="1337"/>
      <c r="I15" s="1338"/>
      <c r="J15" s="1336"/>
      <c r="K15" s="1337"/>
      <c r="L15" s="1339"/>
      <c r="M15" s="1325"/>
      <c r="N15" s="1336"/>
      <c r="O15" s="1337"/>
      <c r="P15" s="1340"/>
    </row>
    <row r="16" spans="1:16" ht="9.75" customHeight="1">
      <c r="A16" s="1319"/>
      <c r="B16" s="1320" t="s">
        <v>1033</v>
      </c>
      <c r="C16" s="1321">
        <v>89</v>
      </c>
      <c r="D16" s="1322">
        <v>3</v>
      </c>
      <c r="E16" s="1321">
        <v>0</v>
      </c>
      <c r="F16" s="1321">
        <v>0</v>
      </c>
      <c r="G16" s="1322">
        <v>0</v>
      </c>
      <c r="H16" s="1322">
        <v>0</v>
      </c>
      <c r="I16" s="1321">
        <v>89</v>
      </c>
      <c r="J16" s="1322">
        <f>+D16+G16</f>
        <v>3</v>
      </c>
      <c r="K16" s="1323">
        <f>(I16/J16)-1</f>
        <v>28.666666666666668</v>
      </c>
      <c r="L16" s="1324"/>
      <c r="M16" s="1325">
        <v>9</v>
      </c>
      <c r="N16" s="1322">
        <f>+D16/10+G16</f>
        <v>0.3</v>
      </c>
      <c r="O16" s="1323">
        <f>(M16/N16)-1</f>
        <v>29</v>
      </c>
      <c r="P16" s="1326"/>
    </row>
    <row r="17" spans="1:16" ht="9.75" customHeight="1">
      <c r="A17" s="1319"/>
      <c r="B17" s="1320" t="s">
        <v>1034</v>
      </c>
      <c r="C17" s="1321">
        <v>21</v>
      </c>
      <c r="D17" s="1322">
        <v>0</v>
      </c>
      <c r="E17" s="1321">
        <v>0</v>
      </c>
      <c r="F17" s="1321">
        <v>0</v>
      </c>
      <c r="G17" s="1322">
        <v>0</v>
      </c>
      <c r="H17" s="1322">
        <v>0</v>
      </c>
      <c r="I17" s="1321">
        <v>21</v>
      </c>
      <c r="J17" s="1322">
        <f>+D17+G17</f>
        <v>0</v>
      </c>
      <c r="K17" s="1322">
        <f>+E17+H17</f>
        <v>0</v>
      </c>
      <c r="L17" s="1324"/>
      <c r="M17" s="1325">
        <v>2</v>
      </c>
      <c r="N17" s="1322">
        <f>+D17/10+G17</f>
        <v>0</v>
      </c>
      <c r="O17" s="1322">
        <f>+E17/10+H17</f>
        <v>0</v>
      </c>
      <c r="P17" s="1326"/>
    </row>
    <row r="18" spans="1:16" ht="9.75" customHeight="1">
      <c r="A18" s="1319"/>
      <c r="B18" s="1320" t="s">
        <v>1035</v>
      </c>
      <c r="C18" s="1321">
        <v>318</v>
      </c>
      <c r="D18" s="1322">
        <v>28</v>
      </c>
      <c r="E18" s="1323">
        <f aca="true" t="shared" si="1" ref="E18:E23">(C18/D18)-1</f>
        <v>10.357142857142858</v>
      </c>
      <c r="F18" s="1321">
        <v>66</v>
      </c>
      <c r="G18" s="1322">
        <v>55</v>
      </c>
      <c r="H18" s="1323">
        <f>(F18/G18)-1</f>
        <v>0.19999999999999996</v>
      </c>
      <c r="I18" s="1321">
        <v>384</v>
      </c>
      <c r="J18" s="1322">
        <v>83</v>
      </c>
      <c r="K18" s="1323">
        <f aca="true" t="shared" si="2" ref="K18:K23">(I18/J18)-1</f>
        <v>3.6265060240963853</v>
      </c>
      <c r="L18" s="1324"/>
      <c r="M18" s="1325">
        <v>98</v>
      </c>
      <c r="N18" s="1322">
        <v>58</v>
      </c>
      <c r="O18" s="1323">
        <f aca="true" t="shared" si="3" ref="O18:O23">(M18/N18)-1</f>
        <v>0.6896551724137931</v>
      </c>
      <c r="P18" s="1326"/>
    </row>
    <row r="19" spans="1:16" ht="9.75" customHeight="1">
      <c r="A19" s="1319"/>
      <c r="B19" s="1320" t="s">
        <v>1036</v>
      </c>
      <c r="C19" s="1321">
        <v>388</v>
      </c>
      <c r="D19" s="1322">
        <v>566</v>
      </c>
      <c r="E19" s="1323">
        <f t="shared" si="1"/>
        <v>-0.31448763250883394</v>
      </c>
      <c r="F19" s="1321">
        <v>0</v>
      </c>
      <c r="G19" s="1322">
        <v>0</v>
      </c>
      <c r="H19" s="1322">
        <v>0</v>
      </c>
      <c r="I19" s="1321">
        <v>388</v>
      </c>
      <c r="J19" s="1322">
        <f>+D19+G19</f>
        <v>566</v>
      </c>
      <c r="K19" s="1323">
        <f t="shared" si="2"/>
        <v>-0.31448763250883394</v>
      </c>
      <c r="L19" s="1324"/>
      <c r="M19" s="1325">
        <v>39</v>
      </c>
      <c r="N19" s="1322">
        <v>57</v>
      </c>
      <c r="O19" s="1323">
        <f t="shared" si="3"/>
        <v>-0.3157894736842105</v>
      </c>
      <c r="P19" s="1326"/>
    </row>
    <row r="20" spans="1:16" ht="9.75" customHeight="1">
      <c r="A20" s="1319"/>
      <c r="B20" s="1320" t="s">
        <v>1037</v>
      </c>
      <c r="C20" s="1321">
        <v>138.99962309999992</v>
      </c>
      <c r="D20" s="1322">
        <v>81</v>
      </c>
      <c r="E20" s="1323">
        <f t="shared" si="1"/>
        <v>0.7160447296296286</v>
      </c>
      <c r="F20" s="1321">
        <v>0</v>
      </c>
      <c r="G20" s="1322">
        <v>1</v>
      </c>
      <c r="H20" s="1322">
        <v>0</v>
      </c>
      <c r="I20" s="1321">
        <v>139</v>
      </c>
      <c r="J20" s="1322">
        <f>+D20+G20</f>
        <v>82</v>
      </c>
      <c r="K20" s="1323">
        <f t="shared" si="2"/>
        <v>0.6951219512195121</v>
      </c>
      <c r="L20" s="1324"/>
      <c r="M20" s="1325">
        <v>14</v>
      </c>
      <c r="N20" s="1322">
        <v>9</v>
      </c>
      <c r="O20" s="1323">
        <f t="shared" si="3"/>
        <v>0.5555555555555556</v>
      </c>
      <c r="P20" s="1326"/>
    </row>
    <row r="21" spans="1:16" ht="9.75" customHeight="1">
      <c r="A21" s="1319"/>
      <c r="B21" s="1320" t="s">
        <v>1038</v>
      </c>
      <c r="C21" s="1321">
        <v>11</v>
      </c>
      <c r="D21" s="1322">
        <v>5</v>
      </c>
      <c r="E21" s="1323">
        <f t="shared" si="1"/>
        <v>1.2000000000000002</v>
      </c>
      <c r="F21" s="1321">
        <v>9</v>
      </c>
      <c r="G21" s="1322">
        <v>9</v>
      </c>
      <c r="H21" s="1323">
        <f>(F21/G21)-1</f>
        <v>0</v>
      </c>
      <c r="I21" s="1321">
        <v>20</v>
      </c>
      <c r="J21" s="1322">
        <f>+D21+G21</f>
        <v>14</v>
      </c>
      <c r="K21" s="1323">
        <f t="shared" si="2"/>
        <v>0.4285714285714286</v>
      </c>
      <c r="L21" s="1324"/>
      <c r="M21" s="1325">
        <v>10</v>
      </c>
      <c r="N21" s="1322">
        <f>+D21/10+G21</f>
        <v>9.5</v>
      </c>
      <c r="O21" s="1323">
        <v>0</v>
      </c>
      <c r="P21" s="1326"/>
    </row>
    <row r="22" spans="1:17" ht="9.75" customHeight="1">
      <c r="A22" s="1319"/>
      <c r="B22" s="1320" t="s">
        <v>1039</v>
      </c>
      <c r="C22" s="1321">
        <v>540</v>
      </c>
      <c r="D22" s="1322">
        <v>510</v>
      </c>
      <c r="E22" s="1323">
        <f t="shared" si="1"/>
        <v>0.05882352941176472</v>
      </c>
      <c r="F22" s="1321">
        <v>0</v>
      </c>
      <c r="G22" s="1322">
        <v>0</v>
      </c>
      <c r="H22" s="1322">
        <v>0</v>
      </c>
      <c r="I22" s="1321">
        <v>540</v>
      </c>
      <c r="J22" s="1322">
        <f>+D22+G22</f>
        <v>510</v>
      </c>
      <c r="K22" s="1323">
        <f t="shared" si="2"/>
        <v>0.05882352941176472</v>
      </c>
      <c r="L22" s="1324"/>
      <c r="M22" s="1325">
        <v>54</v>
      </c>
      <c r="N22" s="1322">
        <v>51</v>
      </c>
      <c r="O22" s="1323">
        <f>(M22/N22)-1</f>
        <v>0.05882352941176472</v>
      </c>
      <c r="P22" s="1326"/>
      <c r="Q22" s="1341"/>
    </row>
    <row r="23" spans="1:16" ht="9" customHeight="1">
      <c r="A23" s="1327"/>
      <c r="B23" s="1328" t="s">
        <v>1040</v>
      </c>
      <c r="C23" s="1342">
        <f>SUM(C14:C22)</f>
        <v>4218.9996231000005</v>
      </c>
      <c r="D23" s="1343">
        <f>SUM(D14:D22)</f>
        <v>3415</v>
      </c>
      <c r="E23" s="1344">
        <f t="shared" si="1"/>
        <v>0.23543180764275262</v>
      </c>
      <c r="F23" s="1345">
        <f>SUM(F14:F22)</f>
        <v>75</v>
      </c>
      <c r="G23" s="1346">
        <f>SUM(G14:G22)</f>
        <v>65</v>
      </c>
      <c r="H23" s="1344">
        <f>(F23/G23)-1</f>
        <v>0.15384615384615374</v>
      </c>
      <c r="I23" s="1345">
        <f>SUM(I14:I22)</f>
        <v>4294</v>
      </c>
      <c r="J23" s="1343">
        <f>SUM(J14:J22)</f>
        <v>3480</v>
      </c>
      <c r="K23" s="1344">
        <f t="shared" si="2"/>
        <v>0.23390804597701154</v>
      </c>
      <c r="L23" s="1347"/>
      <c r="M23" s="1348">
        <f>SUM(M14:M22)</f>
        <v>497</v>
      </c>
      <c r="N23" s="1343">
        <f>SUM(N14:N22)</f>
        <v>406.8</v>
      </c>
      <c r="O23" s="1344">
        <f t="shared" si="3"/>
        <v>0.22173058013765967</v>
      </c>
      <c r="P23" s="1349"/>
    </row>
    <row r="24" spans="1:16" ht="8.25" customHeight="1">
      <c r="A24" s="1314"/>
      <c r="B24" s="1315"/>
      <c r="C24" s="1316"/>
      <c r="D24" s="1316"/>
      <c r="E24" s="1350"/>
      <c r="F24" s="1316"/>
      <c r="G24" s="1316"/>
      <c r="H24" s="1350"/>
      <c r="I24" s="1316"/>
      <c r="J24" s="1316"/>
      <c r="K24" s="1350"/>
      <c r="L24" s="1316"/>
      <c r="M24" s="1317"/>
      <c r="N24" s="1316"/>
      <c r="O24" s="1350"/>
      <c r="P24" s="1318"/>
    </row>
    <row r="25" spans="1:17" ht="9.75" customHeight="1">
      <c r="A25" s="1319"/>
      <c r="B25" s="1320" t="s">
        <v>1035</v>
      </c>
      <c r="C25" s="1321">
        <v>261</v>
      </c>
      <c r="D25" s="1322">
        <v>257</v>
      </c>
      <c r="E25" s="1323">
        <f>(C25/D25)-1</f>
        <v>0.015564202334630295</v>
      </c>
      <c r="F25" s="1321">
        <v>100</v>
      </c>
      <c r="G25" s="1322">
        <v>98</v>
      </c>
      <c r="H25" s="1323">
        <f>(F25/G25)-1</f>
        <v>0.020408163265306145</v>
      </c>
      <c r="I25" s="1321">
        <v>361</v>
      </c>
      <c r="J25" s="1322">
        <v>355</v>
      </c>
      <c r="K25" s="1323">
        <f>(I25/J25)-1</f>
        <v>0.016901408450704203</v>
      </c>
      <c r="L25" s="1324"/>
      <c r="M25" s="1325">
        <v>126</v>
      </c>
      <c r="N25" s="1322">
        <v>124</v>
      </c>
      <c r="O25" s="1323">
        <f>(M25/N25)-1</f>
        <v>0.016129032258064502</v>
      </c>
      <c r="P25" s="1326"/>
      <c r="Q25" s="1351"/>
    </row>
    <row r="26" spans="1:16" ht="9.75" customHeight="1">
      <c r="A26" s="1319"/>
      <c r="B26" s="1320" t="s">
        <v>1041</v>
      </c>
      <c r="C26" s="1321">
        <v>232</v>
      </c>
      <c r="D26" s="1322">
        <v>241</v>
      </c>
      <c r="E26" s="1323">
        <f>(C26/D26)-1</f>
        <v>-0.03734439834024894</v>
      </c>
      <c r="F26" s="1321">
        <v>26</v>
      </c>
      <c r="G26" s="1322">
        <v>26</v>
      </c>
      <c r="H26" s="1323"/>
      <c r="I26" s="1321">
        <v>258</v>
      </c>
      <c r="J26" s="1322">
        <f>+D26+G26</f>
        <v>267</v>
      </c>
      <c r="K26" s="1323">
        <f>(I26/J26)-1</f>
        <v>-0.0337078651685393</v>
      </c>
      <c r="L26" s="1324"/>
      <c r="M26" s="1325">
        <v>49</v>
      </c>
      <c r="N26" s="1322">
        <v>50</v>
      </c>
      <c r="O26" s="1323">
        <f>(M26/N26)-1</f>
        <v>-0.020000000000000018</v>
      </c>
      <c r="P26" s="1326"/>
    </row>
    <row r="27" spans="1:16" ht="9.75" customHeight="1">
      <c r="A27" s="1319"/>
      <c r="B27" s="1320" t="s">
        <v>1042</v>
      </c>
      <c r="C27" s="1321">
        <v>161</v>
      </c>
      <c r="D27" s="1322">
        <v>244</v>
      </c>
      <c r="E27" s="1323">
        <f>(C27/D27)-1</f>
        <v>-0.3401639344262295</v>
      </c>
      <c r="F27" s="1321">
        <v>0</v>
      </c>
      <c r="G27" s="1322">
        <v>0</v>
      </c>
      <c r="H27" s="1323"/>
      <c r="I27" s="1321">
        <v>161</v>
      </c>
      <c r="J27" s="1322">
        <f>+D27+G27</f>
        <v>244</v>
      </c>
      <c r="K27" s="1323">
        <f>(I27/J27)-1</f>
        <v>-0.3401639344262295</v>
      </c>
      <c r="L27" s="1324"/>
      <c r="M27" s="1325">
        <v>16</v>
      </c>
      <c r="N27" s="1322">
        <v>24</v>
      </c>
      <c r="O27" s="1323">
        <f>(M27/N27)-1</f>
        <v>-0.33333333333333337</v>
      </c>
      <c r="P27" s="1326"/>
    </row>
    <row r="28" spans="1:16" ht="9" customHeight="1">
      <c r="A28" s="1327"/>
      <c r="B28" s="1328" t="s">
        <v>1043</v>
      </c>
      <c r="C28" s="1329">
        <f>SUM(C25:C27)</f>
        <v>654</v>
      </c>
      <c r="D28" s="1330">
        <f>SUM(D25:D27)</f>
        <v>742</v>
      </c>
      <c r="E28" s="1331">
        <f>(C28/D28)-1</f>
        <v>-0.1185983827493261</v>
      </c>
      <c r="F28" s="1332">
        <f>SUM(F25:F27)</f>
        <v>126</v>
      </c>
      <c r="G28" s="1352">
        <f>SUM(G25:G27)</f>
        <v>124</v>
      </c>
      <c r="H28" s="1331">
        <f>(F28/G28)-1</f>
        <v>0.016129032258064502</v>
      </c>
      <c r="I28" s="1332">
        <f>SUM(I25:I27)</f>
        <v>780</v>
      </c>
      <c r="J28" s="1330">
        <f>SUM(J25:J27)</f>
        <v>866</v>
      </c>
      <c r="K28" s="1331">
        <f>(I28/J28)-1</f>
        <v>-0.09930715935334877</v>
      </c>
      <c r="L28" s="1333"/>
      <c r="M28" s="1334">
        <f>SUM(M25:M27)</f>
        <v>191</v>
      </c>
      <c r="N28" s="1330">
        <f>SUM(N25:N27)</f>
        <v>198</v>
      </c>
      <c r="O28" s="1331">
        <f>(M28/N28)-1</f>
        <v>-0.03535353535353536</v>
      </c>
      <c r="P28" s="1335"/>
    </row>
    <row r="29" spans="1:16" ht="6.75" customHeight="1">
      <c r="A29" s="1353"/>
      <c r="B29" s="1354"/>
      <c r="C29" s="1355"/>
      <c r="D29" s="1355"/>
      <c r="E29" s="1356"/>
      <c r="F29" s="1355"/>
      <c r="G29" s="1357"/>
      <c r="H29" s="1356"/>
      <c r="I29" s="1355"/>
      <c r="J29" s="1358"/>
      <c r="K29" s="1356"/>
      <c r="L29" s="1358"/>
      <c r="M29" s="1359"/>
      <c r="N29" s="1358"/>
      <c r="O29" s="1356"/>
      <c r="P29" s="1360"/>
    </row>
    <row r="30" spans="1:16" ht="9.75" customHeight="1">
      <c r="A30" s="1327"/>
      <c r="B30" s="1328" t="s">
        <v>1044</v>
      </c>
      <c r="C30" s="1361">
        <f>+C28+C23</f>
        <v>4872.9996231000005</v>
      </c>
      <c r="D30" s="1362">
        <f>+D28+D23</f>
        <v>4157</v>
      </c>
      <c r="E30" s="1363">
        <f>(C30/D30)-1</f>
        <v>0.17223950519605502</v>
      </c>
      <c r="F30" s="1364">
        <f>+F28+F23</f>
        <v>201</v>
      </c>
      <c r="G30" s="1365">
        <f>+G28+G23</f>
        <v>189</v>
      </c>
      <c r="H30" s="1363">
        <f>(F30/G30)-1</f>
        <v>0.06349206349206349</v>
      </c>
      <c r="I30" s="1364">
        <f>+I28+I23</f>
        <v>5074</v>
      </c>
      <c r="J30" s="1362">
        <f>+J28+J23</f>
        <v>4346</v>
      </c>
      <c r="K30" s="1363">
        <f>(I30/J30)-1</f>
        <v>0.16751035434882655</v>
      </c>
      <c r="L30" s="1366"/>
      <c r="M30" s="1367">
        <f>+M28+M23</f>
        <v>688</v>
      </c>
      <c r="N30" s="1362">
        <f>+N28+N23</f>
        <v>604.8</v>
      </c>
      <c r="O30" s="1363">
        <f>(M30/N30)-1</f>
        <v>0.13756613756613767</v>
      </c>
      <c r="P30" s="1368"/>
    </row>
    <row r="31" spans="1:16" ht="7.5" customHeight="1">
      <c r="A31" s="1299"/>
      <c r="B31" s="1300"/>
      <c r="C31" s="1305"/>
      <c r="D31" s="1305"/>
      <c r="E31" s="1369"/>
      <c r="F31" s="1305"/>
      <c r="G31" s="1305"/>
      <c r="H31" s="1369"/>
      <c r="I31" s="1305"/>
      <c r="J31" s="1305"/>
      <c r="K31" s="1369"/>
      <c r="L31" s="1305"/>
      <c r="M31" s="1313"/>
      <c r="N31" s="1305"/>
      <c r="O31" s="1369"/>
      <c r="P31" s="1307"/>
    </row>
    <row r="32" spans="1:16" ht="9.75" customHeight="1">
      <c r="A32" s="1319"/>
      <c r="B32" s="1320" t="s">
        <v>1045</v>
      </c>
      <c r="C32" s="1321">
        <v>1431</v>
      </c>
      <c r="D32" s="1322">
        <v>2030</v>
      </c>
      <c r="E32" s="1323">
        <f>(C32/D32)-1</f>
        <v>-0.2950738916256158</v>
      </c>
      <c r="F32" s="1321">
        <v>0</v>
      </c>
      <c r="G32" s="1322">
        <v>0</v>
      </c>
      <c r="H32" s="1322">
        <v>0</v>
      </c>
      <c r="I32" s="1321">
        <v>1431</v>
      </c>
      <c r="J32" s="1322">
        <f>+D32+G32</f>
        <v>2030</v>
      </c>
      <c r="K32" s="1323">
        <f>(I32/J32)-1</f>
        <v>-0.2950738916256158</v>
      </c>
      <c r="L32" s="1324"/>
      <c r="M32" s="1325">
        <v>143</v>
      </c>
      <c r="N32" s="1322">
        <v>203</v>
      </c>
      <c r="O32" s="1323">
        <f>(M32/N32)-1</f>
        <v>-0.29556650246305416</v>
      </c>
      <c r="P32" s="1326"/>
    </row>
    <row r="33" spans="1:16" ht="7.5" customHeight="1">
      <c r="A33" s="1319"/>
      <c r="B33" s="1320"/>
      <c r="C33" s="1321"/>
      <c r="D33" s="1322"/>
      <c r="E33" s="1323"/>
      <c r="F33" s="1321"/>
      <c r="G33" s="1322"/>
      <c r="H33" s="1323"/>
      <c r="I33" s="1321"/>
      <c r="J33" s="1322"/>
      <c r="K33" s="1323"/>
      <c r="L33" s="1324"/>
      <c r="M33" s="1325"/>
      <c r="N33" s="1322"/>
      <c r="O33" s="1323"/>
      <c r="P33" s="1326"/>
    </row>
    <row r="34" spans="1:16" ht="9.75" customHeight="1">
      <c r="A34" s="1319"/>
      <c r="B34" s="1320" t="s">
        <v>1046</v>
      </c>
      <c r="C34" s="1321">
        <v>687</v>
      </c>
      <c r="D34" s="1322">
        <v>814</v>
      </c>
      <c r="E34" s="1323">
        <f>(C34/D34)-1</f>
        <v>-0.15601965601965606</v>
      </c>
      <c r="F34" s="1321">
        <v>0</v>
      </c>
      <c r="G34" s="1322">
        <v>2</v>
      </c>
      <c r="H34" s="1321">
        <v>0</v>
      </c>
      <c r="I34" s="1321">
        <v>687</v>
      </c>
      <c r="J34" s="1322">
        <f>+D34+G34</f>
        <v>816</v>
      </c>
      <c r="K34" s="1323">
        <f>(I34/J34)-1</f>
        <v>-0.15808823529411764</v>
      </c>
      <c r="L34" s="1324"/>
      <c r="M34" s="1325">
        <v>69</v>
      </c>
      <c r="N34" s="1322">
        <f>+D34/10+G34</f>
        <v>83.4</v>
      </c>
      <c r="O34" s="1323">
        <f>(M34/N34)-1</f>
        <v>-0.17266187050359716</v>
      </c>
      <c r="P34" s="1326"/>
    </row>
    <row r="35" spans="1:16" ht="8.25" customHeight="1">
      <c r="A35" s="1319"/>
      <c r="B35" s="1320"/>
      <c r="C35" s="1321"/>
      <c r="D35" s="1322"/>
      <c r="E35" s="1323"/>
      <c r="F35" s="1321"/>
      <c r="G35" s="1322"/>
      <c r="H35" s="1323"/>
      <c r="I35" s="1321"/>
      <c r="J35" s="1322"/>
      <c r="K35" s="1323"/>
      <c r="L35" s="1324"/>
      <c r="M35" s="1325"/>
      <c r="N35" s="1322"/>
      <c r="O35" s="1323"/>
      <c r="P35" s="1326"/>
    </row>
    <row r="36" spans="1:16" ht="11.25" customHeight="1">
      <c r="A36" s="1327"/>
      <c r="B36" s="1328" t="s">
        <v>323</v>
      </c>
      <c r="C36" s="1342">
        <f>+C34+C32+C30</f>
        <v>6990.9996231000005</v>
      </c>
      <c r="D36" s="1343">
        <f>+D34+D32+D30</f>
        <v>7001</v>
      </c>
      <c r="E36" s="1344">
        <f>(C36/D36)-1</f>
        <v>-0.001428421211255415</v>
      </c>
      <c r="F36" s="1345">
        <f>+F34+F32+F30</f>
        <v>201</v>
      </c>
      <c r="G36" s="1346">
        <f>+G34+G32+G30</f>
        <v>191</v>
      </c>
      <c r="H36" s="1344">
        <f>(F36/G36)-1</f>
        <v>0.05235602094240832</v>
      </c>
      <c r="I36" s="1345">
        <f>+I34+I32+I30</f>
        <v>7192</v>
      </c>
      <c r="J36" s="1343">
        <f>+J34+J32+J30</f>
        <v>7192</v>
      </c>
      <c r="K36" s="1344">
        <f>(I36/J36)-1</f>
        <v>0</v>
      </c>
      <c r="L36" s="1347"/>
      <c r="M36" s="1370">
        <f>+M34+M32+M30</f>
        <v>900</v>
      </c>
      <c r="N36" s="1343">
        <f>+N34+N32+N30</f>
        <v>891.1999999999999</v>
      </c>
      <c r="O36" s="1344">
        <f>(M36/N36)-1</f>
        <v>0.009874326750448859</v>
      </c>
      <c r="P36" s="1349"/>
    </row>
    <row r="37" spans="1:16" ht="9.75" customHeight="1">
      <c r="A37" s="1327"/>
      <c r="B37" s="1328"/>
      <c r="C37" s="1371"/>
      <c r="D37" s="1372"/>
      <c r="E37" s="1373"/>
      <c r="F37" s="1372"/>
      <c r="G37" s="1372"/>
      <c r="H37" s="1373"/>
      <c r="I37" s="1372"/>
      <c r="J37" s="1372"/>
      <c r="K37" s="1373"/>
      <c r="L37" s="1372"/>
      <c r="M37" s="1374"/>
      <c r="N37" s="1372"/>
      <c r="O37" s="1373"/>
      <c r="P37" s="1375"/>
    </row>
    <row r="38" spans="1:16" ht="13.5" customHeight="1">
      <c r="A38" s="1327"/>
      <c r="B38" s="1315" t="s">
        <v>1047</v>
      </c>
      <c r="C38" s="1316"/>
      <c r="D38" s="1316"/>
      <c r="E38" s="1350" t="e">
        <f>(C38/D38)-1</f>
        <v>#DIV/0!</v>
      </c>
      <c r="F38" s="1316"/>
      <c r="G38" s="1316"/>
      <c r="H38" s="1350" t="e">
        <f>(F38/G38)-1</f>
        <v>#DIV/0!</v>
      </c>
      <c r="I38" s="1316"/>
      <c r="J38" s="1316"/>
      <c r="K38" s="1350" t="e">
        <f>(I38/J38)-1</f>
        <v>#DIV/0!</v>
      </c>
      <c r="L38" s="1316"/>
      <c r="M38" s="1317"/>
      <c r="N38" s="1316"/>
      <c r="O38" s="1350" t="e">
        <f>(M38/N38)-1</f>
        <v>#DIV/0!</v>
      </c>
      <c r="P38" s="1318"/>
    </row>
    <row r="39" spans="1:17" ht="9.75" customHeight="1">
      <c r="A39" s="1327"/>
      <c r="B39" s="1320" t="s">
        <v>1048</v>
      </c>
      <c r="C39" s="1321">
        <v>2543</v>
      </c>
      <c r="D39" s="1322">
        <v>1498</v>
      </c>
      <c r="E39" s="1323">
        <f>(C39/D39)-1</f>
        <v>0.6975967957276368</v>
      </c>
      <c r="F39" s="1321">
        <v>174</v>
      </c>
      <c r="G39" s="1322">
        <v>160</v>
      </c>
      <c r="H39" s="1323">
        <f>(F39/G39)-1</f>
        <v>0.08749999999999991</v>
      </c>
      <c r="I39" s="1321">
        <v>2717</v>
      </c>
      <c r="J39" s="1322">
        <v>1658</v>
      </c>
      <c r="K39" s="1323">
        <f>(I39/J39)-1</f>
        <v>0.6387213510253318</v>
      </c>
      <c r="L39" s="1324"/>
      <c r="M39" s="1325">
        <v>428</v>
      </c>
      <c r="N39" s="1322">
        <v>310</v>
      </c>
      <c r="O39" s="1323">
        <f>(M39/N39)-1</f>
        <v>0.38064516129032255</v>
      </c>
      <c r="P39" s="1326"/>
      <c r="Q39" s="1376"/>
    </row>
    <row r="40" spans="1:17" ht="9.75" customHeight="1">
      <c r="A40" s="1327"/>
      <c r="B40" s="1320" t="s">
        <v>1049</v>
      </c>
      <c r="C40" s="1321">
        <v>2169</v>
      </c>
      <c r="D40" s="1322">
        <v>2415</v>
      </c>
      <c r="E40" s="1323">
        <f>(C40/D40)-1</f>
        <v>-0.1018633540372671</v>
      </c>
      <c r="F40" s="1321">
        <v>27</v>
      </c>
      <c r="G40" s="1322">
        <v>31</v>
      </c>
      <c r="H40" s="1323">
        <f>(F40/G40)-1</f>
        <v>-0.12903225806451613</v>
      </c>
      <c r="I40" s="1321">
        <v>2196</v>
      </c>
      <c r="J40" s="1322">
        <v>2446</v>
      </c>
      <c r="K40" s="1323">
        <f>(I40/J40)-1</f>
        <v>-0.10220768601798857</v>
      </c>
      <c r="L40" s="1324"/>
      <c r="M40" s="1325">
        <v>244</v>
      </c>
      <c r="N40" s="1322">
        <v>273</v>
      </c>
      <c r="O40" s="1323">
        <f>(M40/N40)-1</f>
        <v>-0.10622710622710618</v>
      </c>
      <c r="P40" s="1326"/>
      <c r="Q40" s="1377"/>
    </row>
    <row r="41" spans="1:17" ht="9.75" customHeight="1">
      <c r="A41" s="1327"/>
      <c r="B41" s="1320" t="s">
        <v>1050</v>
      </c>
      <c r="C41" s="1321">
        <v>2118</v>
      </c>
      <c r="D41" s="1322">
        <v>2844</v>
      </c>
      <c r="E41" s="1323">
        <f>(C41/D41)-1</f>
        <v>-0.2552742616033755</v>
      </c>
      <c r="F41" s="1321">
        <v>0</v>
      </c>
      <c r="G41" s="1322">
        <v>0</v>
      </c>
      <c r="H41" s="1323"/>
      <c r="I41" s="1321">
        <v>2118</v>
      </c>
      <c r="J41" s="1322">
        <v>2844</v>
      </c>
      <c r="K41" s="1323">
        <v>-0.25</v>
      </c>
      <c r="L41" s="1324"/>
      <c r="M41" s="1325">
        <v>212</v>
      </c>
      <c r="N41" s="1322">
        <v>284</v>
      </c>
      <c r="O41" s="1323">
        <f>(M41/N41)-1</f>
        <v>-0.2535211267605634</v>
      </c>
      <c r="P41" s="1326"/>
      <c r="Q41" s="1377"/>
    </row>
    <row r="42" spans="1:17" ht="9.75" customHeight="1">
      <c r="A42" s="1327"/>
      <c r="B42" s="1328" t="s">
        <v>313</v>
      </c>
      <c r="C42" s="1332">
        <f>SUM(C39:C41)</f>
        <v>6830</v>
      </c>
      <c r="D42" s="1330">
        <f>SUM(D39:D41)</f>
        <v>6757</v>
      </c>
      <c r="E42" s="1331">
        <f>(C42/D42)-1</f>
        <v>0.010803611070001384</v>
      </c>
      <c r="F42" s="1332">
        <f>SUM(F39:F41)</f>
        <v>201</v>
      </c>
      <c r="G42" s="1352">
        <f>SUM(G39:G41)</f>
        <v>191</v>
      </c>
      <c r="H42" s="1331">
        <f>(F42/G42)-1</f>
        <v>0.05235602094240832</v>
      </c>
      <c r="I42" s="1332">
        <f>SUM(I39:I41)</f>
        <v>7031</v>
      </c>
      <c r="J42" s="1330">
        <f>SUM(J39:J41)</f>
        <v>6948</v>
      </c>
      <c r="K42" s="1331">
        <f>(I42/J42)-1</f>
        <v>0.011945883707541682</v>
      </c>
      <c r="L42" s="1333"/>
      <c r="M42" s="1378">
        <f>SUM(M39:M41)</f>
        <v>884</v>
      </c>
      <c r="N42" s="1330">
        <f>SUM(N39:N41)</f>
        <v>867</v>
      </c>
      <c r="O42" s="1331">
        <f>(M42/N42)-1</f>
        <v>0.019607843137254832</v>
      </c>
      <c r="P42" s="1335"/>
      <c r="Q42" s="1377"/>
    </row>
    <row r="43" spans="1:17" ht="9.75" customHeight="1">
      <c r="A43" s="1327"/>
      <c r="B43" s="1328"/>
      <c r="C43" s="1338"/>
      <c r="D43" s="1336"/>
      <c r="E43" s="1337"/>
      <c r="F43" s="1338"/>
      <c r="G43" s="1338"/>
      <c r="H43" s="1337"/>
      <c r="I43" s="1338"/>
      <c r="J43" s="1336"/>
      <c r="K43" s="1337"/>
      <c r="L43" s="1339"/>
      <c r="M43" s="1379"/>
      <c r="N43" s="1336"/>
      <c r="O43" s="1337"/>
      <c r="P43" s="1340"/>
      <c r="Q43" s="1377"/>
    </row>
    <row r="44" spans="1:17" ht="9.75" customHeight="1">
      <c r="A44" s="1327"/>
      <c r="B44" s="1320" t="s">
        <v>314</v>
      </c>
      <c r="C44" s="1321">
        <v>161</v>
      </c>
      <c r="D44" s="1322">
        <v>244</v>
      </c>
      <c r="E44" s="1323">
        <f>(C44/D44)-1</f>
        <v>-0.3401639344262295</v>
      </c>
      <c r="F44" s="1321">
        <v>0</v>
      </c>
      <c r="G44" s="1322">
        <v>0</v>
      </c>
      <c r="H44" s="1322">
        <v>0</v>
      </c>
      <c r="I44" s="1321">
        <v>161</v>
      </c>
      <c r="J44" s="1322">
        <v>244</v>
      </c>
      <c r="K44" s="1323">
        <f>(I44/J44)-1</f>
        <v>-0.3401639344262295</v>
      </c>
      <c r="L44" s="1324"/>
      <c r="M44" s="1325">
        <v>16</v>
      </c>
      <c r="N44" s="1322">
        <v>24</v>
      </c>
      <c r="O44" s="1323">
        <f>(M44/N44)-1</f>
        <v>-0.33333333333333337</v>
      </c>
      <c r="P44" s="1326"/>
      <c r="Q44" s="1377"/>
    </row>
    <row r="45" spans="1:17" ht="9.75" customHeight="1">
      <c r="A45" s="1327"/>
      <c r="B45" s="1328" t="s">
        <v>323</v>
      </c>
      <c r="C45" s="1437">
        <f>+C44+C42</f>
        <v>6991</v>
      </c>
      <c r="D45" s="1438">
        <f>+D44+D42</f>
        <v>7001</v>
      </c>
      <c r="E45" s="1439">
        <f>(C45/D45)-1</f>
        <v>-0.0014283673760890903</v>
      </c>
      <c r="F45" s="1440">
        <f>+F44+F42</f>
        <v>201</v>
      </c>
      <c r="G45" s="1441">
        <f>+G44+G42</f>
        <v>191</v>
      </c>
      <c r="H45" s="1439">
        <f>(F45/G45)-1</f>
        <v>0.05235602094240832</v>
      </c>
      <c r="I45" s="1440">
        <f>+I44+I42</f>
        <v>7192</v>
      </c>
      <c r="J45" s="1438">
        <f>+J44+J42</f>
        <v>7192</v>
      </c>
      <c r="K45" s="1439">
        <f>(I45/J45)-1</f>
        <v>0</v>
      </c>
      <c r="L45" s="1442"/>
      <c r="M45" s="1443">
        <f>+M44+M42</f>
        <v>900</v>
      </c>
      <c r="N45" s="1438">
        <f>+N44+N42</f>
        <v>891</v>
      </c>
      <c r="O45" s="1439">
        <f>(M45/N45)-1</f>
        <v>0.010101010101010166</v>
      </c>
      <c r="P45" s="1444"/>
      <c r="Q45" s="1377"/>
    </row>
    <row r="46" spans="1:16" ht="12.75">
      <c r="A46" s="1446"/>
      <c r="B46" s="1445"/>
      <c r="C46" s="1445"/>
      <c r="D46" s="1445"/>
      <c r="E46" s="1445"/>
      <c r="F46" s="1445"/>
      <c r="G46" s="1445"/>
      <c r="H46" s="1445"/>
      <c r="I46" s="1445"/>
      <c r="J46" s="1445"/>
      <c r="K46" s="1445"/>
      <c r="L46" s="1447"/>
      <c r="M46" s="1445"/>
      <c r="N46" s="1445"/>
      <c r="O46" s="1445"/>
      <c r="P46" s="1447"/>
    </row>
    <row r="47" ht="12.75">
      <c r="B47" s="1380"/>
    </row>
    <row r="48" spans="2:14" ht="12.75">
      <c r="B48" s="1381"/>
      <c r="G48" s="1381"/>
      <c r="H48" s="1381"/>
      <c r="I48" s="1381"/>
      <c r="J48" s="1381"/>
      <c r="K48" s="1381"/>
      <c r="L48" s="1381"/>
      <c r="M48" s="1382"/>
      <c r="N48" s="1382"/>
    </row>
    <row r="49" spans="2:14" ht="12.75">
      <c r="B49" s="1381"/>
      <c r="C49" s="1381"/>
      <c r="D49" s="1381"/>
      <c r="E49" s="1381"/>
      <c r="F49" s="1381"/>
      <c r="G49" s="1381"/>
      <c r="H49" s="1381"/>
      <c r="I49" s="1381"/>
      <c r="J49" s="1381"/>
      <c r="K49" s="1381"/>
      <c r="L49" s="1381"/>
      <c r="M49" s="1382"/>
      <c r="N49" s="1382"/>
    </row>
    <row r="50" spans="2:14" ht="12.75">
      <c r="B50" s="1381"/>
      <c r="C50" s="1381"/>
      <c r="D50" s="1381"/>
      <c r="E50" s="1381"/>
      <c r="F50" s="1381"/>
      <c r="G50" s="1381"/>
      <c r="H50" s="1381"/>
      <c r="I50" s="1381"/>
      <c r="J50" s="1381"/>
      <c r="K50" s="1381"/>
      <c r="L50" s="1381"/>
      <c r="M50" s="1382"/>
      <c r="N50" s="1382"/>
    </row>
    <row r="51" spans="2:14" ht="12.75">
      <c r="B51" s="1381"/>
      <c r="C51" s="1381"/>
      <c r="D51" s="1381"/>
      <c r="E51" s="1381"/>
      <c r="F51" s="1381"/>
      <c r="G51" s="1383"/>
      <c r="H51" s="1381"/>
      <c r="I51" s="1383"/>
      <c r="J51" s="1383"/>
      <c r="K51" s="1381"/>
      <c r="L51" s="1381"/>
      <c r="M51" s="1383"/>
      <c r="N51" s="1383"/>
    </row>
    <row r="52" spans="2:14" ht="12.75">
      <c r="B52" s="1381"/>
      <c r="C52" s="1383"/>
      <c r="D52" s="1383"/>
      <c r="E52" s="1381"/>
      <c r="F52" s="1381"/>
      <c r="G52" s="1381"/>
      <c r="H52" s="1381"/>
      <c r="I52" s="1381"/>
      <c r="J52" s="1381"/>
      <c r="K52" s="1381"/>
      <c r="L52" s="1381"/>
      <c r="M52" s="1383"/>
      <c r="N52" s="1383"/>
    </row>
    <row r="53" spans="2:14" ht="12.75">
      <c r="B53" s="1381"/>
      <c r="C53" s="1383"/>
      <c r="D53" s="1383"/>
      <c r="E53" s="1381"/>
      <c r="F53" s="1383"/>
      <c r="G53" s="1383"/>
      <c r="H53" s="1381"/>
      <c r="I53" s="1383"/>
      <c r="J53" s="1381"/>
      <c r="K53" s="1381"/>
      <c r="L53" s="1381"/>
      <c r="M53" s="1382"/>
      <c r="N53" s="1382"/>
    </row>
    <row r="54" spans="2:14" ht="12.75">
      <c r="B54" s="1381"/>
      <c r="C54" s="1381"/>
      <c r="D54" s="1381"/>
      <c r="E54" s="1381"/>
      <c r="F54" s="1381"/>
      <c r="G54" s="1381"/>
      <c r="H54" s="1381"/>
      <c r="I54" s="1381"/>
      <c r="J54" s="1381"/>
      <c r="K54" s="1381"/>
      <c r="L54" s="1381"/>
      <c r="M54" s="1382"/>
      <c r="N54" s="1382"/>
    </row>
    <row r="55" spans="2:14" ht="12.75">
      <c r="B55" s="1381"/>
      <c r="C55" s="1381"/>
      <c r="D55" s="1381"/>
      <c r="E55" s="1381"/>
      <c r="F55" s="1381"/>
      <c r="G55" s="1381"/>
      <c r="H55" s="1381"/>
      <c r="I55" s="1381"/>
      <c r="J55" s="1381"/>
      <c r="K55" s="1381"/>
      <c r="L55" s="1381"/>
      <c r="M55" s="1382"/>
      <c r="N55" s="1382"/>
    </row>
    <row r="56" spans="2:14" ht="12.75">
      <c r="B56" s="1381"/>
      <c r="C56" s="1381"/>
      <c r="D56" s="1381"/>
      <c r="E56" s="1381"/>
      <c r="F56" s="1381"/>
      <c r="G56" s="1381"/>
      <c r="H56" s="1381"/>
      <c r="I56" s="1381"/>
      <c r="J56" s="1381"/>
      <c r="K56" s="1381"/>
      <c r="L56" s="1381"/>
      <c r="M56" s="1382"/>
      <c r="N56" s="1382"/>
    </row>
    <row r="57" spans="2:14" ht="12.75">
      <c r="B57" s="1381"/>
      <c r="C57" s="1381"/>
      <c r="D57" s="1381"/>
      <c r="E57" s="1381"/>
      <c r="F57" s="1381"/>
      <c r="G57" s="1381"/>
      <c r="H57" s="1381"/>
      <c r="I57" s="1381"/>
      <c r="J57" s="1381"/>
      <c r="K57" s="1381"/>
      <c r="L57" s="1381"/>
      <c r="M57" s="1383"/>
      <c r="N57" s="1383"/>
    </row>
    <row r="58" spans="2:14" ht="12.75">
      <c r="B58" s="1381"/>
      <c r="C58" s="1381"/>
      <c r="D58" s="1381"/>
      <c r="E58" s="1381"/>
      <c r="F58" s="1381"/>
      <c r="G58" s="1381"/>
      <c r="H58" s="1381"/>
      <c r="I58" s="1381"/>
      <c r="J58" s="1381"/>
      <c r="K58" s="1381"/>
      <c r="L58" s="1381"/>
      <c r="M58" s="1381"/>
      <c r="N58" s="1381"/>
    </row>
    <row r="59" spans="2:14" ht="12.75">
      <c r="B59" s="1381"/>
      <c r="C59" s="1381"/>
      <c r="D59" s="1381"/>
      <c r="E59" s="1381"/>
      <c r="F59" s="1381"/>
      <c r="G59" s="1381"/>
      <c r="H59" s="1381"/>
      <c r="I59" s="1381"/>
      <c r="J59" s="1381"/>
      <c r="K59" s="1381"/>
      <c r="L59" s="1381"/>
      <c r="M59" s="1381"/>
      <c r="N59" s="1381"/>
    </row>
    <row r="60" spans="2:14" ht="12.75">
      <c r="B60" s="1381"/>
      <c r="C60" s="1381"/>
      <c r="D60" s="1381"/>
      <c r="E60" s="1381"/>
      <c r="F60" s="1381"/>
      <c r="G60" s="1381"/>
      <c r="H60" s="1381"/>
      <c r="I60" s="1381"/>
      <c r="J60" s="1381"/>
      <c r="K60" s="1381"/>
      <c r="L60" s="1381"/>
      <c r="M60" s="1381"/>
      <c r="N60" s="1381"/>
    </row>
    <row r="61" spans="2:14" ht="12.75">
      <c r="B61" s="1381"/>
      <c r="C61" s="1381"/>
      <c r="D61" s="1381"/>
      <c r="E61" s="1381"/>
      <c r="F61" s="1381"/>
      <c r="G61" s="1381"/>
      <c r="H61" s="1381"/>
      <c r="I61" s="1381"/>
      <c r="J61" s="1381"/>
      <c r="K61" s="1381"/>
      <c r="L61" s="1381"/>
      <c r="M61" s="1381"/>
      <c r="N61" s="1381"/>
    </row>
    <row r="62" spans="2:14" ht="12.75">
      <c r="B62" s="1381"/>
      <c r="C62" s="1381"/>
      <c r="D62" s="1381"/>
      <c r="E62" s="1381"/>
      <c r="F62" s="1381"/>
      <c r="G62" s="1381"/>
      <c r="H62" s="1381"/>
      <c r="I62" s="1381"/>
      <c r="J62" s="1381"/>
      <c r="K62" s="1381"/>
      <c r="L62" s="1381"/>
      <c r="M62" s="1381"/>
      <c r="N62" s="1381"/>
    </row>
    <row r="63" spans="2:14" ht="12.75">
      <c r="B63" s="1381"/>
      <c r="C63" s="1381"/>
      <c r="D63" s="1381"/>
      <c r="E63" s="1381"/>
      <c r="F63" s="1381"/>
      <c r="G63" s="1381"/>
      <c r="H63" s="1381"/>
      <c r="I63" s="1381"/>
      <c r="J63" s="1381"/>
      <c r="K63" s="1381"/>
      <c r="L63" s="1381"/>
      <c r="M63" s="1381"/>
      <c r="N63" s="1381"/>
    </row>
    <row r="64" spans="2:14" ht="12.75">
      <c r="B64" s="1381"/>
      <c r="C64" s="1381"/>
      <c r="D64" s="1381"/>
      <c r="E64" s="1381"/>
      <c r="F64" s="1381"/>
      <c r="G64" s="1381"/>
      <c r="H64" s="1381"/>
      <c r="I64" s="1381"/>
      <c r="J64" s="1381"/>
      <c r="K64" s="1381"/>
      <c r="L64" s="1381"/>
      <c r="M64" s="1381"/>
      <c r="N64" s="1381"/>
    </row>
    <row r="65" spans="3:6" ht="12.75">
      <c r="C65" s="1381"/>
      <c r="D65" s="1381"/>
      <c r="E65" s="1381"/>
      <c r="F65" s="1381"/>
    </row>
    <row r="66" spans="3:6" ht="12.75">
      <c r="C66" s="1381"/>
      <c r="D66" s="1381"/>
      <c r="E66" s="1381"/>
      <c r="F66" s="1381"/>
    </row>
    <row r="67" spans="3:6" ht="12.75">
      <c r="C67" s="1381"/>
      <c r="D67" s="1381"/>
      <c r="E67" s="1381"/>
      <c r="F67" s="1381"/>
    </row>
    <row r="68" spans="3:5" ht="14.25">
      <c r="C68" s="1384"/>
      <c r="D68" s="1384"/>
      <c r="E68" s="1384"/>
    </row>
  </sheetData>
  <mergeCells count="4">
    <mergeCell ref="A2:P2"/>
    <mergeCell ref="A3:P3"/>
    <mergeCell ref="B4:P4"/>
    <mergeCell ref="M5:P5"/>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O41"/>
  <sheetViews>
    <sheetView showGridLines="0" zoomScale="75" zoomScaleNormal="75" workbookViewId="0" topLeftCell="A5">
      <selection activeCell="C2" sqref="C2"/>
    </sheetView>
  </sheetViews>
  <sheetFormatPr defaultColWidth="9.00390625" defaultRowHeight="14.25"/>
  <cols>
    <col min="1" max="1" width="4.75390625" style="11" customWidth="1"/>
    <col min="2" max="2" width="49.625" style="5" customWidth="1"/>
    <col min="3" max="3" width="14.75390625" style="5" customWidth="1"/>
    <col min="4" max="4" width="14.375" style="5" customWidth="1"/>
    <col min="5" max="5" width="11.875" style="5" customWidth="1"/>
    <col min="6" max="6" width="12.25390625" style="5" customWidth="1"/>
    <col min="7" max="7" width="12.875" style="5" customWidth="1"/>
    <col min="8" max="8" width="13.125" style="5" customWidth="1"/>
    <col min="9" max="9" width="15.125" style="5" customWidth="1"/>
    <col min="10" max="10" width="11.375" style="5" customWidth="1"/>
    <col min="11" max="13" width="11.75390625" style="5" customWidth="1"/>
    <col min="14" max="14" width="12.125" style="5" customWidth="1"/>
    <col min="15" max="15" width="13.25390625" style="5" customWidth="1"/>
    <col min="16" max="16384" width="8.00390625" style="5" customWidth="1"/>
  </cols>
  <sheetData>
    <row r="1" spans="1:9" ht="14.25">
      <c r="A1" s="26" t="s">
        <v>989</v>
      </c>
      <c r="H1" s="1510" t="s">
        <v>479</v>
      </c>
      <c r="I1" s="1511"/>
    </row>
    <row r="2" spans="1:9" ht="12.75">
      <c r="A2" s="26"/>
      <c r="I2" s="27"/>
    </row>
    <row r="3" spans="1:8" ht="15.75">
      <c r="A3" s="29" t="s">
        <v>991</v>
      </c>
      <c r="B3" s="25"/>
      <c r="C3" s="25"/>
      <c r="D3" s="25"/>
      <c r="E3" s="25"/>
      <c r="F3" s="30"/>
      <c r="G3" s="30"/>
      <c r="H3" s="30"/>
    </row>
    <row r="4" spans="1:8" ht="14.25">
      <c r="A4" s="31"/>
      <c r="B4" s="25"/>
      <c r="C4" s="25"/>
      <c r="D4" s="25"/>
      <c r="E4" s="25"/>
      <c r="F4" s="30"/>
      <c r="G4" s="30"/>
      <c r="H4" s="30"/>
    </row>
    <row r="5" ht="20.25" customHeight="1">
      <c r="A5" s="32" t="s">
        <v>460</v>
      </c>
    </row>
    <row r="6" ht="12.75">
      <c r="A6" s="33"/>
    </row>
    <row r="7" spans="1:2" ht="15.75">
      <c r="A7" s="1512">
        <v>2005</v>
      </c>
      <c r="B7" s="1512"/>
    </row>
    <row r="9" spans="3:9" ht="38.25">
      <c r="C9" s="34" t="s">
        <v>461</v>
      </c>
      <c r="D9" s="35" t="s">
        <v>462</v>
      </c>
      <c r="E9" s="35" t="s">
        <v>463</v>
      </c>
      <c r="F9" s="35" t="s">
        <v>464</v>
      </c>
      <c r="G9" s="35" t="s">
        <v>465</v>
      </c>
      <c r="H9" s="35" t="s">
        <v>466</v>
      </c>
      <c r="I9" s="35" t="s">
        <v>995</v>
      </c>
    </row>
    <row r="10" spans="1:9" ht="12" customHeight="1">
      <c r="A10" s="36" t="s">
        <v>480</v>
      </c>
      <c r="B10" s="37"/>
      <c r="C10" s="37"/>
      <c r="D10" s="38" t="s">
        <v>468</v>
      </c>
      <c r="E10" s="38" t="s">
        <v>468</v>
      </c>
      <c r="F10" s="38" t="s">
        <v>468</v>
      </c>
      <c r="G10" s="38" t="s">
        <v>468</v>
      </c>
      <c r="H10" s="38" t="s">
        <v>468</v>
      </c>
      <c r="I10" s="38" t="s">
        <v>469</v>
      </c>
    </row>
    <row r="11" spans="4:8" ht="7.5" customHeight="1">
      <c r="D11" s="39"/>
      <c r="E11" s="39"/>
      <c r="F11" s="39"/>
      <c r="G11" s="39"/>
      <c r="H11" s="39"/>
    </row>
    <row r="12" spans="1:8" ht="12.75">
      <c r="A12" s="40" t="s">
        <v>470</v>
      </c>
      <c r="D12" s="39"/>
      <c r="E12" s="39"/>
      <c r="F12" s="39"/>
      <c r="G12" s="39"/>
      <c r="H12" s="39"/>
    </row>
    <row r="13" spans="4:8" ht="7.5" customHeight="1">
      <c r="D13" s="39"/>
      <c r="E13" s="39"/>
      <c r="F13" s="39"/>
      <c r="G13" s="39"/>
      <c r="H13" s="39"/>
    </row>
    <row r="14" spans="1:9" ht="28.5" customHeight="1">
      <c r="A14" s="1513" t="s">
        <v>844</v>
      </c>
      <c r="B14" s="1514"/>
      <c r="C14" s="43">
        <v>3</v>
      </c>
      <c r="D14" s="70">
        <v>1712</v>
      </c>
      <c r="E14" s="71">
        <v>-363</v>
      </c>
      <c r="F14" s="70">
        <f>SUM(D14:E14)</f>
        <v>1349</v>
      </c>
      <c r="G14" s="70">
        <v>-10</v>
      </c>
      <c r="H14" s="70">
        <f>SUM(F14:G14)</f>
        <v>1339</v>
      </c>
      <c r="I14" s="72">
        <v>56.6</v>
      </c>
    </row>
    <row r="15" spans="1:9" ht="18.75" customHeight="1">
      <c r="A15" s="46" t="s">
        <v>167</v>
      </c>
      <c r="C15" s="43"/>
      <c r="D15" s="70">
        <v>-120</v>
      </c>
      <c r="E15" s="73" t="s">
        <v>481</v>
      </c>
      <c r="F15" s="70">
        <f>SUM(D15:E15)</f>
        <v>-120</v>
      </c>
      <c r="G15" s="73" t="s">
        <v>481</v>
      </c>
      <c r="H15" s="70">
        <f>SUM(F15:G15)</f>
        <v>-120</v>
      </c>
      <c r="I15" s="72">
        <v>-5.1</v>
      </c>
    </row>
    <row r="16" spans="1:9" ht="30" customHeight="1">
      <c r="A16" s="1513" t="s">
        <v>471</v>
      </c>
      <c r="B16" s="1514"/>
      <c r="C16" s="43">
        <v>6</v>
      </c>
      <c r="D16" s="70">
        <v>1068</v>
      </c>
      <c r="E16" s="71">
        <v>-343</v>
      </c>
      <c r="F16" s="70">
        <f>SUM(D16:E16)</f>
        <v>725</v>
      </c>
      <c r="G16" s="70">
        <v>-2</v>
      </c>
      <c r="H16" s="70">
        <f>SUM(F16:G16)</f>
        <v>723</v>
      </c>
      <c r="I16" s="72">
        <v>30.6</v>
      </c>
    </row>
    <row r="17" spans="1:9" ht="33" customHeight="1">
      <c r="A17" s="1513" t="s">
        <v>166</v>
      </c>
      <c r="B17" s="1514"/>
      <c r="C17" s="43">
        <v>6</v>
      </c>
      <c r="D17" s="70">
        <v>-67</v>
      </c>
      <c r="E17" s="73" t="s">
        <v>481</v>
      </c>
      <c r="F17" s="70">
        <f>SUM(D17:E17)</f>
        <v>-67</v>
      </c>
      <c r="G17" s="73" t="s">
        <v>481</v>
      </c>
      <c r="H17" s="70">
        <f>SUM(F17:G17)</f>
        <v>-67</v>
      </c>
      <c r="I17" s="72">
        <v>-2.8</v>
      </c>
    </row>
    <row r="18" spans="1:9" ht="9" customHeight="1">
      <c r="A18" s="41"/>
      <c r="B18" s="42"/>
      <c r="C18" s="43"/>
      <c r="D18" s="70"/>
      <c r="E18" s="71"/>
      <c r="F18" s="70"/>
      <c r="G18" s="70"/>
      <c r="H18" s="70"/>
      <c r="I18" s="74"/>
    </row>
    <row r="19" spans="1:9" ht="25.5" customHeight="1">
      <c r="A19" s="1515" t="s">
        <v>239</v>
      </c>
      <c r="B19" s="1514"/>
      <c r="C19" s="43">
        <v>6</v>
      </c>
      <c r="D19" s="70">
        <v>-47</v>
      </c>
      <c r="E19" s="71">
        <v>14</v>
      </c>
      <c r="F19" s="70">
        <f>SUM(D19:E19)</f>
        <v>-33</v>
      </c>
      <c r="G19" s="73" t="s">
        <v>481</v>
      </c>
      <c r="H19" s="70">
        <f>SUM(F19:G19)</f>
        <v>-33</v>
      </c>
      <c r="I19" s="72">
        <v>-1.4</v>
      </c>
    </row>
    <row r="20" spans="1:9" ht="9.75" customHeight="1">
      <c r="A20" s="48"/>
      <c r="B20" s="11"/>
      <c r="C20" s="43"/>
      <c r="D20" s="70"/>
      <c r="E20" s="71"/>
      <c r="F20" s="70"/>
      <c r="G20" s="70"/>
      <c r="H20" s="70"/>
      <c r="I20" s="74"/>
    </row>
    <row r="21" spans="1:9" ht="30" customHeight="1">
      <c r="A21" s="1516" t="s">
        <v>472</v>
      </c>
      <c r="B21" s="1514"/>
      <c r="C21" s="935">
        <v>6</v>
      </c>
      <c r="D21" s="75">
        <v>-302</v>
      </c>
      <c r="E21" s="936">
        <v>39</v>
      </c>
      <c r="F21" s="70">
        <f>SUM(D21:E21)</f>
        <v>-263</v>
      </c>
      <c r="G21" s="73" t="s">
        <v>481</v>
      </c>
      <c r="H21" s="70">
        <f>SUM(F21:G21)</f>
        <v>-263</v>
      </c>
      <c r="I21" s="72">
        <v>-11.1</v>
      </c>
    </row>
    <row r="22" spans="1:9" ht="7.5" customHeight="1">
      <c r="A22" s="52"/>
      <c r="B22" s="53"/>
      <c r="C22" s="935"/>
      <c r="D22" s="75"/>
      <c r="E22" s="76"/>
      <c r="F22" s="75"/>
      <c r="G22" s="77"/>
      <c r="H22" s="75"/>
      <c r="I22" s="78"/>
    </row>
    <row r="23" spans="1:9" ht="5.25" customHeight="1">
      <c r="A23" s="56"/>
      <c r="B23" s="57"/>
      <c r="C23" s="937"/>
      <c r="D23" s="79"/>
      <c r="E23" s="80"/>
      <c r="F23" s="79"/>
      <c r="G23" s="81"/>
      <c r="H23" s="79"/>
      <c r="I23" s="82"/>
    </row>
    <row r="24" spans="1:9" ht="18" customHeight="1">
      <c r="A24" s="52" t="s">
        <v>473</v>
      </c>
      <c r="B24" s="53"/>
      <c r="C24" s="935"/>
      <c r="D24" s="75">
        <f aca="true" t="shared" si="0" ref="D24:I24">SUM(D14:D21)</f>
        <v>2244</v>
      </c>
      <c r="E24" s="75">
        <f t="shared" si="0"/>
        <v>-653</v>
      </c>
      <c r="F24" s="75">
        <f t="shared" si="0"/>
        <v>1591</v>
      </c>
      <c r="G24" s="75">
        <f t="shared" si="0"/>
        <v>-12</v>
      </c>
      <c r="H24" s="75">
        <f t="shared" si="0"/>
        <v>1579</v>
      </c>
      <c r="I24" s="72">
        <f t="shared" si="0"/>
        <v>66.8</v>
      </c>
    </row>
    <row r="25" spans="1:9" ht="7.5" customHeight="1">
      <c r="A25" s="62"/>
      <c r="B25" s="37"/>
      <c r="C25" s="932"/>
      <c r="D25" s="83"/>
      <c r="E25" s="84"/>
      <c r="F25" s="83"/>
      <c r="G25" s="85"/>
      <c r="H25" s="83"/>
      <c r="I25" s="86"/>
    </row>
    <row r="26" spans="1:9" s="53" customFormat="1" ht="6" customHeight="1">
      <c r="A26" s="46"/>
      <c r="B26" s="5"/>
      <c r="C26" s="43"/>
      <c r="D26" s="70"/>
      <c r="E26" s="71"/>
      <c r="F26" s="70"/>
      <c r="G26" s="87"/>
      <c r="H26" s="70"/>
      <c r="I26" s="74"/>
    </row>
    <row r="27" spans="1:9" ht="18" customHeight="1">
      <c r="A27" s="52" t="s">
        <v>168</v>
      </c>
      <c r="B27" s="53"/>
      <c r="C27" s="935"/>
      <c r="D27" s="75">
        <v>3</v>
      </c>
      <c r="E27" s="73">
        <v>0</v>
      </c>
      <c r="F27" s="70">
        <f>SUM(D27:E27)</f>
        <v>3</v>
      </c>
      <c r="G27" s="73">
        <v>0</v>
      </c>
      <c r="H27" s="70">
        <f>SUM(F27:G27)</f>
        <v>3</v>
      </c>
      <c r="I27" s="72">
        <v>0.1</v>
      </c>
    </row>
    <row r="28" spans="1:9" ht="7.5" customHeight="1">
      <c r="A28" s="65"/>
      <c r="B28" s="53"/>
      <c r="C28" s="938"/>
      <c r="D28" s="75"/>
      <c r="E28" s="76"/>
      <c r="F28" s="75"/>
      <c r="G28" s="75"/>
      <c r="H28" s="75"/>
      <c r="I28" s="78"/>
    </row>
    <row r="29" spans="1:15" ht="3" customHeight="1">
      <c r="A29" s="62"/>
      <c r="B29" s="37"/>
      <c r="C29" s="939"/>
      <c r="D29" s="85"/>
      <c r="E29" s="85"/>
      <c r="F29" s="85"/>
      <c r="G29" s="85"/>
      <c r="H29" s="85"/>
      <c r="I29" s="88"/>
      <c r="J29" s="67"/>
      <c r="K29" s="67"/>
      <c r="L29" s="67"/>
      <c r="M29" s="67"/>
      <c r="N29" s="67"/>
      <c r="O29" s="67"/>
    </row>
    <row r="30" spans="1:15" ht="8.25" customHeight="1">
      <c r="A30" s="46" t="s">
        <v>474</v>
      </c>
      <c r="C30" s="940"/>
      <c r="D30" s="70"/>
      <c r="E30" s="70"/>
      <c r="F30" s="70"/>
      <c r="G30" s="70"/>
      <c r="H30" s="70"/>
      <c r="I30" s="89"/>
      <c r="J30" s="67"/>
      <c r="K30" s="67"/>
      <c r="L30" s="67"/>
      <c r="M30" s="67"/>
      <c r="N30" s="67"/>
      <c r="O30" s="67"/>
    </row>
    <row r="31" spans="1:15" ht="16.5" customHeight="1">
      <c r="A31" s="46" t="s">
        <v>854</v>
      </c>
      <c r="C31" s="940"/>
      <c r="D31" s="70">
        <f>SUM(D24:D27)</f>
        <v>2247</v>
      </c>
      <c r="E31" s="70">
        <f>SUM(E24:E27)</f>
        <v>-653</v>
      </c>
      <c r="F31" s="70">
        <f>SUM(D31:E31)</f>
        <v>1594</v>
      </c>
      <c r="G31" s="70">
        <f>SUM(G24:G27)</f>
        <v>-12</v>
      </c>
      <c r="H31" s="70">
        <f>SUM(F31:G31)</f>
        <v>1582</v>
      </c>
      <c r="I31" s="72">
        <f>SUM(I24:I27)</f>
        <v>66.89999999999999</v>
      </c>
      <c r="J31" s="67"/>
      <c r="K31" s="67"/>
      <c r="L31" s="67"/>
      <c r="M31" s="67"/>
      <c r="N31" s="67"/>
      <c r="O31" s="67"/>
    </row>
    <row r="32" spans="1:15" ht="7.5" customHeight="1">
      <c r="A32" s="62"/>
      <c r="B32" s="37"/>
      <c r="C32" s="205"/>
      <c r="D32" s="205"/>
      <c r="E32" s="205"/>
      <c r="F32" s="205"/>
      <c r="G32" s="205"/>
      <c r="H32" s="205"/>
      <c r="I32" s="941"/>
      <c r="J32" s="67"/>
      <c r="K32" s="67"/>
      <c r="L32" s="67"/>
      <c r="M32" s="67"/>
      <c r="N32" s="67"/>
      <c r="O32" s="67"/>
    </row>
    <row r="33" spans="1:15" ht="7.5" customHeight="1">
      <c r="A33" s="46"/>
      <c r="J33" s="67"/>
      <c r="K33" s="67"/>
      <c r="L33" s="67"/>
      <c r="M33" s="67"/>
      <c r="N33" s="67"/>
      <c r="O33" s="67"/>
    </row>
    <row r="34" spans="1:15" ht="13.5" customHeight="1">
      <c r="A34" s="40" t="s">
        <v>475</v>
      </c>
      <c r="J34" s="67"/>
      <c r="K34" s="67"/>
      <c r="L34" s="67"/>
      <c r="M34" s="67"/>
      <c r="N34" s="67"/>
      <c r="O34" s="67"/>
    </row>
    <row r="35" spans="1:15" ht="12.75">
      <c r="A35" s="40"/>
      <c r="J35" s="67"/>
      <c r="K35" s="67"/>
      <c r="L35" s="67"/>
      <c r="M35" s="67"/>
      <c r="N35" s="67"/>
      <c r="O35" s="68"/>
    </row>
    <row r="36" spans="1:15" ht="30" customHeight="1">
      <c r="A36" s="316" t="s">
        <v>482</v>
      </c>
      <c r="B36" s="1507" t="s">
        <v>169</v>
      </c>
      <c r="C36" s="1508"/>
      <c r="D36" s="1508"/>
      <c r="E36" s="1508"/>
      <c r="F36" s="1508"/>
      <c r="G36" s="1508"/>
      <c r="H36" s="1508"/>
      <c r="I36" s="1508"/>
      <c r="J36" s="67"/>
      <c r="K36" s="67"/>
      <c r="L36" s="67"/>
      <c r="M36" s="67"/>
      <c r="N36" s="67"/>
      <c r="O36" s="68"/>
    </row>
    <row r="37" spans="1:2" ht="18.75" customHeight="1">
      <c r="A37" s="46" t="s">
        <v>483</v>
      </c>
      <c r="B37" s="17" t="s">
        <v>240</v>
      </c>
    </row>
    <row r="38" ht="12.75">
      <c r="B38" s="18"/>
    </row>
    <row r="39" spans="1:9" ht="33" customHeight="1">
      <c r="A39" s="316" t="s">
        <v>242</v>
      </c>
      <c r="B39" s="1507" t="s">
        <v>241</v>
      </c>
      <c r="C39" s="1508"/>
      <c r="D39" s="1508"/>
      <c r="E39" s="1508"/>
      <c r="F39" s="1508"/>
      <c r="G39" s="1508"/>
      <c r="H39" s="1508"/>
      <c r="I39" s="1508"/>
    </row>
    <row r="40" ht="5.25" customHeight="1"/>
    <row r="41" spans="1:2" ht="12.75">
      <c r="A41" s="46" t="s">
        <v>243</v>
      </c>
      <c r="B41" s="18" t="s">
        <v>478</v>
      </c>
    </row>
  </sheetData>
  <mergeCells count="9">
    <mergeCell ref="H1:I1"/>
    <mergeCell ref="A7:B7"/>
    <mergeCell ref="A21:B21"/>
    <mergeCell ref="B36:I36"/>
    <mergeCell ref="B39:I39"/>
    <mergeCell ref="A14:B14"/>
    <mergeCell ref="A16:B16"/>
    <mergeCell ref="A17:B17"/>
    <mergeCell ref="A19:B1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30.xml><?xml version="1.0" encoding="utf-8"?>
<worksheet xmlns="http://schemas.openxmlformats.org/spreadsheetml/2006/main" xmlns:r="http://schemas.openxmlformats.org/officeDocument/2006/relationships">
  <sheetPr>
    <pageSetUpPr fitToPage="1"/>
  </sheetPr>
  <dimension ref="B2:S96"/>
  <sheetViews>
    <sheetView workbookViewId="0" topLeftCell="A1">
      <selection activeCell="C2" sqref="C2"/>
    </sheetView>
  </sheetViews>
  <sheetFormatPr defaultColWidth="9.00390625" defaultRowHeight="14.25"/>
  <cols>
    <col min="1" max="1" width="6.25390625" style="944" customWidth="1"/>
    <col min="2" max="2" width="0.875" style="944" customWidth="1"/>
    <col min="3" max="3" width="27.375" style="944" customWidth="1"/>
    <col min="4" max="6" width="5.375" style="944" customWidth="1"/>
    <col min="7" max="7" width="0.875" style="944" customWidth="1"/>
    <col min="8" max="8" width="3.625" style="944" customWidth="1"/>
    <col min="9" max="10" width="5.375" style="944" customWidth="1"/>
    <col min="11" max="11" width="0.875" style="944" customWidth="1"/>
    <col min="12" max="12" width="4.50390625" style="944" customWidth="1"/>
    <col min="13" max="13" width="6.25390625" style="944" customWidth="1"/>
    <col min="14" max="14" width="5.375" style="944" customWidth="1"/>
    <col min="15" max="15" width="0.875" style="944" customWidth="1"/>
    <col min="16" max="17" width="6.25390625" style="944" customWidth="1"/>
    <col min="18" max="18" width="5.375" style="944" customWidth="1"/>
    <col min="19" max="19" width="0.875" style="944" customWidth="1"/>
    <col min="20" max="16384" width="8.75390625" style="944" customWidth="1"/>
  </cols>
  <sheetData>
    <row r="1" ht="33" customHeight="1"/>
    <row r="2" spans="2:19" ht="13.5" customHeight="1">
      <c r="B2" s="1588" t="s">
        <v>945</v>
      </c>
      <c r="C2" s="1589"/>
      <c r="D2" s="1589"/>
      <c r="E2" s="1589"/>
      <c r="F2" s="1589"/>
      <c r="G2" s="1589"/>
      <c r="H2" s="1589"/>
      <c r="I2" s="1589"/>
      <c r="J2" s="1589"/>
      <c r="K2" s="1589"/>
      <c r="L2" s="1589"/>
      <c r="M2" s="1589"/>
      <c r="N2" s="1589"/>
      <c r="O2" s="1589"/>
      <c r="P2" s="1589"/>
      <c r="Q2" s="1589"/>
      <c r="R2" s="1589"/>
      <c r="S2" s="1589"/>
    </row>
    <row r="3" spans="2:19" ht="22.5" customHeight="1">
      <c r="B3" s="1590" t="s">
        <v>293</v>
      </c>
      <c r="C3" s="1591"/>
      <c r="D3" s="1591"/>
      <c r="E3" s="1591"/>
      <c r="F3" s="1591"/>
      <c r="G3" s="1591"/>
      <c r="H3" s="1591"/>
      <c r="I3" s="1591"/>
      <c r="J3" s="1591"/>
      <c r="K3" s="1591"/>
      <c r="L3" s="1591"/>
      <c r="M3" s="1591"/>
      <c r="N3" s="1591"/>
      <c r="O3" s="1591"/>
      <c r="P3" s="1591"/>
      <c r="Q3" s="1591"/>
      <c r="R3" s="1591"/>
      <c r="S3" s="1592"/>
    </row>
    <row r="4" spans="2:19" ht="18" customHeight="1">
      <c r="B4" s="1593" t="s">
        <v>294</v>
      </c>
      <c r="C4" s="1589"/>
      <c r="D4" s="1589"/>
      <c r="E4" s="1589"/>
      <c r="F4" s="1589"/>
      <c r="G4" s="1589"/>
      <c r="H4" s="1589"/>
      <c r="I4" s="1589"/>
      <c r="J4" s="1589"/>
      <c r="K4" s="1589"/>
      <c r="L4" s="1589"/>
      <c r="M4" s="1589"/>
      <c r="N4" s="1589"/>
      <c r="O4" s="1589"/>
      <c r="P4" s="1589"/>
      <c r="Q4" s="1589"/>
      <c r="R4" s="1589"/>
      <c r="S4" s="1589"/>
    </row>
    <row r="5" spans="2:19" ht="16.5" customHeight="1">
      <c r="B5" s="945"/>
      <c r="C5" s="1038"/>
      <c r="D5" s="1594" t="s">
        <v>295</v>
      </c>
      <c r="E5" s="1586"/>
      <c r="F5" s="1586"/>
      <c r="G5" s="1594" t="s">
        <v>340</v>
      </c>
      <c r="H5" s="1586"/>
      <c r="I5" s="1586"/>
      <c r="J5" s="1586"/>
      <c r="K5" s="1594" t="s">
        <v>341</v>
      </c>
      <c r="L5" s="1586"/>
      <c r="M5" s="1586"/>
      <c r="N5" s="1586"/>
      <c r="O5" s="946"/>
      <c r="P5" s="1585" t="s">
        <v>126</v>
      </c>
      <c r="Q5" s="1586"/>
      <c r="R5" s="1586"/>
      <c r="S5" s="1587"/>
    </row>
    <row r="6" spans="2:19" ht="9" customHeight="1">
      <c r="B6" s="950"/>
      <c r="C6" s="1039"/>
      <c r="D6" s="952"/>
      <c r="E6" s="952"/>
      <c r="F6" s="952"/>
      <c r="G6" s="1626"/>
      <c r="H6" s="1627"/>
      <c r="I6" s="952"/>
      <c r="J6" s="952"/>
      <c r="K6" s="1626"/>
      <c r="L6" s="1627"/>
      <c r="M6" s="952"/>
      <c r="N6" s="952"/>
      <c r="O6" s="952"/>
      <c r="P6" s="953"/>
      <c r="Q6" s="952"/>
      <c r="R6" s="952"/>
      <c r="S6" s="954"/>
    </row>
    <row r="7" spans="2:19" ht="9" customHeight="1">
      <c r="B7" s="950"/>
      <c r="C7" s="951"/>
      <c r="D7" s="952"/>
      <c r="E7" s="952"/>
      <c r="F7" s="952"/>
      <c r="G7" s="1626"/>
      <c r="H7" s="1627"/>
      <c r="I7" s="952"/>
      <c r="J7" s="952"/>
      <c r="K7" s="1626"/>
      <c r="L7" s="1627"/>
      <c r="M7" s="952"/>
      <c r="N7" s="952"/>
      <c r="O7" s="952"/>
      <c r="P7" s="953"/>
      <c r="Q7" s="952"/>
      <c r="R7" s="952"/>
      <c r="S7" s="954"/>
    </row>
    <row r="8" spans="2:19" ht="9" customHeight="1">
      <c r="B8" s="950"/>
      <c r="C8" s="951"/>
      <c r="D8" s="955" t="s">
        <v>298</v>
      </c>
      <c r="E8" s="955" t="s">
        <v>299</v>
      </c>
      <c r="F8" s="955" t="s">
        <v>300</v>
      </c>
      <c r="G8" s="1628" t="s">
        <v>298</v>
      </c>
      <c r="H8" s="1612"/>
      <c r="I8" s="955" t="s">
        <v>299</v>
      </c>
      <c r="J8" s="955" t="s">
        <v>300</v>
      </c>
      <c r="K8" s="1628" t="s">
        <v>298</v>
      </c>
      <c r="L8" s="1612"/>
      <c r="M8" s="955" t="s">
        <v>299</v>
      </c>
      <c r="N8" s="955" t="s">
        <v>300</v>
      </c>
      <c r="O8" s="956"/>
      <c r="P8" s="957" t="s">
        <v>298</v>
      </c>
      <c r="Q8" s="955" t="s">
        <v>299</v>
      </c>
      <c r="R8" s="955" t="s">
        <v>300</v>
      </c>
      <c r="S8" s="958"/>
    </row>
    <row r="9" spans="2:19" ht="9" customHeight="1">
      <c r="B9" s="959"/>
      <c r="C9" s="960"/>
      <c r="D9" s="955" t="s">
        <v>468</v>
      </c>
      <c r="E9" s="955" t="s">
        <v>468</v>
      </c>
      <c r="F9" s="955"/>
      <c r="G9" s="1628" t="s">
        <v>468</v>
      </c>
      <c r="H9" s="1612"/>
      <c r="I9" s="955" t="s">
        <v>468</v>
      </c>
      <c r="J9" s="955"/>
      <c r="K9" s="1628" t="s">
        <v>468</v>
      </c>
      <c r="L9" s="1612"/>
      <c r="M9" s="955" t="s">
        <v>468</v>
      </c>
      <c r="N9" s="955"/>
      <c r="O9" s="955"/>
      <c r="P9" s="957" t="s">
        <v>468</v>
      </c>
      <c r="Q9" s="955" t="s">
        <v>468</v>
      </c>
      <c r="R9" s="955"/>
      <c r="S9" s="961"/>
    </row>
    <row r="10" spans="2:19" ht="9" customHeight="1">
      <c r="B10" s="945"/>
      <c r="C10" s="946"/>
      <c r="D10" s="948"/>
      <c r="E10" s="948"/>
      <c r="F10" s="948"/>
      <c r="G10" s="1636"/>
      <c r="H10" s="1586"/>
      <c r="I10" s="948"/>
      <c r="J10" s="948"/>
      <c r="K10" s="1636"/>
      <c r="L10" s="1586"/>
      <c r="M10" s="948"/>
      <c r="N10" s="948"/>
      <c r="O10" s="948"/>
      <c r="P10" s="962"/>
      <c r="Q10" s="948"/>
      <c r="R10" s="948"/>
      <c r="S10" s="963"/>
    </row>
    <row r="11" spans="2:19" ht="9" customHeight="1">
      <c r="B11" s="964"/>
      <c r="C11" s="965" t="s">
        <v>301</v>
      </c>
      <c r="D11" s="966">
        <v>7192</v>
      </c>
      <c r="E11" s="967">
        <v>7193</v>
      </c>
      <c r="F11" s="1040">
        <v>-0.013902405116085082</v>
      </c>
      <c r="G11" s="1613">
        <v>5981</v>
      </c>
      <c r="H11" s="1614"/>
      <c r="I11" s="967">
        <v>5023</v>
      </c>
      <c r="J11" s="1040">
        <v>19.072267569181765</v>
      </c>
      <c r="K11" s="1613">
        <v>1921</v>
      </c>
      <c r="L11" s="1614"/>
      <c r="M11" s="967">
        <v>1484</v>
      </c>
      <c r="N11" s="1040">
        <v>29.447439353099732</v>
      </c>
      <c r="O11" s="1041"/>
      <c r="P11" s="970">
        <v>15094</v>
      </c>
      <c r="Q11" s="967">
        <v>13700</v>
      </c>
      <c r="R11" s="968">
        <v>10.175182481751825</v>
      </c>
      <c r="S11" s="1042"/>
    </row>
    <row r="12" spans="2:19" ht="9" customHeight="1">
      <c r="B12" s="964"/>
      <c r="C12" s="965" t="s">
        <v>302</v>
      </c>
      <c r="D12" s="972">
        <v>13486</v>
      </c>
      <c r="E12" s="973">
        <v>7916</v>
      </c>
      <c r="F12" s="968">
        <v>70.36382011116726</v>
      </c>
      <c r="G12" s="1633">
        <v>0</v>
      </c>
      <c r="H12" s="1610"/>
      <c r="I12" s="973">
        <v>0</v>
      </c>
      <c r="J12" s="973">
        <v>0</v>
      </c>
      <c r="K12" s="1633">
        <v>20408</v>
      </c>
      <c r="L12" s="1610"/>
      <c r="M12" s="973">
        <v>18457</v>
      </c>
      <c r="N12" s="968">
        <v>10.570515251666034</v>
      </c>
      <c r="O12" s="969"/>
      <c r="P12" s="974">
        <v>33894</v>
      </c>
      <c r="Q12" s="973">
        <v>26373</v>
      </c>
      <c r="R12" s="968">
        <v>28.51780229780457</v>
      </c>
      <c r="S12" s="971"/>
    </row>
    <row r="13" spans="2:19" ht="9" customHeight="1">
      <c r="B13" s="964"/>
      <c r="C13" s="965" t="s">
        <v>303</v>
      </c>
      <c r="D13" s="975">
        <v>20678</v>
      </c>
      <c r="E13" s="976">
        <v>15109</v>
      </c>
      <c r="F13" s="1043">
        <v>36.85882586537825</v>
      </c>
      <c r="G13" s="1634">
        <v>5981</v>
      </c>
      <c r="H13" s="1635"/>
      <c r="I13" s="976">
        <v>5023</v>
      </c>
      <c r="J13" s="1043">
        <v>19.072267569181765</v>
      </c>
      <c r="K13" s="1634">
        <v>22329</v>
      </c>
      <c r="L13" s="1635"/>
      <c r="M13" s="976">
        <v>19941</v>
      </c>
      <c r="N13" s="1043">
        <v>11.975327215285091</v>
      </c>
      <c r="O13" s="1044"/>
      <c r="P13" s="979">
        <v>48988</v>
      </c>
      <c r="Q13" s="976">
        <v>40073</v>
      </c>
      <c r="R13" s="977">
        <v>22.246899408579342</v>
      </c>
      <c r="S13" s="1045"/>
    </row>
    <row r="14" spans="2:19" ht="6" customHeight="1">
      <c r="B14" s="981"/>
      <c r="C14" s="982"/>
      <c r="D14" s="983"/>
      <c r="E14" s="983"/>
      <c r="F14" s="983"/>
      <c r="G14" s="1629"/>
      <c r="H14" s="1630"/>
      <c r="I14" s="983"/>
      <c r="J14" s="983"/>
      <c r="K14" s="1629"/>
      <c r="L14" s="1630"/>
      <c r="M14" s="983"/>
      <c r="N14" s="983"/>
      <c r="O14" s="983"/>
      <c r="P14" s="984"/>
      <c r="Q14" s="983"/>
      <c r="R14" s="983"/>
      <c r="S14" s="985"/>
    </row>
    <row r="15" spans="2:19" ht="27" customHeight="1">
      <c r="B15" s="951"/>
      <c r="C15" s="1631" t="s">
        <v>304</v>
      </c>
      <c r="D15" s="1632"/>
      <c r="E15" s="1632"/>
      <c r="F15" s="1632"/>
      <c r="G15" s="1632"/>
      <c r="H15" s="1632"/>
      <c r="I15" s="1632"/>
      <c r="J15" s="1632"/>
      <c r="K15" s="1632"/>
      <c r="L15" s="1632"/>
      <c r="M15" s="1632"/>
      <c r="N15" s="1632"/>
      <c r="O15" s="1632"/>
      <c r="P15" s="1632"/>
      <c r="Q15" s="1632"/>
      <c r="R15" s="1632"/>
      <c r="S15" s="1632"/>
    </row>
    <row r="16" spans="2:19" ht="13.5" customHeight="1">
      <c r="B16" s="945"/>
      <c r="C16" s="946"/>
      <c r="D16" s="946"/>
      <c r="E16" s="947" t="s">
        <v>286</v>
      </c>
      <c r="F16" s="946"/>
      <c r="G16" s="1595"/>
      <c r="H16" s="1586"/>
      <c r="I16" s="947" t="s">
        <v>287</v>
      </c>
      <c r="J16" s="946"/>
      <c r="K16" s="1595"/>
      <c r="L16" s="1586"/>
      <c r="M16" s="947" t="s">
        <v>126</v>
      </c>
      <c r="N16" s="946"/>
      <c r="O16" s="946"/>
      <c r="P16" s="1585" t="s">
        <v>305</v>
      </c>
      <c r="Q16" s="1586"/>
      <c r="R16" s="1586"/>
      <c r="S16" s="1587"/>
    </row>
    <row r="17" spans="2:19" ht="9.75" customHeight="1">
      <c r="B17" s="950"/>
      <c r="C17" s="951"/>
      <c r="D17" s="952"/>
      <c r="E17" s="952"/>
      <c r="F17" s="952"/>
      <c r="G17" s="1626"/>
      <c r="H17" s="1627"/>
      <c r="I17" s="952"/>
      <c r="J17" s="952"/>
      <c r="K17" s="1626"/>
      <c r="L17" s="1627"/>
      <c r="M17" s="952"/>
      <c r="N17" s="952"/>
      <c r="O17" s="952"/>
      <c r="P17" s="953"/>
      <c r="Q17" s="952"/>
      <c r="R17" s="952"/>
      <c r="S17" s="954"/>
    </row>
    <row r="18" spans="2:19" ht="9.75" customHeight="1">
      <c r="B18" s="950"/>
      <c r="C18" s="951"/>
      <c r="D18" s="955" t="s">
        <v>298</v>
      </c>
      <c r="E18" s="955" t="s">
        <v>299</v>
      </c>
      <c r="F18" s="955" t="s">
        <v>300</v>
      </c>
      <c r="G18" s="1628" t="s">
        <v>298</v>
      </c>
      <c r="H18" s="1612"/>
      <c r="I18" s="955" t="s">
        <v>299</v>
      </c>
      <c r="J18" s="955" t="s">
        <v>300</v>
      </c>
      <c r="K18" s="1628" t="s">
        <v>298</v>
      </c>
      <c r="L18" s="1612"/>
      <c r="M18" s="955" t="s">
        <v>299</v>
      </c>
      <c r="N18" s="955" t="s">
        <v>300</v>
      </c>
      <c r="O18" s="956"/>
      <c r="P18" s="957" t="s">
        <v>298</v>
      </c>
      <c r="Q18" s="955" t="s">
        <v>299</v>
      </c>
      <c r="R18" s="955" t="s">
        <v>300</v>
      </c>
      <c r="S18" s="958"/>
    </row>
    <row r="19" spans="2:19" ht="9.75" customHeight="1">
      <c r="B19" s="959"/>
      <c r="C19" s="960"/>
      <c r="D19" s="987" t="s">
        <v>468</v>
      </c>
      <c r="E19" s="987" t="s">
        <v>468</v>
      </c>
      <c r="F19" s="987"/>
      <c r="G19" s="1624" t="s">
        <v>468</v>
      </c>
      <c r="H19" s="1625"/>
      <c r="I19" s="987" t="s">
        <v>468</v>
      </c>
      <c r="J19" s="987"/>
      <c r="K19" s="1624" t="s">
        <v>468</v>
      </c>
      <c r="L19" s="1625"/>
      <c r="M19" s="987" t="s">
        <v>468</v>
      </c>
      <c r="N19" s="987"/>
      <c r="O19" s="987"/>
      <c r="P19" s="988" t="s">
        <v>468</v>
      </c>
      <c r="Q19" s="987" t="s">
        <v>468</v>
      </c>
      <c r="R19" s="987"/>
      <c r="S19" s="989"/>
    </row>
    <row r="20" spans="2:19" ht="11.25" customHeight="1">
      <c r="B20" s="950"/>
      <c r="C20" s="951" t="s">
        <v>549</v>
      </c>
      <c r="D20" s="956"/>
      <c r="E20" s="956"/>
      <c r="F20" s="956"/>
      <c r="G20" s="1611"/>
      <c r="H20" s="1612"/>
      <c r="I20" s="956"/>
      <c r="J20" s="956"/>
      <c r="K20" s="1611"/>
      <c r="L20" s="1612"/>
      <c r="M20" s="956"/>
      <c r="N20" s="956"/>
      <c r="O20" s="956"/>
      <c r="P20" s="990"/>
      <c r="Q20" s="956"/>
      <c r="R20" s="956"/>
      <c r="S20" s="958"/>
    </row>
    <row r="21" spans="2:19" ht="11.25" customHeight="1">
      <c r="B21" s="991"/>
      <c r="C21" s="992" t="s">
        <v>306</v>
      </c>
      <c r="D21" s="993"/>
      <c r="E21" s="993"/>
      <c r="F21" s="993"/>
      <c r="G21" s="1622"/>
      <c r="H21" s="1623"/>
      <c r="I21" s="993"/>
      <c r="J21" s="993"/>
      <c r="K21" s="1622"/>
      <c r="L21" s="1623"/>
      <c r="M21" s="993"/>
      <c r="N21" s="993"/>
      <c r="O21" s="993"/>
      <c r="P21" s="994"/>
      <c r="Q21" s="993"/>
      <c r="R21" s="993"/>
      <c r="S21" s="995"/>
    </row>
    <row r="22" spans="2:19" ht="9" customHeight="1">
      <c r="B22" s="996"/>
      <c r="C22" s="997" t="s">
        <v>307</v>
      </c>
      <c r="D22" s="966">
        <v>14</v>
      </c>
      <c r="E22" s="967">
        <v>12</v>
      </c>
      <c r="F22" s="998">
        <v>16.666666666666664</v>
      </c>
      <c r="G22" s="1613">
        <v>7</v>
      </c>
      <c r="H22" s="1614"/>
      <c r="I22" s="967">
        <v>8</v>
      </c>
      <c r="J22" s="998">
        <v>-12.5</v>
      </c>
      <c r="K22" s="1613">
        <v>21</v>
      </c>
      <c r="L22" s="1614"/>
      <c r="M22" s="967">
        <v>20</v>
      </c>
      <c r="N22" s="998">
        <v>5</v>
      </c>
      <c r="O22" s="999"/>
      <c r="P22" s="970">
        <v>8</v>
      </c>
      <c r="Q22" s="967">
        <v>9</v>
      </c>
      <c r="R22" s="998">
        <v>-11.11111111111111</v>
      </c>
      <c r="S22" s="1000"/>
    </row>
    <row r="23" spans="2:19" ht="9" customHeight="1">
      <c r="B23" s="996"/>
      <c r="C23" s="997" t="s">
        <v>308</v>
      </c>
      <c r="D23" s="966">
        <v>23</v>
      </c>
      <c r="E23" s="967">
        <v>15</v>
      </c>
      <c r="F23" s="998">
        <v>53.333333333333336</v>
      </c>
      <c r="G23" s="1613">
        <v>1</v>
      </c>
      <c r="H23" s="1614"/>
      <c r="I23" s="967">
        <v>1</v>
      </c>
      <c r="J23" s="998">
        <v>0</v>
      </c>
      <c r="K23" s="1613">
        <v>24</v>
      </c>
      <c r="L23" s="1614"/>
      <c r="M23" s="967">
        <v>16</v>
      </c>
      <c r="N23" s="998">
        <v>50</v>
      </c>
      <c r="O23" s="999"/>
      <c r="P23" s="970">
        <v>3</v>
      </c>
      <c r="Q23" s="967">
        <v>3</v>
      </c>
      <c r="R23" s="998">
        <v>0</v>
      </c>
      <c r="S23" s="1000"/>
    </row>
    <row r="24" spans="2:19" ht="9" customHeight="1">
      <c r="B24" s="996"/>
      <c r="C24" s="997" t="s">
        <v>309</v>
      </c>
      <c r="D24" s="966">
        <v>23</v>
      </c>
      <c r="E24" s="967">
        <v>2</v>
      </c>
      <c r="F24" s="998">
        <v>1050</v>
      </c>
      <c r="G24" s="1613">
        <v>1</v>
      </c>
      <c r="H24" s="1614"/>
      <c r="I24" s="967">
        <v>2</v>
      </c>
      <c r="J24" s="998">
        <v>-50</v>
      </c>
      <c r="K24" s="1613">
        <v>24</v>
      </c>
      <c r="L24" s="1614"/>
      <c r="M24" s="967">
        <v>4</v>
      </c>
      <c r="N24" s="998">
        <v>500</v>
      </c>
      <c r="O24" s="999"/>
      <c r="P24" s="970">
        <v>3</v>
      </c>
      <c r="Q24" s="967">
        <v>2</v>
      </c>
      <c r="R24" s="998">
        <v>50</v>
      </c>
      <c r="S24" s="1000"/>
    </row>
    <row r="25" spans="2:19" ht="9" customHeight="1">
      <c r="B25" s="996"/>
      <c r="C25" s="997" t="s">
        <v>310</v>
      </c>
      <c r="D25" s="966">
        <v>816</v>
      </c>
      <c r="E25" s="967">
        <v>720</v>
      </c>
      <c r="F25" s="998">
        <v>13.333333333333334</v>
      </c>
      <c r="G25" s="1613" t="s">
        <v>311</v>
      </c>
      <c r="H25" s="1614"/>
      <c r="I25" s="967" t="s">
        <v>311</v>
      </c>
      <c r="J25" s="998" t="s">
        <v>312</v>
      </c>
      <c r="K25" s="1613">
        <v>816</v>
      </c>
      <c r="L25" s="1614"/>
      <c r="M25" s="967">
        <v>720</v>
      </c>
      <c r="N25" s="998">
        <v>13.333333333333334</v>
      </c>
      <c r="O25" s="999"/>
      <c r="P25" s="970">
        <v>82</v>
      </c>
      <c r="Q25" s="967">
        <v>72</v>
      </c>
      <c r="R25" s="998">
        <v>13.88888888888889</v>
      </c>
      <c r="S25" s="1000"/>
    </row>
    <row r="26" spans="2:19" ht="10.5" customHeight="1">
      <c r="B26" s="964"/>
      <c r="C26" s="965" t="s">
        <v>313</v>
      </c>
      <c r="D26" s="1001">
        <v>876</v>
      </c>
      <c r="E26" s="1002">
        <v>749</v>
      </c>
      <c r="F26" s="977">
        <v>16.955941255006675</v>
      </c>
      <c r="G26" s="1616">
        <v>9</v>
      </c>
      <c r="H26" s="1617"/>
      <c r="I26" s="1001">
        <v>11</v>
      </c>
      <c r="J26" s="977">
        <v>-18.181818181818183</v>
      </c>
      <c r="K26" s="1616">
        <v>885</v>
      </c>
      <c r="L26" s="1617"/>
      <c r="M26" s="1002">
        <v>760</v>
      </c>
      <c r="N26" s="977">
        <v>16.447368421052634</v>
      </c>
      <c r="O26" s="1003"/>
      <c r="P26" s="1004">
        <v>97</v>
      </c>
      <c r="Q26" s="1002">
        <v>86</v>
      </c>
      <c r="R26" s="977">
        <v>12.790697674418606</v>
      </c>
      <c r="S26" s="1005"/>
    </row>
    <row r="27" spans="2:19" ht="9" customHeight="1">
      <c r="B27" s="996"/>
      <c r="C27" s="997" t="s">
        <v>314</v>
      </c>
      <c r="D27" s="966">
        <v>161</v>
      </c>
      <c r="E27" s="967">
        <v>244</v>
      </c>
      <c r="F27" s="998">
        <v>-34.01639344262295</v>
      </c>
      <c r="G27" s="1613" t="s">
        <v>311</v>
      </c>
      <c r="H27" s="1614"/>
      <c r="I27" s="967" t="s">
        <v>311</v>
      </c>
      <c r="J27" s="998" t="s">
        <v>312</v>
      </c>
      <c r="K27" s="1613">
        <v>161</v>
      </c>
      <c r="L27" s="1614"/>
      <c r="M27" s="967">
        <v>244</v>
      </c>
      <c r="N27" s="998">
        <v>-34.01639344262295</v>
      </c>
      <c r="O27" s="999"/>
      <c r="P27" s="970">
        <v>16</v>
      </c>
      <c r="Q27" s="967">
        <v>24</v>
      </c>
      <c r="R27" s="998">
        <v>-33.33333333333333</v>
      </c>
      <c r="S27" s="1000"/>
    </row>
    <row r="28" spans="2:19" ht="9" customHeight="1">
      <c r="B28" s="964"/>
      <c r="C28" s="965" t="s">
        <v>126</v>
      </c>
      <c r="D28" s="1006">
        <v>1037</v>
      </c>
      <c r="E28" s="1007">
        <v>993</v>
      </c>
      <c r="F28" s="1008">
        <v>4.431017119838873</v>
      </c>
      <c r="G28" s="1605">
        <v>9</v>
      </c>
      <c r="H28" s="1606"/>
      <c r="I28" s="1009">
        <v>11</v>
      </c>
      <c r="J28" s="1010">
        <v>-18.181818181818183</v>
      </c>
      <c r="K28" s="1605">
        <v>1046</v>
      </c>
      <c r="L28" s="1606"/>
      <c r="M28" s="1007">
        <v>1004</v>
      </c>
      <c r="N28" s="1008">
        <v>4.183266932270916</v>
      </c>
      <c r="O28" s="1011"/>
      <c r="P28" s="1021">
        <v>113</v>
      </c>
      <c r="Q28" s="1007">
        <v>110</v>
      </c>
      <c r="R28" s="1008">
        <v>2.727272727272727</v>
      </c>
      <c r="S28" s="1013"/>
    </row>
    <row r="29" spans="2:19" ht="11.25" customHeight="1">
      <c r="B29" s="991"/>
      <c r="C29" s="992" t="s">
        <v>315</v>
      </c>
      <c r="D29" s="993"/>
      <c r="E29" s="993"/>
      <c r="F29" s="993"/>
      <c r="G29" s="1622"/>
      <c r="H29" s="1623"/>
      <c r="I29" s="993"/>
      <c r="J29" s="993"/>
      <c r="K29" s="1622"/>
      <c r="L29" s="1623"/>
      <c r="M29" s="993"/>
      <c r="N29" s="993"/>
      <c r="O29" s="993"/>
      <c r="P29" s="994"/>
      <c r="Q29" s="993"/>
      <c r="R29" s="993"/>
      <c r="S29" s="995"/>
    </row>
    <row r="30" spans="2:19" ht="9" customHeight="1">
      <c r="B30" s="996"/>
      <c r="C30" s="997" t="s">
        <v>316</v>
      </c>
      <c r="D30" s="966">
        <v>536</v>
      </c>
      <c r="E30" s="967">
        <v>242</v>
      </c>
      <c r="F30" s="998">
        <v>121.48760330578511</v>
      </c>
      <c r="G30" s="1613">
        <v>162</v>
      </c>
      <c r="H30" s="1614"/>
      <c r="I30" s="967">
        <v>146</v>
      </c>
      <c r="J30" s="998">
        <v>10.95890410958904</v>
      </c>
      <c r="K30" s="1613">
        <v>698</v>
      </c>
      <c r="L30" s="1614"/>
      <c r="M30" s="967">
        <v>388</v>
      </c>
      <c r="N30" s="998">
        <v>79.89690721649485</v>
      </c>
      <c r="O30" s="999"/>
      <c r="P30" s="970">
        <v>216</v>
      </c>
      <c r="Q30" s="967">
        <v>170</v>
      </c>
      <c r="R30" s="998">
        <v>27.058823529411764</v>
      </c>
      <c r="S30" s="1000"/>
    </row>
    <row r="31" spans="2:19" ht="9" customHeight="1">
      <c r="B31" s="996"/>
      <c r="C31" s="997" t="s">
        <v>310</v>
      </c>
      <c r="D31" s="966">
        <v>264</v>
      </c>
      <c r="E31" s="967">
        <v>212</v>
      </c>
      <c r="F31" s="998">
        <v>24.528301886792452</v>
      </c>
      <c r="G31" s="1613" t="s">
        <v>311</v>
      </c>
      <c r="H31" s="1614"/>
      <c r="I31" s="967" t="s">
        <v>311</v>
      </c>
      <c r="J31" s="998" t="s">
        <v>312</v>
      </c>
      <c r="K31" s="1613">
        <v>264</v>
      </c>
      <c r="L31" s="1614"/>
      <c r="M31" s="967">
        <v>212</v>
      </c>
      <c r="N31" s="998">
        <v>24.528301886792452</v>
      </c>
      <c r="O31" s="999"/>
      <c r="P31" s="970">
        <v>26</v>
      </c>
      <c r="Q31" s="967">
        <v>21</v>
      </c>
      <c r="R31" s="998">
        <v>23.809523809523807</v>
      </c>
      <c r="S31" s="1000"/>
    </row>
    <row r="32" spans="2:19" ht="9" customHeight="1">
      <c r="B32" s="996"/>
      <c r="C32" s="997" t="s">
        <v>317</v>
      </c>
      <c r="D32" s="966">
        <v>85</v>
      </c>
      <c r="E32" s="967">
        <v>511</v>
      </c>
      <c r="F32" s="998">
        <v>-83.36594911937377</v>
      </c>
      <c r="G32" s="1613" t="s">
        <v>311</v>
      </c>
      <c r="H32" s="1614"/>
      <c r="I32" s="967" t="s">
        <v>311</v>
      </c>
      <c r="J32" s="998" t="s">
        <v>312</v>
      </c>
      <c r="K32" s="1613">
        <v>85</v>
      </c>
      <c r="L32" s="1614"/>
      <c r="M32" s="967">
        <v>511</v>
      </c>
      <c r="N32" s="998">
        <v>-83.36594911937377</v>
      </c>
      <c r="O32" s="999"/>
      <c r="P32" s="970">
        <v>9</v>
      </c>
      <c r="Q32" s="967">
        <v>51</v>
      </c>
      <c r="R32" s="998">
        <v>-82.35294117647058</v>
      </c>
      <c r="S32" s="1000"/>
    </row>
    <row r="33" spans="2:19" ht="9" customHeight="1">
      <c r="B33" s="964"/>
      <c r="C33" s="965" t="s">
        <v>126</v>
      </c>
      <c r="D33" s="1006">
        <v>885</v>
      </c>
      <c r="E33" s="1007">
        <v>965</v>
      </c>
      <c r="F33" s="1008">
        <v>-8.290155440414509</v>
      </c>
      <c r="G33" s="1605">
        <v>162</v>
      </c>
      <c r="H33" s="1606"/>
      <c r="I33" s="1009">
        <v>146</v>
      </c>
      <c r="J33" s="1010">
        <v>10.95890410958904</v>
      </c>
      <c r="K33" s="1605">
        <v>1047</v>
      </c>
      <c r="L33" s="1606"/>
      <c r="M33" s="1007">
        <v>1111</v>
      </c>
      <c r="N33" s="1008">
        <v>-5.7605760576057605</v>
      </c>
      <c r="O33" s="1011"/>
      <c r="P33" s="1021">
        <v>251</v>
      </c>
      <c r="Q33" s="1007">
        <v>243</v>
      </c>
      <c r="R33" s="1008">
        <v>3.292181069958848</v>
      </c>
      <c r="S33" s="1013"/>
    </row>
    <row r="34" spans="2:19" ht="11.25" customHeight="1">
      <c r="B34" s="991"/>
      <c r="C34" s="992" t="s">
        <v>318</v>
      </c>
      <c r="D34" s="993"/>
      <c r="E34" s="993"/>
      <c r="F34" s="993"/>
      <c r="G34" s="1622"/>
      <c r="H34" s="1623"/>
      <c r="I34" s="993"/>
      <c r="J34" s="993"/>
      <c r="K34" s="1622"/>
      <c r="L34" s="1623"/>
      <c r="M34" s="993"/>
      <c r="N34" s="993"/>
      <c r="O34" s="993"/>
      <c r="P34" s="994"/>
      <c r="Q34" s="993"/>
      <c r="R34" s="993"/>
      <c r="S34" s="995"/>
    </row>
    <row r="35" spans="2:19" ht="9" customHeight="1">
      <c r="B35" s="996"/>
      <c r="C35" s="997" t="s">
        <v>307</v>
      </c>
      <c r="D35" s="966">
        <v>87</v>
      </c>
      <c r="E35" s="967">
        <v>65</v>
      </c>
      <c r="F35" s="998">
        <v>33.84615384615385</v>
      </c>
      <c r="G35" s="1613">
        <v>18</v>
      </c>
      <c r="H35" s="1614"/>
      <c r="I35" s="967">
        <v>18</v>
      </c>
      <c r="J35" s="998">
        <v>0</v>
      </c>
      <c r="K35" s="1613">
        <v>105</v>
      </c>
      <c r="L35" s="1614"/>
      <c r="M35" s="967">
        <v>83</v>
      </c>
      <c r="N35" s="998">
        <v>26.506024096385545</v>
      </c>
      <c r="O35" s="999"/>
      <c r="P35" s="970">
        <v>27</v>
      </c>
      <c r="Q35" s="967">
        <v>25</v>
      </c>
      <c r="R35" s="998">
        <v>8</v>
      </c>
      <c r="S35" s="1000"/>
    </row>
    <row r="36" spans="2:19" ht="9" customHeight="1">
      <c r="B36" s="996"/>
      <c r="C36" s="997" t="s">
        <v>316</v>
      </c>
      <c r="D36" s="966">
        <v>43</v>
      </c>
      <c r="E36" s="967">
        <v>43</v>
      </c>
      <c r="F36" s="998">
        <v>0</v>
      </c>
      <c r="G36" s="1613">
        <v>4</v>
      </c>
      <c r="H36" s="1614"/>
      <c r="I36" s="967">
        <v>7</v>
      </c>
      <c r="J36" s="998">
        <v>-42.857142857142854</v>
      </c>
      <c r="K36" s="1613">
        <v>47</v>
      </c>
      <c r="L36" s="1614"/>
      <c r="M36" s="967">
        <v>50</v>
      </c>
      <c r="N36" s="998">
        <v>-6</v>
      </c>
      <c r="O36" s="999"/>
      <c r="P36" s="970">
        <v>8</v>
      </c>
      <c r="Q36" s="967">
        <v>11</v>
      </c>
      <c r="R36" s="998">
        <v>-27.27272727272727</v>
      </c>
      <c r="S36" s="1000"/>
    </row>
    <row r="37" spans="2:19" ht="9" customHeight="1">
      <c r="B37" s="996"/>
      <c r="C37" s="997" t="s">
        <v>308</v>
      </c>
      <c r="D37" s="966">
        <v>202</v>
      </c>
      <c r="E37" s="967">
        <v>159</v>
      </c>
      <c r="F37" s="998">
        <v>27.044025157232703</v>
      </c>
      <c r="G37" s="1613">
        <v>0</v>
      </c>
      <c r="H37" s="1614"/>
      <c r="I37" s="967">
        <v>0</v>
      </c>
      <c r="J37" s="998" t="s">
        <v>312</v>
      </c>
      <c r="K37" s="1613">
        <v>202</v>
      </c>
      <c r="L37" s="1614"/>
      <c r="M37" s="967">
        <v>159</v>
      </c>
      <c r="N37" s="998">
        <v>27.044025157232703</v>
      </c>
      <c r="O37" s="999"/>
      <c r="P37" s="970">
        <v>20</v>
      </c>
      <c r="Q37" s="967">
        <v>16</v>
      </c>
      <c r="R37" s="998">
        <v>25</v>
      </c>
      <c r="S37" s="1000"/>
    </row>
    <row r="38" spans="2:19" ht="9" customHeight="1">
      <c r="B38" s="996"/>
      <c r="C38" s="997" t="s">
        <v>319</v>
      </c>
      <c r="D38" s="966">
        <v>693</v>
      </c>
      <c r="E38" s="967">
        <v>947</v>
      </c>
      <c r="F38" s="998">
        <v>-26.821541710665258</v>
      </c>
      <c r="G38" s="1613">
        <v>0</v>
      </c>
      <c r="H38" s="1614"/>
      <c r="I38" s="967">
        <v>0</v>
      </c>
      <c r="J38" s="998" t="s">
        <v>312</v>
      </c>
      <c r="K38" s="1613">
        <v>693</v>
      </c>
      <c r="L38" s="1614"/>
      <c r="M38" s="967">
        <v>947</v>
      </c>
      <c r="N38" s="998">
        <v>-26.821541710665258</v>
      </c>
      <c r="O38" s="999"/>
      <c r="P38" s="970">
        <v>69</v>
      </c>
      <c r="Q38" s="967">
        <v>95</v>
      </c>
      <c r="R38" s="998">
        <v>-27.368421052631582</v>
      </c>
      <c r="S38" s="1000"/>
    </row>
    <row r="39" spans="2:19" ht="9" customHeight="1">
      <c r="B39" s="996"/>
      <c r="C39" s="997" t="s">
        <v>309</v>
      </c>
      <c r="D39" s="966">
        <v>66</v>
      </c>
      <c r="E39" s="967">
        <v>6</v>
      </c>
      <c r="F39" s="998">
        <v>1000</v>
      </c>
      <c r="G39" s="1613">
        <v>5</v>
      </c>
      <c r="H39" s="1614"/>
      <c r="I39" s="967">
        <v>6</v>
      </c>
      <c r="J39" s="998">
        <v>-16.666666666666664</v>
      </c>
      <c r="K39" s="1613">
        <v>71</v>
      </c>
      <c r="L39" s="1614"/>
      <c r="M39" s="967">
        <v>12</v>
      </c>
      <c r="N39" s="998">
        <v>491.6666666666667</v>
      </c>
      <c r="O39" s="999"/>
      <c r="P39" s="970">
        <v>12</v>
      </c>
      <c r="Q39" s="967">
        <v>7</v>
      </c>
      <c r="R39" s="998">
        <v>71.42857142857143</v>
      </c>
      <c r="S39" s="1000"/>
    </row>
    <row r="40" spans="2:19" ht="9" customHeight="1">
      <c r="B40" s="996"/>
      <c r="C40" s="997" t="s">
        <v>310</v>
      </c>
      <c r="D40" s="966">
        <v>919</v>
      </c>
      <c r="E40" s="967">
        <v>995</v>
      </c>
      <c r="F40" s="998">
        <v>-7.63819095477387</v>
      </c>
      <c r="G40" s="1613" t="s">
        <v>311</v>
      </c>
      <c r="H40" s="1614"/>
      <c r="I40" s="967" t="s">
        <v>311</v>
      </c>
      <c r="J40" s="998" t="s">
        <v>312</v>
      </c>
      <c r="K40" s="1613">
        <v>919</v>
      </c>
      <c r="L40" s="1614"/>
      <c r="M40" s="967">
        <v>995</v>
      </c>
      <c r="N40" s="998">
        <v>-7.63819095477387</v>
      </c>
      <c r="O40" s="999"/>
      <c r="P40" s="970">
        <v>92</v>
      </c>
      <c r="Q40" s="967">
        <v>100</v>
      </c>
      <c r="R40" s="998">
        <v>-8</v>
      </c>
      <c r="S40" s="1000"/>
    </row>
    <row r="41" spans="2:19" ht="9" customHeight="1">
      <c r="B41" s="964"/>
      <c r="C41" s="965" t="s">
        <v>126</v>
      </c>
      <c r="D41" s="1006">
        <v>2010</v>
      </c>
      <c r="E41" s="1007">
        <v>2215</v>
      </c>
      <c r="F41" s="1008">
        <v>-9.255079006772009</v>
      </c>
      <c r="G41" s="1605">
        <v>27</v>
      </c>
      <c r="H41" s="1606"/>
      <c r="I41" s="1009">
        <v>31</v>
      </c>
      <c r="J41" s="1010">
        <v>-12.903225806451612</v>
      </c>
      <c r="K41" s="1605">
        <v>2037</v>
      </c>
      <c r="L41" s="1606"/>
      <c r="M41" s="1007">
        <v>2246</v>
      </c>
      <c r="N41" s="1008">
        <v>-9.305431878895815</v>
      </c>
      <c r="O41" s="1011"/>
      <c r="P41" s="1021">
        <v>228</v>
      </c>
      <c r="Q41" s="1007">
        <v>253</v>
      </c>
      <c r="R41" s="1008">
        <v>-9.881422924901186</v>
      </c>
      <c r="S41" s="1013"/>
    </row>
    <row r="42" spans="2:19" ht="11.25" customHeight="1">
      <c r="B42" s="991"/>
      <c r="C42" s="992" t="s">
        <v>320</v>
      </c>
      <c r="D42" s="993"/>
      <c r="E42" s="993"/>
      <c r="F42" s="993"/>
      <c r="G42" s="1622"/>
      <c r="H42" s="1623"/>
      <c r="I42" s="993"/>
      <c r="J42" s="993"/>
      <c r="K42" s="1622"/>
      <c r="L42" s="1623"/>
      <c r="M42" s="993"/>
      <c r="N42" s="993"/>
      <c r="O42" s="993"/>
      <c r="P42" s="994"/>
      <c r="Q42" s="993"/>
      <c r="R42" s="993"/>
      <c r="S42" s="995"/>
    </row>
    <row r="43" spans="2:19" ht="9" customHeight="1">
      <c r="B43" s="996"/>
      <c r="C43" s="997" t="s">
        <v>307</v>
      </c>
      <c r="D43" s="966">
        <v>1</v>
      </c>
      <c r="E43" s="967" t="s">
        <v>311</v>
      </c>
      <c r="F43" s="998" t="s">
        <v>312</v>
      </c>
      <c r="G43" s="1613">
        <v>0</v>
      </c>
      <c r="H43" s="1614"/>
      <c r="I43" s="967" t="s">
        <v>311</v>
      </c>
      <c r="J43" s="998" t="s">
        <v>312</v>
      </c>
      <c r="K43" s="1613">
        <v>1</v>
      </c>
      <c r="L43" s="1614"/>
      <c r="M43" s="967" t="s">
        <v>311</v>
      </c>
      <c r="N43" s="998" t="s">
        <v>312</v>
      </c>
      <c r="O43" s="999"/>
      <c r="P43" s="970">
        <v>0</v>
      </c>
      <c r="Q43" s="967" t="s">
        <v>311</v>
      </c>
      <c r="R43" s="998" t="s">
        <v>312</v>
      </c>
      <c r="S43" s="1000"/>
    </row>
    <row r="44" spans="2:19" ht="9" customHeight="1">
      <c r="B44" s="996"/>
      <c r="C44" s="997" t="s">
        <v>308</v>
      </c>
      <c r="D44" s="966">
        <v>24</v>
      </c>
      <c r="E44" s="967">
        <v>0</v>
      </c>
      <c r="F44" s="998" t="s">
        <v>312</v>
      </c>
      <c r="G44" s="1613" t="s">
        <v>311</v>
      </c>
      <c r="H44" s="1614"/>
      <c r="I44" s="967" t="s">
        <v>311</v>
      </c>
      <c r="J44" s="998" t="s">
        <v>312</v>
      </c>
      <c r="K44" s="1613">
        <v>24</v>
      </c>
      <c r="L44" s="1614"/>
      <c r="M44" s="967">
        <v>0</v>
      </c>
      <c r="N44" s="998" t="s">
        <v>312</v>
      </c>
      <c r="O44" s="999"/>
      <c r="P44" s="970">
        <v>2</v>
      </c>
      <c r="Q44" s="967">
        <v>0</v>
      </c>
      <c r="R44" s="998" t="s">
        <v>312</v>
      </c>
      <c r="S44" s="1000"/>
    </row>
    <row r="45" spans="2:19" ht="9" customHeight="1">
      <c r="B45" s="996"/>
      <c r="C45" s="997" t="s">
        <v>319</v>
      </c>
      <c r="D45" s="966">
        <v>117</v>
      </c>
      <c r="E45" s="967">
        <v>0</v>
      </c>
      <c r="F45" s="998" t="s">
        <v>312</v>
      </c>
      <c r="G45" s="1613" t="s">
        <v>311</v>
      </c>
      <c r="H45" s="1614"/>
      <c r="I45" s="967" t="s">
        <v>311</v>
      </c>
      <c r="J45" s="998" t="s">
        <v>312</v>
      </c>
      <c r="K45" s="1613">
        <v>117</v>
      </c>
      <c r="L45" s="1614"/>
      <c r="M45" s="967">
        <v>0</v>
      </c>
      <c r="N45" s="998" t="s">
        <v>312</v>
      </c>
      <c r="O45" s="999"/>
      <c r="P45" s="970">
        <v>12</v>
      </c>
      <c r="Q45" s="967">
        <v>0</v>
      </c>
      <c r="R45" s="998" t="s">
        <v>312</v>
      </c>
      <c r="S45" s="1000"/>
    </row>
    <row r="46" spans="2:19" ht="9" customHeight="1">
      <c r="B46" s="996"/>
      <c r="C46" s="997" t="s">
        <v>309</v>
      </c>
      <c r="D46" s="966">
        <v>698</v>
      </c>
      <c r="E46" s="967">
        <v>814</v>
      </c>
      <c r="F46" s="998">
        <v>-14.250614250614252</v>
      </c>
      <c r="G46" s="1613">
        <v>3</v>
      </c>
      <c r="H46" s="1614"/>
      <c r="I46" s="967">
        <v>3</v>
      </c>
      <c r="J46" s="998">
        <v>0</v>
      </c>
      <c r="K46" s="1613">
        <v>701</v>
      </c>
      <c r="L46" s="1614"/>
      <c r="M46" s="967">
        <v>817</v>
      </c>
      <c r="N46" s="998">
        <v>-14.198286413708692</v>
      </c>
      <c r="O46" s="999"/>
      <c r="P46" s="970">
        <v>73</v>
      </c>
      <c r="Q46" s="967">
        <v>84</v>
      </c>
      <c r="R46" s="998">
        <v>-13.095238095238097</v>
      </c>
      <c r="S46" s="1000"/>
    </row>
    <row r="47" spans="2:19" ht="9" customHeight="1">
      <c r="B47" s="996"/>
      <c r="C47" s="997" t="s">
        <v>310</v>
      </c>
      <c r="D47" s="966">
        <v>714</v>
      </c>
      <c r="E47" s="967">
        <v>295</v>
      </c>
      <c r="F47" s="998">
        <v>142.03389830508476</v>
      </c>
      <c r="G47" s="1613" t="s">
        <v>311</v>
      </c>
      <c r="H47" s="1614"/>
      <c r="I47" s="967" t="s">
        <v>311</v>
      </c>
      <c r="J47" s="998" t="s">
        <v>312</v>
      </c>
      <c r="K47" s="1613">
        <v>714</v>
      </c>
      <c r="L47" s="1614"/>
      <c r="M47" s="967">
        <v>295</v>
      </c>
      <c r="N47" s="998">
        <v>142.03389830508476</v>
      </c>
      <c r="O47" s="999"/>
      <c r="P47" s="970">
        <v>71</v>
      </c>
      <c r="Q47" s="967">
        <v>30</v>
      </c>
      <c r="R47" s="998">
        <v>136.66666666666666</v>
      </c>
      <c r="S47" s="1000"/>
    </row>
    <row r="48" spans="2:19" ht="9" customHeight="1">
      <c r="B48" s="996"/>
      <c r="C48" s="997" t="s">
        <v>321</v>
      </c>
      <c r="D48" s="966">
        <v>560</v>
      </c>
      <c r="E48" s="967" t="s">
        <v>311</v>
      </c>
      <c r="F48" s="998" t="s">
        <v>312</v>
      </c>
      <c r="G48" s="1613" t="s">
        <v>311</v>
      </c>
      <c r="H48" s="1614"/>
      <c r="I48" s="967" t="s">
        <v>311</v>
      </c>
      <c r="J48" s="998" t="s">
        <v>312</v>
      </c>
      <c r="K48" s="1613">
        <v>560</v>
      </c>
      <c r="L48" s="1614"/>
      <c r="M48" s="967" t="s">
        <v>311</v>
      </c>
      <c r="N48" s="998" t="s">
        <v>312</v>
      </c>
      <c r="O48" s="999"/>
      <c r="P48" s="970">
        <v>56</v>
      </c>
      <c r="Q48" s="967" t="s">
        <v>311</v>
      </c>
      <c r="R48" s="998" t="s">
        <v>312</v>
      </c>
      <c r="S48" s="1000"/>
    </row>
    <row r="49" spans="2:19" ht="9" customHeight="1">
      <c r="B49" s="996"/>
      <c r="C49" s="997" t="s">
        <v>317</v>
      </c>
      <c r="D49" s="966">
        <v>786</v>
      </c>
      <c r="E49" s="967">
        <v>1519</v>
      </c>
      <c r="F49" s="998">
        <v>-48.25543120473996</v>
      </c>
      <c r="G49" s="1613" t="s">
        <v>311</v>
      </c>
      <c r="H49" s="1614"/>
      <c r="I49" s="967" t="s">
        <v>311</v>
      </c>
      <c r="J49" s="998" t="s">
        <v>312</v>
      </c>
      <c r="K49" s="1613">
        <v>786</v>
      </c>
      <c r="L49" s="1614"/>
      <c r="M49" s="967">
        <v>1519</v>
      </c>
      <c r="N49" s="998">
        <v>-48.25543120473996</v>
      </c>
      <c r="O49" s="999"/>
      <c r="P49" s="970">
        <v>79</v>
      </c>
      <c r="Q49" s="967">
        <v>152</v>
      </c>
      <c r="R49" s="998">
        <v>-48.026315789473685</v>
      </c>
      <c r="S49" s="1000"/>
    </row>
    <row r="50" spans="2:19" ht="9" customHeight="1">
      <c r="B50" s="964"/>
      <c r="C50" s="965" t="s">
        <v>126</v>
      </c>
      <c r="D50" s="975">
        <v>2900</v>
      </c>
      <c r="E50" s="1002">
        <v>2628</v>
      </c>
      <c r="F50" s="977">
        <v>10.350076103500761</v>
      </c>
      <c r="G50" s="1616">
        <v>3</v>
      </c>
      <c r="H50" s="1617"/>
      <c r="I50" s="1001">
        <v>3</v>
      </c>
      <c r="J50" s="1014">
        <v>0</v>
      </c>
      <c r="K50" s="1616">
        <v>2903</v>
      </c>
      <c r="L50" s="1617"/>
      <c r="M50" s="1002">
        <v>2631</v>
      </c>
      <c r="N50" s="977">
        <v>10.338274420372482</v>
      </c>
      <c r="O50" s="1003"/>
      <c r="P50" s="1004">
        <v>293</v>
      </c>
      <c r="Q50" s="1002">
        <v>266</v>
      </c>
      <c r="R50" s="977">
        <v>10.150375939849624</v>
      </c>
      <c r="S50" s="1005"/>
    </row>
    <row r="51" spans="2:19" ht="6.75" customHeight="1">
      <c r="B51" s="1015"/>
      <c r="C51" s="1016"/>
      <c r="D51" s="1017"/>
      <c r="E51" s="1017"/>
      <c r="F51" s="1018"/>
      <c r="G51" s="1620"/>
      <c r="H51" s="1621"/>
      <c r="I51" s="1018"/>
      <c r="J51" s="1018"/>
      <c r="K51" s="1620"/>
      <c r="L51" s="1621"/>
      <c r="M51" s="1018"/>
      <c r="N51" s="1018"/>
      <c r="O51" s="1018"/>
      <c r="P51" s="1019"/>
      <c r="Q51" s="1018"/>
      <c r="R51" s="1018"/>
      <c r="S51" s="1020"/>
    </row>
    <row r="52" spans="2:19" ht="9.75" customHeight="1">
      <c r="B52" s="950"/>
      <c r="C52" s="951" t="s">
        <v>322</v>
      </c>
      <c r="D52" s="956"/>
      <c r="E52" s="956"/>
      <c r="F52" s="956"/>
      <c r="G52" s="1611"/>
      <c r="H52" s="1612"/>
      <c r="I52" s="956"/>
      <c r="J52" s="956"/>
      <c r="K52" s="1611"/>
      <c r="L52" s="1612"/>
      <c r="M52" s="956"/>
      <c r="N52" s="956"/>
      <c r="O52" s="956"/>
      <c r="P52" s="990"/>
      <c r="Q52" s="956"/>
      <c r="R52" s="956"/>
      <c r="S52" s="958"/>
    </row>
    <row r="53" spans="2:19" ht="9.75" customHeight="1">
      <c r="B53" s="996"/>
      <c r="C53" s="997" t="s">
        <v>307</v>
      </c>
      <c r="D53" s="966">
        <v>102</v>
      </c>
      <c r="E53" s="967">
        <v>77</v>
      </c>
      <c r="F53" s="998">
        <v>32.467532467532465</v>
      </c>
      <c r="G53" s="1613">
        <v>25</v>
      </c>
      <c r="H53" s="1614"/>
      <c r="I53" s="967">
        <v>26</v>
      </c>
      <c r="J53" s="998">
        <v>-3.8461538461538463</v>
      </c>
      <c r="K53" s="1613">
        <v>127</v>
      </c>
      <c r="L53" s="1614"/>
      <c r="M53" s="967">
        <v>103</v>
      </c>
      <c r="N53" s="998">
        <v>23.300970873786408</v>
      </c>
      <c r="O53" s="999"/>
      <c r="P53" s="970">
        <v>35</v>
      </c>
      <c r="Q53" s="967">
        <v>34</v>
      </c>
      <c r="R53" s="998">
        <v>2.941176470588235</v>
      </c>
      <c r="S53" s="1000"/>
    </row>
    <row r="54" spans="2:19" ht="9.75" customHeight="1">
      <c r="B54" s="996"/>
      <c r="C54" s="997" t="s">
        <v>316</v>
      </c>
      <c r="D54" s="966">
        <v>579</v>
      </c>
      <c r="E54" s="967">
        <v>285</v>
      </c>
      <c r="F54" s="998">
        <v>103.15789473684211</v>
      </c>
      <c r="G54" s="1613">
        <v>166</v>
      </c>
      <c r="H54" s="1614"/>
      <c r="I54" s="967">
        <v>153</v>
      </c>
      <c r="J54" s="998">
        <v>8.49673202614379</v>
      </c>
      <c r="K54" s="1613">
        <v>745</v>
      </c>
      <c r="L54" s="1614"/>
      <c r="M54" s="967">
        <v>438</v>
      </c>
      <c r="N54" s="998">
        <v>70.09132420091323</v>
      </c>
      <c r="O54" s="999"/>
      <c r="P54" s="970">
        <v>224</v>
      </c>
      <c r="Q54" s="967">
        <v>182</v>
      </c>
      <c r="R54" s="998">
        <v>23.076923076923077</v>
      </c>
      <c r="S54" s="1000"/>
    </row>
    <row r="55" spans="2:19" ht="9.75" customHeight="1">
      <c r="B55" s="996"/>
      <c r="C55" s="997" t="s">
        <v>308</v>
      </c>
      <c r="D55" s="966">
        <v>249</v>
      </c>
      <c r="E55" s="967">
        <v>174</v>
      </c>
      <c r="F55" s="998">
        <v>43.103448275862064</v>
      </c>
      <c r="G55" s="1613">
        <v>1</v>
      </c>
      <c r="H55" s="1614"/>
      <c r="I55" s="967">
        <v>1</v>
      </c>
      <c r="J55" s="998">
        <v>0</v>
      </c>
      <c r="K55" s="1613">
        <v>250</v>
      </c>
      <c r="L55" s="1614"/>
      <c r="M55" s="967">
        <v>175</v>
      </c>
      <c r="N55" s="998">
        <v>42.857142857142854</v>
      </c>
      <c r="O55" s="999"/>
      <c r="P55" s="970">
        <v>26</v>
      </c>
      <c r="Q55" s="967">
        <v>18</v>
      </c>
      <c r="R55" s="998">
        <v>44.44444444444444</v>
      </c>
      <c r="S55" s="1000"/>
    </row>
    <row r="56" spans="2:19" ht="9.75" customHeight="1">
      <c r="B56" s="996"/>
      <c r="C56" s="997" t="s">
        <v>319</v>
      </c>
      <c r="D56" s="966">
        <v>810</v>
      </c>
      <c r="E56" s="967">
        <v>947</v>
      </c>
      <c r="F56" s="998">
        <v>-14.46673706441394</v>
      </c>
      <c r="G56" s="1613">
        <v>0</v>
      </c>
      <c r="H56" s="1614"/>
      <c r="I56" s="967">
        <v>0</v>
      </c>
      <c r="J56" s="998" t="s">
        <v>312</v>
      </c>
      <c r="K56" s="1613">
        <v>810</v>
      </c>
      <c r="L56" s="1614"/>
      <c r="M56" s="967">
        <v>947</v>
      </c>
      <c r="N56" s="998">
        <v>-14.46673706441394</v>
      </c>
      <c r="O56" s="999"/>
      <c r="P56" s="970">
        <v>81</v>
      </c>
      <c r="Q56" s="967">
        <v>95</v>
      </c>
      <c r="R56" s="998">
        <v>-14.736842105263156</v>
      </c>
      <c r="S56" s="1000"/>
    </row>
    <row r="57" spans="2:19" ht="9.75" customHeight="1">
      <c r="B57" s="996"/>
      <c r="C57" s="997" t="s">
        <v>309</v>
      </c>
      <c r="D57" s="966">
        <v>787</v>
      </c>
      <c r="E57" s="967">
        <v>822</v>
      </c>
      <c r="F57" s="998">
        <v>-4.257907542579075</v>
      </c>
      <c r="G57" s="1613">
        <v>9</v>
      </c>
      <c r="H57" s="1614"/>
      <c r="I57" s="967">
        <v>11</v>
      </c>
      <c r="J57" s="998">
        <v>-18.181818181818183</v>
      </c>
      <c r="K57" s="1613">
        <v>796</v>
      </c>
      <c r="L57" s="1614"/>
      <c r="M57" s="967">
        <v>833</v>
      </c>
      <c r="N57" s="998">
        <v>-4.441776710684274</v>
      </c>
      <c r="O57" s="999"/>
      <c r="P57" s="970">
        <v>88</v>
      </c>
      <c r="Q57" s="967">
        <v>93</v>
      </c>
      <c r="R57" s="998">
        <v>-5.376344086021505</v>
      </c>
      <c r="S57" s="1000"/>
    </row>
    <row r="58" spans="2:19" ht="9.75" customHeight="1">
      <c r="B58" s="996"/>
      <c r="C58" s="997" t="s">
        <v>310</v>
      </c>
      <c r="D58" s="966">
        <v>2713</v>
      </c>
      <c r="E58" s="967">
        <v>2222</v>
      </c>
      <c r="F58" s="998">
        <v>22.097209720972096</v>
      </c>
      <c r="G58" s="1613" t="s">
        <v>311</v>
      </c>
      <c r="H58" s="1614"/>
      <c r="I58" s="967" t="s">
        <v>311</v>
      </c>
      <c r="J58" s="998" t="s">
        <v>312</v>
      </c>
      <c r="K58" s="1613">
        <v>2713</v>
      </c>
      <c r="L58" s="1614"/>
      <c r="M58" s="967">
        <v>2222</v>
      </c>
      <c r="N58" s="998">
        <v>22.097209720972096</v>
      </c>
      <c r="O58" s="999"/>
      <c r="P58" s="970">
        <v>271</v>
      </c>
      <c r="Q58" s="967">
        <v>222</v>
      </c>
      <c r="R58" s="998">
        <v>22.07207207207207</v>
      </c>
      <c r="S58" s="1000"/>
    </row>
    <row r="59" spans="2:19" ht="9.75" customHeight="1">
      <c r="B59" s="996"/>
      <c r="C59" s="997" t="s">
        <v>317</v>
      </c>
      <c r="D59" s="966">
        <v>1431</v>
      </c>
      <c r="E59" s="967">
        <v>2030</v>
      </c>
      <c r="F59" s="998">
        <v>-29.507389162561577</v>
      </c>
      <c r="G59" s="1613" t="s">
        <v>311</v>
      </c>
      <c r="H59" s="1614"/>
      <c r="I59" s="967" t="s">
        <v>311</v>
      </c>
      <c r="J59" s="998" t="s">
        <v>312</v>
      </c>
      <c r="K59" s="1613">
        <v>1431</v>
      </c>
      <c r="L59" s="1614"/>
      <c r="M59" s="967">
        <v>2030</v>
      </c>
      <c r="N59" s="998">
        <v>-29.507389162561577</v>
      </c>
      <c r="O59" s="999"/>
      <c r="P59" s="970">
        <v>143</v>
      </c>
      <c r="Q59" s="967">
        <v>203</v>
      </c>
      <c r="R59" s="998">
        <v>-29.55665024630542</v>
      </c>
      <c r="S59" s="1000"/>
    </row>
    <row r="60" spans="2:19" ht="9" customHeight="1">
      <c r="B60" s="964"/>
      <c r="C60" s="965" t="s">
        <v>313</v>
      </c>
      <c r="D60" s="1001">
        <v>6671</v>
      </c>
      <c r="E60" s="1002">
        <v>6557</v>
      </c>
      <c r="F60" s="977">
        <v>1.7385999694982464</v>
      </c>
      <c r="G60" s="1616">
        <v>201</v>
      </c>
      <c r="H60" s="1617"/>
      <c r="I60" s="1001">
        <v>191</v>
      </c>
      <c r="J60" s="977">
        <v>5.2356020942408374</v>
      </c>
      <c r="K60" s="1616">
        <v>6872</v>
      </c>
      <c r="L60" s="1617"/>
      <c r="M60" s="1002">
        <v>6748</v>
      </c>
      <c r="N60" s="977">
        <v>1.8375815056312983</v>
      </c>
      <c r="O60" s="1003"/>
      <c r="P60" s="1004">
        <v>868</v>
      </c>
      <c r="Q60" s="1002">
        <v>847</v>
      </c>
      <c r="R60" s="977">
        <v>2.479338842975207</v>
      </c>
      <c r="S60" s="1005"/>
    </row>
    <row r="61" spans="2:19" ht="9.75" customHeight="1">
      <c r="B61" s="996"/>
      <c r="C61" s="997" t="s">
        <v>314</v>
      </c>
      <c r="D61" s="966">
        <v>161</v>
      </c>
      <c r="E61" s="967">
        <v>244</v>
      </c>
      <c r="F61" s="998">
        <v>-34.01639344262295</v>
      </c>
      <c r="G61" s="1613" t="s">
        <v>311</v>
      </c>
      <c r="H61" s="1614"/>
      <c r="I61" s="967" t="s">
        <v>311</v>
      </c>
      <c r="J61" s="998" t="s">
        <v>312</v>
      </c>
      <c r="K61" s="1613">
        <v>161</v>
      </c>
      <c r="L61" s="1614"/>
      <c r="M61" s="967">
        <v>244</v>
      </c>
      <c r="N61" s="998">
        <v>-34.01639344262295</v>
      </c>
      <c r="O61" s="999"/>
      <c r="P61" s="970">
        <v>16</v>
      </c>
      <c r="Q61" s="967">
        <v>24</v>
      </c>
      <c r="R61" s="998">
        <v>-33.33333333333333</v>
      </c>
      <c r="S61" s="1000"/>
    </row>
    <row r="62" spans="2:19" ht="11.25" customHeight="1">
      <c r="B62" s="964"/>
      <c r="C62" s="965" t="s">
        <v>323</v>
      </c>
      <c r="D62" s="1006">
        <v>6832</v>
      </c>
      <c r="E62" s="1007">
        <v>6801</v>
      </c>
      <c r="F62" s="1008">
        <v>0.4558153212762829</v>
      </c>
      <c r="G62" s="1605">
        <v>201</v>
      </c>
      <c r="H62" s="1606"/>
      <c r="I62" s="1009">
        <v>191</v>
      </c>
      <c r="J62" s="1010">
        <v>5.2356020942408374</v>
      </c>
      <c r="K62" s="1605">
        <v>7033</v>
      </c>
      <c r="L62" s="1606"/>
      <c r="M62" s="1007">
        <v>6992</v>
      </c>
      <c r="N62" s="1008">
        <v>0.5863844393592678</v>
      </c>
      <c r="O62" s="1011"/>
      <c r="P62" s="1021">
        <v>884</v>
      </c>
      <c r="Q62" s="1007">
        <v>871</v>
      </c>
      <c r="R62" s="1008">
        <v>1.4925373134328357</v>
      </c>
      <c r="S62" s="1013"/>
    </row>
    <row r="63" spans="2:19" ht="6.75" customHeight="1">
      <c r="B63" s="964"/>
      <c r="C63" s="965"/>
      <c r="D63" s="1022"/>
      <c r="E63" s="1023"/>
      <c r="F63" s="1023"/>
      <c r="G63" s="1619"/>
      <c r="H63" s="1610"/>
      <c r="I63" s="1023"/>
      <c r="J63" s="1023"/>
      <c r="K63" s="1619"/>
      <c r="L63" s="1610"/>
      <c r="M63" s="1023"/>
      <c r="N63" s="1023"/>
      <c r="O63" s="1023"/>
      <c r="P63" s="1024"/>
      <c r="Q63" s="1023"/>
      <c r="R63" s="1023"/>
      <c r="S63" s="1025"/>
    </row>
    <row r="64" spans="2:19" ht="9.75" customHeight="1">
      <c r="B64" s="950"/>
      <c r="C64" s="951" t="s">
        <v>342</v>
      </c>
      <c r="D64" s="956"/>
      <c r="E64" s="956"/>
      <c r="F64" s="956"/>
      <c r="G64" s="1611"/>
      <c r="H64" s="1612"/>
      <c r="I64" s="956"/>
      <c r="J64" s="956"/>
      <c r="K64" s="1611"/>
      <c r="L64" s="1612"/>
      <c r="M64" s="956"/>
      <c r="N64" s="956"/>
      <c r="O64" s="956"/>
      <c r="P64" s="990"/>
      <c r="Q64" s="956"/>
      <c r="R64" s="956"/>
      <c r="S64" s="958"/>
    </row>
    <row r="65" spans="2:19" ht="9" customHeight="1">
      <c r="B65" s="996"/>
      <c r="C65" s="997" t="s">
        <v>325</v>
      </c>
      <c r="D65" s="966">
        <v>159</v>
      </c>
      <c r="E65" s="967">
        <v>201</v>
      </c>
      <c r="F65" s="998">
        <v>-20.8955223880597</v>
      </c>
      <c r="G65" s="1613" t="s">
        <v>311</v>
      </c>
      <c r="H65" s="1614"/>
      <c r="I65" s="967" t="s">
        <v>311</v>
      </c>
      <c r="J65" s="998" t="s">
        <v>312</v>
      </c>
      <c r="K65" s="1613">
        <v>159</v>
      </c>
      <c r="L65" s="1614"/>
      <c r="M65" s="967">
        <v>201</v>
      </c>
      <c r="N65" s="998">
        <v>-20.8955223880597</v>
      </c>
      <c r="O65" s="999"/>
      <c r="P65" s="970">
        <v>16</v>
      </c>
      <c r="Q65" s="967">
        <v>20</v>
      </c>
      <c r="R65" s="998">
        <v>-20</v>
      </c>
      <c r="S65" s="1000"/>
    </row>
    <row r="66" spans="2:19" ht="9" customHeight="1">
      <c r="B66" s="1026"/>
      <c r="C66" s="1027" t="s">
        <v>326</v>
      </c>
      <c r="D66" s="1009">
        <v>159</v>
      </c>
      <c r="E66" s="1007">
        <v>201</v>
      </c>
      <c r="F66" s="1008">
        <v>-20.8955223880597</v>
      </c>
      <c r="G66" s="1605" t="s">
        <v>311</v>
      </c>
      <c r="H66" s="1606"/>
      <c r="I66" s="1007" t="s">
        <v>311</v>
      </c>
      <c r="J66" s="1008" t="s">
        <v>312</v>
      </c>
      <c r="K66" s="1605">
        <v>159</v>
      </c>
      <c r="L66" s="1606"/>
      <c r="M66" s="1007">
        <v>201</v>
      </c>
      <c r="N66" s="1008">
        <v>-20.8955223880597</v>
      </c>
      <c r="O66" s="1028"/>
      <c r="P66" s="1021">
        <v>16</v>
      </c>
      <c r="Q66" s="1007">
        <v>20</v>
      </c>
      <c r="R66" s="1008">
        <v>-20</v>
      </c>
      <c r="S66" s="1029"/>
    </row>
    <row r="67" spans="2:19" ht="8.25" customHeight="1">
      <c r="B67" s="964"/>
      <c r="C67" s="965"/>
      <c r="D67" s="1022"/>
      <c r="E67" s="969"/>
      <c r="F67" s="969"/>
      <c r="G67" s="1609"/>
      <c r="H67" s="1610"/>
      <c r="I67" s="969"/>
      <c r="J67" s="969"/>
      <c r="K67" s="1609"/>
      <c r="L67" s="1610"/>
      <c r="M67" s="969"/>
      <c r="N67" s="969"/>
      <c r="O67" s="969"/>
      <c r="P67" s="1030"/>
      <c r="Q67" s="969"/>
      <c r="R67" s="969"/>
      <c r="S67" s="971"/>
    </row>
    <row r="68" spans="2:19" ht="6" customHeight="1">
      <c r="B68" s="950"/>
      <c r="C68" s="951"/>
      <c r="D68" s="956"/>
      <c r="E68" s="956"/>
      <c r="F68" s="956"/>
      <c r="G68" s="1611"/>
      <c r="H68" s="1612"/>
      <c r="I68" s="956"/>
      <c r="J68" s="956"/>
      <c r="K68" s="1611"/>
      <c r="L68" s="1612"/>
      <c r="M68" s="956"/>
      <c r="N68" s="956"/>
      <c r="O68" s="956"/>
      <c r="P68" s="990"/>
      <c r="Q68" s="956"/>
      <c r="R68" s="956"/>
      <c r="S68" s="958"/>
    </row>
    <row r="69" spans="2:19" ht="15" customHeight="1">
      <c r="B69" s="1026"/>
      <c r="C69" s="1027" t="s">
        <v>327</v>
      </c>
      <c r="D69" s="1009">
        <v>6991</v>
      </c>
      <c r="E69" s="1007">
        <v>7002</v>
      </c>
      <c r="F69" s="1008">
        <v>-0.15709797200799772</v>
      </c>
      <c r="G69" s="1605">
        <v>201</v>
      </c>
      <c r="H69" s="1606"/>
      <c r="I69" s="1007">
        <v>191</v>
      </c>
      <c r="J69" s="1008">
        <v>5.2356020942408374</v>
      </c>
      <c r="K69" s="1605">
        <v>7192</v>
      </c>
      <c r="L69" s="1606"/>
      <c r="M69" s="1007">
        <v>7193</v>
      </c>
      <c r="N69" s="1008">
        <v>-0.013902405116085082</v>
      </c>
      <c r="O69" s="1028"/>
      <c r="P69" s="1021">
        <v>900</v>
      </c>
      <c r="Q69" s="1007">
        <v>891</v>
      </c>
      <c r="R69" s="1008">
        <v>1.0101010101010102</v>
      </c>
      <c r="S69" s="1029"/>
    </row>
    <row r="70" spans="2:19" ht="8.25" customHeight="1">
      <c r="B70" s="996"/>
      <c r="C70" s="1027"/>
      <c r="D70" s="1016"/>
      <c r="E70" s="999"/>
      <c r="F70" s="999"/>
      <c r="G70" s="1618"/>
      <c r="H70" s="1614"/>
      <c r="I70" s="999"/>
      <c r="J70" s="999"/>
      <c r="K70" s="1618"/>
      <c r="L70" s="1614"/>
      <c r="M70" s="999"/>
      <c r="N70" s="999"/>
      <c r="O70" s="999"/>
      <c r="P70" s="1015"/>
      <c r="Q70" s="999"/>
      <c r="R70" s="999"/>
      <c r="S70" s="1000"/>
    </row>
    <row r="71" spans="2:19" ht="15" customHeight="1">
      <c r="B71" s="964"/>
      <c r="C71" s="965" t="s">
        <v>343</v>
      </c>
      <c r="D71" s="965"/>
      <c r="E71" s="965"/>
      <c r="F71" s="965"/>
      <c r="G71" s="1615"/>
      <c r="H71" s="1610"/>
      <c r="I71" s="965"/>
      <c r="J71" s="965"/>
      <c r="K71" s="1615"/>
      <c r="L71" s="1610"/>
      <c r="M71" s="965"/>
      <c r="N71" s="965"/>
      <c r="O71" s="965"/>
      <c r="P71" s="964"/>
      <c r="Q71" s="965"/>
      <c r="R71" s="965"/>
      <c r="S71" s="1031"/>
    </row>
    <row r="72" spans="2:19" ht="9" customHeight="1">
      <c r="B72" s="996"/>
      <c r="C72" s="997" t="s">
        <v>329</v>
      </c>
      <c r="D72" s="966">
        <v>688</v>
      </c>
      <c r="E72" s="967">
        <v>788</v>
      </c>
      <c r="F72" s="998">
        <v>-12.690355329949238</v>
      </c>
      <c r="G72" s="1613" t="s">
        <v>311</v>
      </c>
      <c r="H72" s="1614"/>
      <c r="I72" s="967" t="s">
        <v>311</v>
      </c>
      <c r="J72" s="998" t="s">
        <v>312</v>
      </c>
      <c r="K72" s="1613">
        <v>688</v>
      </c>
      <c r="L72" s="1614"/>
      <c r="M72" s="967">
        <v>788</v>
      </c>
      <c r="N72" s="998">
        <v>-12.690355329949238</v>
      </c>
      <c r="O72" s="999"/>
      <c r="P72" s="970">
        <v>69</v>
      </c>
      <c r="Q72" s="967">
        <v>79</v>
      </c>
      <c r="R72" s="998">
        <v>-12.658227848101266</v>
      </c>
      <c r="S72" s="1000"/>
    </row>
    <row r="73" spans="2:19" ht="9" customHeight="1">
      <c r="B73" s="996"/>
      <c r="C73" s="997" t="s">
        <v>330</v>
      </c>
      <c r="D73" s="966">
        <v>554</v>
      </c>
      <c r="E73" s="967">
        <v>616</v>
      </c>
      <c r="F73" s="998">
        <v>-10.064935064935066</v>
      </c>
      <c r="G73" s="1613" t="s">
        <v>311</v>
      </c>
      <c r="H73" s="1614"/>
      <c r="I73" s="967" t="s">
        <v>311</v>
      </c>
      <c r="J73" s="998" t="s">
        <v>312</v>
      </c>
      <c r="K73" s="1613">
        <v>554</v>
      </c>
      <c r="L73" s="1614"/>
      <c r="M73" s="967">
        <v>616</v>
      </c>
      <c r="N73" s="998">
        <v>-10.064935064935066</v>
      </c>
      <c r="O73" s="999"/>
      <c r="P73" s="970">
        <v>55</v>
      </c>
      <c r="Q73" s="967">
        <v>62</v>
      </c>
      <c r="R73" s="998">
        <v>-11.29032258064516</v>
      </c>
      <c r="S73" s="1000"/>
    </row>
    <row r="74" spans="2:19" ht="9" customHeight="1">
      <c r="B74" s="996"/>
      <c r="C74" s="997" t="s">
        <v>331</v>
      </c>
      <c r="D74" s="966">
        <v>3819</v>
      </c>
      <c r="E74" s="967">
        <v>2605</v>
      </c>
      <c r="F74" s="998">
        <v>46.602687140115165</v>
      </c>
      <c r="G74" s="1613" t="s">
        <v>311</v>
      </c>
      <c r="H74" s="1614"/>
      <c r="I74" s="967" t="s">
        <v>311</v>
      </c>
      <c r="J74" s="998" t="s">
        <v>312</v>
      </c>
      <c r="K74" s="1613">
        <v>3819</v>
      </c>
      <c r="L74" s="1614"/>
      <c r="M74" s="967">
        <v>2605</v>
      </c>
      <c r="N74" s="998">
        <v>46.602687140115165</v>
      </c>
      <c r="O74" s="999"/>
      <c r="P74" s="970">
        <v>382</v>
      </c>
      <c r="Q74" s="967">
        <v>261</v>
      </c>
      <c r="R74" s="998">
        <v>46.36015325670498</v>
      </c>
      <c r="S74" s="1000"/>
    </row>
    <row r="75" spans="2:19" ht="9" customHeight="1">
      <c r="B75" s="996"/>
      <c r="C75" s="997" t="s">
        <v>192</v>
      </c>
      <c r="D75" s="966">
        <v>8</v>
      </c>
      <c r="E75" s="967">
        <v>11</v>
      </c>
      <c r="F75" s="998">
        <v>-27.27272727272727</v>
      </c>
      <c r="G75" s="1613">
        <v>17</v>
      </c>
      <c r="H75" s="1614"/>
      <c r="I75" s="967">
        <v>14</v>
      </c>
      <c r="J75" s="998">
        <v>21.428571428571427</v>
      </c>
      <c r="K75" s="1613">
        <v>25</v>
      </c>
      <c r="L75" s="1614"/>
      <c r="M75" s="967">
        <v>25</v>
      </c>
      <c r="N75" s="998">
        <v>0</v>
      </c>
      <c r="O75" s="999"/>
      <c r="P75" s="970">
        <v>18</v>
      </c>
      <c r="Q75" s="967">
        <v>15</v>
      </c>
      <c r="R75" s="998">
        <v>20</v>
      </c>
      <c r="S75" s="1000"/>
    </row>
    <row r="76" spans="2:19" ht="9" customHeight="1">
      <c r="B76" s="964"/>
      <c r="C76" s="965" t="s">
        <v>332</v>
      </c>
      <c r="D76" s="1001">
        <v>5069</v>
      </c>
      <c r="E76" s="1002">
        <v>4020</v>
      </c>
      <c r="F76" s="977">
        <v>26.094527363184078</v>
      </c>
      <c r="G76" s="1616">
        <v>17</v>
      </c>
      <c r="H76" s="1617"/>
      <c r="I76" s="1001">
        <v>14</v>
      </c>
      <c r="J76" s="977">
        <v>21.428571428571427</v>
      </c>
      <c r="K76" s="1616">
        <v>5086</v>
      </c>
      <c r="L76" s="1617"/>
      <c r="M76" s="1002">
        <v>4034</v>
      </c>
      <c r="N76" s="977">
        <v>26.078334159643035</v>
      </c>
      <c r="O76" s="1003"/>
      <c r="P76" s="1004">
        <v>524</v>
      </c>
      <c r="Q76" s="1002">
        <v>416</v>
      </c>
      <c r="R76" s="977">
        <v>25.961538461538463</v>
      </c>
      <c r="S76" s="1005"/>
    </row>
    <row r="77" spans="2:19" ht="9" customHeight="1">
      <c r="B77" s="996"/>
      <c r="C77" s="997" t="s">
        <v>333</v>
      </c>
      <c r="D77" s="966">
        <v>458</v>
      </c>
      <c r="E77" s="967">
        <v>355</v>
      </c>
      <c r="F77" s="998">
        <v>29.014084507042252</v>
      </c>
      <c r="G77" s="1613" t="s">
        <v>311</v>
      </c>
      <c r="H77" s="1614"/>
      <c r="I77" s="967" t="s">
        <v>311</v>
      </c>
      <c r="J77" s="998" t="s">
        <v>312</v>
      </c>
      <c r="K77" s="1613">
        <v>458</v>
      </c>
      <c r="L77" s="1614"/>
      <c r="M77" s="967">
        <v>355</v>
      </c>
      <c r="N77" s="998">
        <v>29.014084507042252</v>
      </c>
      <c r="O77" s="999"/>
      <c r="P77" s="970">
        <v>46</v>
      </c>
      <c r="Q77" s="967">
        <v>36</v>
      </c>
      <c r="R77" s="998">
        <v>27.77777777777778</v>
      </c>
      <c r="S77" s="1000"/>
    </row>
    <row r="78" spans="2:19" ht="9" customHeight="1">
      <c r="B78" s="996"/>
      <c r="C78" s="997" t="s">
        <v>334</v>
      </c>
      <c r="D78" s="966">
        <v>437</v>
      </c>
      <c r="E78" s="967">
        <v>634</v>
      </c>
      <c r="F78" s="998">
        <v>-31.07255520504732</v>
      </c>
      <c r="G78" s="1613" t="s">
        <v>311</v>
      </c>
      <c r="H78" s="1614"/>
      <c r="I78" s="967" t="s">
        <v>311</v>
      </c>
      <c r="J78" s="998" t="s">
        <v>312</v>
      </c>
      <c r="K78" s="1613">
        <v>437</v>
      </c>
      <c r="L78" s="1614"/>
      <c r="M78" s="967">
        <v>634</v>
      </c>
      <c r="N78" s="998">
        <v>-31.07255520504732</v>
      </c>
      <c r="O78" s="999"/>
      <c r="P78" s="970">
        <v>44</v>
      </c>
      <c r="Q78" s="967">
        <v>63</v>
      </c>
      <c r="R78" s="998">
        <v>-30.158730158730158</v>
      </c>
      <c r="S78" s="1000"/>
    </row>
    <row r="79" spans="2:19" ht="9" customHeight="1">
      <c r="B79" s="964"/>
      <c r="C79" s="965" t="s">
        <v>335</v>
      </c>
      <c r="D79" s="1009">
        <v>5964</v>
      </c>
      <c r="E79" s="1007">
        <v>5009</v>
      </c>
      <c r="F79" s="1008">
        <v>19.065681772808944</v>
      </c>
      <c r="G79" s="1605">
        <v>17</v>
      </c>
      <c r="H79" s="1606"/>
      <c r="I79" s="1007">
        <v>14</v>
      </c>
      <c r="J79" s="1008">
        <v>21.428571428571427</v>
      </c>
      <c r="K79" s="1605">
        <v>5981</v>
      </c>
      <c r="L79" s="1606"/>
      <c r="M79" s="1007">
        <v>5023</v>
      </c>
      <c r="N79" s="1008">
        <v>19.072267569181765</v>
      </c>
      <c r="O79" s="1028"/>
      <c r="P79" s="1021">
        <v>613</v>
      </c>
      <c r="Q79" s="1007">
        <v>515</v>
      </c>
      <c r="R79" s="1008">
        <v>19.02912621359223</v>
      </c>
      <c r="S79" s="1029"/>
    </row>
    <row r="80" spans="2:19" ht="9" customHeight="1">
      <c r="B80" s="964"/>
      <c r="C80" s="965"/>
      <c r="D80" s="1022"/>
      <c r="E80" s="969"/>
      <c r="F80" s="969"/>
      <c r="G80" s="1609"/>
      <c r="H80" s="1610"/>
      <c r="I80" s="969"/>
      <c r="J80" s="969"/>
      <c r="K80" s="1609"/>
      <c r="L80" s="1610"/>
      <c r="M80" s="969"/>
      <c r="N80" s="969"/>
      <c r="O80" s="969"/>
      <c r="P80" s="1030"/>
      <c r="Q80" s="969"/>
      <c r="R80" s="969"/>
      <c r="S80" s="971"/>
    </row>
    <row r="81" spans="2:19" ht="15" customHeight="1">
      <c r="B81" s="964"/>
      <c r="C81" s="965" t="s">
        <v>344</v>
      </c>
      <c r="D81" s="965"/>
      <c r="E81" s="965"/>
      <c r="F81" s="965"/>
      <c r="G81" s="1615"/>
      <c r="H81" s="1610"/>
      <c r="I81" s="965"/>
      <c r="J81" s="965"/>
      <c r="K81" s="1615"/>
      <c r="L81" s="1610"/>
      <c r="M81" s="965"/>
      <c r="N81" s="965"/>
      <c r="O81" s="965"/>
      <c r="P81" s="964"/>
      <c r="Q81" s="965"/>
      <c r="R81" s="965"/>
      <c r="S81" s="1031"/>
    </row>
    <row r="82" spans="2:19" ht="9" customHeight="1">
      <c r="B82" s="996"/>
      <c r="C82" s="997" t="s">
        <v>571</v>
      </c>
      <c r="D82" s="966">
        <v>27</v>
      </c>
      <c r="E82" s="967">
        <v>17</v>
      </c>
      <c r="F82" s="998">
        <v>58.82352941176471</v>
      </c>
      <c r="G82" s="1613">
        <v>36</v>
      </c>
      <c r="H82" s="1614"/>
      <c r="I82" s="967">
        <v>23</v>
      </c>
      <c r="J82" s="998">
        <v>56.52173913043478</v>
      </c>
      <c r="K82" s="1613">
        <v>63</v>
      </c>
      <c r="L82" s="1614"/>
      <c r="M82" s="967">
        <v>40</v>
      </c>
      <c r="N82" s="998">
        <v>57.5</v>
      </c>
      <c r="O82" s="999"/>
      <c r="P82" s="970">
        <v>39</v>
      </c>
      <c r="Q82" s="967">
        <v>25</v>
      </c>
      <c r="R82" s="998">
        <v>56</v>
      </c>
      <c r="S82" s="1000"/>
    </row>
    <row r="83" spans="2:19" ht="9" customHeight="1">
      <c r="B83" s="996"/>
      <c r="C83" s="997" t="s">
        <v>79</v>
      </c>
      <c r="D83" s="966">
        <v>355</v>
      </c>
      <c r="E83" s="967">
        <v>289</v>
      </c>
      <c r="F83" s="998">
        <v>22.837370242214533</v>
      </c>
      <c r="G83" s="1613">
        <v>103</v>
      </c>
      <c r="H83" s="1614"/>
      <c r="I83" s="967">
        <v>83</v>
      </c>
      <c r="J83" s="998">
        <v>24.096385542168676</v>
      </c>
      <c r="K83" s="1613">
        <v>458</v>
      </c>
      <c r="L83" s="1614"/>
      <c r="M83" s="967">
        <v>372</v>
      </c>
      <c r="N83" s="998">
        <v>23.118279569892472</v>
      </c>
      <c r="O83" s="999"/>
      <c r="P83" s="970">
        <v>139</v>
      </c>
      <c r="Q83" s="967">
        <v>112</v>
      </c>
      <c r="R83" s="998">
        <v>24.107142857142858</v>
      </c>
      <c r="S83" s="1000"/>
    </row>
    <row r="84" spans="2:19" ht="9" customHeight="1">
      <c r="B84" s="996"/>
      <c r="C84" s="997" t="s">
        <v>337</v>
      </c>
      <c r="D84" s="966">
        <v>20</v>
      </c>
      <c r="E84" s="967">
        <v>4</v>
      </c>
      <c r="F84" s="998">
        <v>400</v>
      </c>
      <c r="G84" s="1613">
        <v>105</v>
      </c>
      <c r="H84" s="1614"/>
      <c r="I84" s="967">
        <v>57</v>
      </c>
      <c r="J84" s="998">
        <v>84.21052631578947</v>
      </c>
      <c r="K84" s="1613">
        <v>125</v>
      </c>
      <c r="L84" s="1614"/>
      <c r="M84" s="967">
        <v>61</v>
      </c>
      <c r="N84" s="998">
        <v>104.91803278688525</v>
      </c>
      <c r="O84" s="999"/>
      <c r="P84" s="970">
        <v>107</v>
      </c>
      <c r="Q84" s="967">
        <v>57</v>
      </c>
      <c r="R84" s="998">
        <v>87.71929824561403</v>
      </c>
      <c r="S84" s="1000"/>
    </row>
    <row r="85" spans="2:19" ht="9" customHeight="1">
      <c r="B85" s="996"/>
      <c r="C85" s="997" t="s">
        <v>573</v>
      </c>
      <c r="D85" s="966">
        <v>31</v>
      </c>
      <c r="E85" s="967">
        <v>42</v>
      </c>
      <c r="F85" s="998">
        <v>-26.190476190476193</v>
      </c>
      <c r="G85" s="1613">
        <v>71</v>
      </c>
      <c r="H85" s="1614"/>
      <c r="I85" s="967">
        <v>42</v>
      </c>
      <c r="J85" s="998">
        <v>69.04761904761905</v>
      </c>
      <c r="K85" s="1613">
        <v>102</v>
      </c>
      <c r="L85" s="1614"/>
      <c r="M85" s="967">
        <v>84</v>
      </c>
      <c r="N85" s="998">
        <v>21.428571428571427</v>
      </c>
      <c r="O85" s="999"/>
      <c r="P85" s="970">
        <v>74</v>
      </c>
      <c r="Q85" s="967">
        <v>46</v>
      </c>
      <c r="R85" s="998">
        <v>60.86956521739131</v>
      </c>
      <c r="S85" s="1000"/>
    </row>
    <row r="86" spans="2:19" ht="9" customHeight="1">
      <c r="B86" s="996"/>
      <c r="C86" s="997" t="s">
        <v>574</v>
      </c>
      <c r="D86" s="966">
        <v>68</v>
      </c>
      <c r="E86" s="967">
        <v>30</v>
      </c>
      <c r="F86" s="998">
        <v>126.66666666666666</v>
      </c>
      <c r="G86" s="1613">
        <v>7</v>
      </c>
      <c r="H86" s="1614"/>
      <c r="I86" s="967">
        <v>4</v>
      </c>
      <c r="J86" s="998">
        <v>75</v>
      </c>
      <c r="K86" s="1613">
        <v>75</v>
      </c>
      <c r="L86" s="1614"/>
      <c r="M86" s="967">
        <v>34</v>
      </c>
      <c r="N86" s="998">
        <v>120.58823529411764</v>
      </c>
      <c r="O86" s="999"/>
      <c r="P86" s="970">
        <v>14</v>
      </c>
      <c r="Q86" s="967">
        <v>7</v>
      </c>
      <c r="R86" s="998">
        <v>100</v>
      </c>
      <c r="S86" s="1000"/>
    </row>
    <row r="87" spans="2:19" ht="9" customHeight="1">
      <c r="B87" s="996"/>
      <c r="C87" s="997" t="s">
        <v>575</v>
      </c>
      <c r="D87" s="966">
        <v>103</v>
      </c>
      <c r="E87" s="967">
        <v>29</v>
      </c>
      <c r="F87" s="998">
        <v>255.17241379310346</v>
      </c>
      <c r="G87" s="1613">
        <v>208</v>
      </c>
      <c r="H87" s="1614"/>
      <c r="I87" s="967">
        <v>132</v>
      </c>
      <c r="J87" s="998">
        <v>57.57575757575758</v>
      </c>
      <c r="K87" s="1613">
        <v>311</v>
      </c>
      <c r="L87" s="1614"/>
      <c r="M87" s="967">
        <v>161</v>
      </c>
      <c r="N87" s="998">
        <v>93.16770186335404</v>
      </c>
      <c r="O87" s="999"/>
      <c r="P87" s="970">
        <v>218</v>
      </c>
      <c r="Q87" s="967">
        <v>135</v>
      </c>
      <c r="R87" s="998">
        <v>61.48148148148148</v>
      </c>
      <c r="S87" s="1000"/>
    </row>
    <row r="88" spans="2:19" ht="9" customHeight="1">
      <c r="B88" s="996"/>
      <c r="C88" s="997" t="s">
        <v>577</v>
      </c>
      <c r="D88" s="966">
        <v>4</v>
      </c>
      <c r="E88" s="967">
        <v>9</v>
      </c>
      <c r="F88" s="998">
        <v>-55.55555555555556</v>
      </c>
      <c r="G88" s="1613">
        <v>72</v>
      </c>
      <c r="H88" s="1614"/>
      <c r="I88" s="967">
        <v>66</v>
      </c>
      <c r="J88" s="998">
        <v>9.090909090909092</v>
      </c>
      <c r="K88" s="1613">
        <v>76</v>
      </c>
      <c r="L88" s="1614"/>
      <c r="M88" s="967">
        <v>75</v>
      </c>
      <c r="N88" s="998">
        <v>1.3333333333333335</v>
      </c>
      <c r="O88" s="999"/>
      <c r="P88" s="970">
        <v>72</v>
      </c>
      <c r="Q88" s="967">
        <v>67</v>
      </c>
      <c r="R88" s="998">
        <v>7.462686567164178</v>
      </c>
      <c r="S88" s="1000"/>
    </row>
    <row r="89" spans="2:19" ht="9" customHeight="1">
      <c r="B89" s="996"/>
      <c r="C89" s="997" t="s">
        <v>579</v>
      </c>
      <c r="D89" s="966">
        <v>357</v>
      </c>
      <c r="E89" s="967">
        <v>284</v>
      </c>
      <c r="F89" s="998">
        <v>25.704225352112676</v>
      </c>
      <c r="G89" s="1613">
        <v>72</v>
      </c>
      <c r="H89" s="1614"/>
      <c r="I89" s="967">
        <v>58</v>
      </c>
      <c r="J89" s="998">
        <v>24.137931034482758</v>
      </c>
      <c r="K89" s="1613">
        <v>429</v>
      </c>
      <c r="L89" s="1614"/>
      <c r="M89" s="967">
        <v>342</v>
      </c>
      <c r="N89" s="998">
        <v>25.438596491228072</v>
      </c>
      <c r="O89" s="999"/>
      <c r="P89" s="970">
        <v>108</v>
      </c>
      <c r="Q89" s="967">
        <v>86</v>
      </c>
      <c r="R89" s="998">
        <v>25.581395348837212</v>
      </c>
      <c r="S89" s="1000"/>
    </row>
    <row r="90" spans="2:19" ht="9" customHeight="1">
      <c r="B90" s="996"/>
      <c r="C90" s="997" t="s">
        <v>684</v>
      </c>
      <c r="D90" s="966">
        <v>92</v>
      </c>
      <c r="E90" s="967">
        <v>124</v>
      </c>
      <c r="F90" s="998">
        <v>-25.806451612903224</v>
      </c>
      <c r="G90" s="1613">
        <v>139</v>
      </c>
      <c r="H90" s="1614"/>
      <c r="I90" s="967">
        <v>149</v>
      </c>
      <c r="J90" s="998">
        <v>-6.7114093959731544</v>
      </c>
      <c r="K90" s="1613">
        <v>231</v>
      </c>
      <c r="L90" s="1614"/>
      <c r="M90" s="967">
        <v>273</v>
      </c>
      <c r="N90" s="998">
        <v>-15.384615384615385</v>
      </c>
      <c r="O90" s="999"/>
      <c r="P90" s="970">
        <v>148</v>
      </c>
      <c r="Q90" s="967">
        <v>161</v>
      </c>
      <c r="R90" s="998">
        <v>-8.074534161490684</v>
      </c>
      <c r="S90" s="1000"/>
    </row>
    <row r="91" spans="2:19" ht="9" customHeight="1">
      <c r="B91" s="996"/>
      <c r="C91" s="997" t="s">
        <v>338</v>
      </c>
      <c r="D91" s="966">
        <v>15</v>
      </c>
      <c r="E91" s="967">
        <v>9</v>
      </c>
      <c r="F91" s="998">
        <v>66.66666666666666</v>
      </c>
      <c r="G91" s="1613">
        <v>36</v>
      </c>
      <c r="H91" s="1614"/>
      <c r="I91" s="967">
        <v>33</v>
      </c>
      <c r="J91" s="998">
        <v>9.090909090909092</v>
      </c>
      <c r="K91" s="1613">
        <v>51</v>
      </c>
      <c r="L91" s="1614"/>
      <c r="M91" s="967">
        <v>42</v>
      </c>
      <c r="N91" s="998">
        <v>21.428571428571427</v>
      </c>
      <c r="O91" s="999"/>
      <c r="P91" s="970">
        <v>38</v>
      </c>
      <c r="Q91" s="967">
        <v>34</v>
      </c>
      <c r="R91" s="998">
        <v>11.76470588235294</v>
      </c>
      <c r="S91" s="1000"/>
    </row>
    <row r="92" spans="2:19" ht="9" customHeight="1">
      <c r="B92" s="964"/>
      <c r="C92" s="965" t="s">
        <v>339</v>
      </c>
      <c r="D92" s="1009">
        <v>1072</v>
      </c>
      <c r="E92" s="1007">
        <v>837</v>
      </c>
      <c r="F92" s="1008">
        <v>28.07646356033453</v>
      </c>
      <c r="G92" s="1605">
        <v>849</v>
      </c>
      <c r="H92" s="1606"/>
      <c r="I92" s="1007">
        <v>647</v>
      </c>
      <c r="J92" s="1008">
        <v>31.221020092735703</v>
      </c>
      <c r="K92" s="1605">
        <v>1921</v>
      </c>
      <c r="L92" s="1606"/>
      <c r="M92" s="1007">
        <v>1484</v>
      </c>
      <c r="N92" s="1008">
        <v>29.447439353099732</v>
      </c>
      <c r="O92" s="1028"/>
      <c r="P92" s="1021">
        <v>956</v>
      </c>
      <c r="Q92" s="1007">
        <v>731</v>
      </c>
      <c r="R92" s="1008">
        <v>30.779753761969904</v>
      </c>
      <c r="S92" s="1029"/>
    </row>
    <row r="93" spans="2:19" ht="9" customHeight="1">
      <c r="B93" s="964"/>
      <c r="C93" s="965"/>
      <c r="D93" s="1022"/>
      <c r="E93" s="969"/>
      <c r="F93" s="969"/>
      <c r="G93" s="1609"/>
      <c r="H93" s="1610"/>
      <c r="I93" s="969"/>
      <c r="J93" s="969"/>
      <c r="K93" s="1609"/>
      <c r="L93" s="1610"/>
      <c r="M93" s="969"/>
      <c r="N93" s="969"/>
      <c r="O93" s="969"/>
      <c r="P93" s="1030"/>
      <c r="Q93" s="969"/>
      <c r="R93" s="969"/>
      <c r="S93" s="971"/>
    </row>
    <row r="94" spans="2:19" ht="6" customHeight="1">
      <c r="B94" s="950"/>
      <c r="C94" s="951"/>
      <c r="D94" s="956"/>
      <c r="E94" s="956"/>
      <c r="F94" s="956"/>
      <c r="G94" s="1611"/>
      <c r="H94" s="1612"/>
      <c r="I94" s="956"/>
      <c r="J94" s="956"/>
      <c r="K94" s="1611"/>
      <c r="L94" s="1612"/>
      <c r="M94" s="956"/>
      <c r="N94" s="956"/>
      <c r="O94" s="956"/>
      <c r="P94" s="990"/>
      <c r="Q94" s="956"/>
      <c r="R94" s="956"/>
      <c r="S94" s="958"/>
    </row>
    <row r="95" spans="2:19" ht="15" customHeight="1">
      <c r="B95" s="1026"/>
      <c r="C95" s="1027" t="s">
        <v>303</v>
      </c>
      <c r="D95" s="1009">
        <v>14027</v>
      </c>
      <c r="E95" s="1007">
        <v>12848</v>
      </c>
      <c r="F95" s="1008">
        <v>9.176525529265255</v>
      </c>
      <c r="G95" s="1605">
        <v>1067</v>
      </c>
      <c r="H95" s="1606"/>
      <c r="I95" s="1007">
        <v>852</v>
      </c>
      <c r="J95" s="1008">
        <v>25.234741784037556</v>
      </c>
      <c r="K95" s="1605">
        <v>15094</v>
      </c>
      <c r="L95" s="1606"/>
      <c r="M95" s="1007">
        <v>13700</v>
      </c>
      <c r="N95" s="1008">
        <v>10.175182481751825</v>
      </c>
      <c r="O95" s="1028"/>
      <c r="P95" s="1021">
        <v>2470</v>
      </c>
      <c r="Q95" s="1007">
        <v>2137</v>
      </c>
      <c r="R95" s="1008">
        <v>15.582592419279365</v>
      </c>
      <c r="S95" s="1029"/>
    </row>
    <row r="96" spans="2:19" ht="7.5" customHeight="1">
      <c r="B96" s="1032"/>
      <c r="C96" s="1033"/>
      <c r="D96" s="1034"/>
      <c r="E96" s="1035"/>
      <c r="F96" s="1035"/>
      <c r="G96" s="1607"/>
      <c r="H96" s="1608"/>
      <c r="I96" s="1035"/>
      <c r="J96" s="1035"/>
      <c r="K96" s="1607"/>
      <c r="L96" s="1608"/>
      <c r="M96" s="1035"/>
      <c r="N96" s="1035"/>
      <c r="O96" s="1035"/>
      <c r="P96" s="1036"/>
      <c r="Q96" s="1035"/>
      <c r="R96" s="1035"/>
      <c r="S96" s="1037"/>
    </row>
  </sheetData>
  <mergeCells count="189">
    <mergeCell ref="B2:S2"/>
    <mergeCell ref="B3:S3"/>
    <mergeCell ref="B4:S4"/>
    <mergeCell ref="D5:F5"/>
    <mergeCell ref="G5:J5"/>
    <mergeCell ref="K5:N5"/>
    <mergeCell ref="P5:S5"/>
    <mergeCell ref="G6:H6"/>
    <mergeCell ref="K6:L6"/>
    <mergeCell ref="G7:H7"/>
    <mergeCell ref="K7:L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C15:S15"/>
    <mergeCell ref="G16:H16"/>
    <mergeCell ref="K16:L16"/>
    <mergeCell ref="P16:S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G28:H28"/>
    <mergeCell ref="K28:L28"/>
    <mergeCell ref="G29:H29"/>
    <mergeCell ref="K29:L29"/>
    <mergeCell ref="G30:H30"/>
    <mergeCell ref="K30:L30"/>
    <mergeCell ref="G31:H31"/>
    <mergeCell ref="K31:L31"/>
    <mergeCell ref="G32:H32"/>
    <mergeCell ref="K32:L32"/>
    <mergeCell ref="G33:H33"/>
    <mergeCell ref="K33:L33"/>
    <mergeCell ref="G34:H34"/>
    <mergeCell ref="K34:L34"/>
    <mergeCell ref="G35:H35"/>
    <mergeCell ref="K35:L35"/>
    <mergeCell ref="G36:H36"/>
    <mergeCell ref="K36:L36"/>
    <mergeCell ref="G37:H37"/>
    <mergeCell ref="K37:L37"/>
    <mergeCell ref="G38:H38"/>
    <mergeCell ref="K38:L38"/>
    <mergeCell ref="G39:H39"/>
    <mergeCell ref="K39:L39"/>
    <mergeCell ref="G40:H40"/>
    <mergeCell ref="K40:L40"/>
    <mergeCell ref="G41:H41"/>
    <mergeCell ref="K41:L41"/>
    <mergeCell ref="G42:H42"/>
    <mergeCell ref="K42:L42"/>
    <mergeCell ref="G43:H43"/>
    <mergeCell ref="K43:L43"/>
    <mergeCell ref="G44:H44"/>
    <mergeCell ref="K44:L44"/>
    <mergeCell ref="G45:H45"/>
    <mergeCell ref="K45:L45"/>
    <mergeCell ref="G46:H46"/>
    <mergeCell ref="K46:L46"/>
    <mergeCell ref="G47:H47"/>
    <mergeCell ref="K47:L47"/>
    <mergeCell ref="G48:H48"/>
    <mergeCell ref="K48:L48"/>
    <mergeCell ref="G49:H49"/>
    <mergeCell ref="K49:L49"/>
    <mergeCell ref="G50:H50"/>
    <mergeCell ref="K50:L50"/>
    <mergeCell ref="G51:H51"/>
    <mergeCell ref="K51:L51"/>
    <mergeCell ref="G52:H52"/>
    <mergeCell ref="K52:L52"/>
    <mergeCell ref="G53:H53"/>
    <mergeCell ref="K53:L53"/>
    <mergeCell ref="G54:H54"/>
    <mergeCell ref="K54:L54"/>
    <mergeCell ref="G55:H55"/>
    <mergeCell ref="K55:L55"/>
    <mergeCell ref="G56:H56"/>
    <mergeCell ref="K56:L56"/>
    <mergeCell ref="G57:H57"/>
    <mergeCell ref="K57:L57"/>
    <mergeCell ref="G58:H58"/>
    <mergeCell ref="K58:L58"/>
    <mergeCell ref="G59:H59"/>
    <mergeCell ref="K59:L59"/>
    <mergeCell ref="G60:H60"/>
    <mergeCell ref="K60:L60"/>
    <mergeCell ref="G61:H61"/>
    <mergeCell ref="K61:L61"/>
    <mergeCell ref="G62:H62"/>
    <mergeCell ref="K62:L62"/>
    <mergeCell ref="G63:H63"/>
    <mergeCell ref="K63:L63"/>
    <mergeCell ref="G64:H64"/>
    <mergeCell ref="K64:L64"/>
    <mergeCell ref="G65:H65"/>
    <mergeCell ref="K65:L65"/>
    <mergeCell ref="G66:H66"/>
    <mergeCell ref="K66:L66"/>
    <mergeCell ref="G67:H67"/>
    <mergeCell ref="K67:L67"/>
    <mergeCell ref="G68:H68"/>
    <mergeCell ref="K68:L68"/>
    <mergeCell ref="G69:H69"/>
    <mergeCell ref="K69:L69"/>
    <mergeCell ref="G70:H70"/>
    <mergeCell ref="K70:L70"/>
    <mergeCell ref="G71:H71"/>
    <mergeCell ref="K71:L71"/>
    <mergeCell ref="G72:H72"/>
    <mergeCell ref="K72:L72"/>
    <mergeCell ref="G73:H73"/>
    <mergeCell ref="K73:L73"/>
    <mergeCell ref="G74:H74"/>
    <mergeCell ref="K74:L74"/>
    <mergeCell ref="G75:H75"/>
    <mergeCell ref="K75:L75"/>
    <mergeCell ref="G76:H76"/>
    <mergeCell ref="K76:L76"/>
    <mergeCell ref="G77:H77"/>
    <mergeCell ref="K77:L77"/>
    <mergeCell ref="G78:H78"/>
    <mergeCell ref="K78:L78"/>
    <mergeCell ref="G79:H79"/>
    <mergeCell ref="K79:L79"/>
    <mergeCell ref="G80:H80"/>
    <mergeCell ref="K80:L80"/>
    <mergeCell ref="G81:H81"/>
    <mergeCell ref="K81:L81"/>
    <mergeCell ref="G82:H82"/>
    <mergeCell ref="K82:L82"/>
    <mergeCell ref="G83:H83"/>
    <mergeCell ref="K83:L83"/>
    <mergeCell ref="G84:H84"/>
    <mergeCell ref="K84:L84"/>
    <mergeCell ref="G85:H85"/>
    <mergeCell ref="K85:L85"/>
    <mergeCell ref="G86:H86"/>
    <mergeCell ref="K86:L86"/>
    <mergeCell ref="G87:H87"/>
    <mergeCell ref="K87:L87"/>
    <mergeCell ref="G88:H88"/>
    <mergeCell ref="K88:L88"/>
    <mergeCell ref="G89:H89"/>
    <mergeCell ref="K89:L89"/>
    <mergeCell ref="G90:H90"/>
    <mergeCell ref="K90:L90"/>
    <mergeCell ref="G91:H91"/>
    <mergeCell ref="K91:L91"/>
    <mergeCell ref="G92:H92"/>
    <mergeCell ref="K92:L92"/>
    <mergeCell ref="G93:H93"/>
    <mergeCell ref="K93:L93"/>
    <mergeCell ref="G94:H94"/>
    <mergeCell ref="K94:L94"/>
    <mergeCell ref="G95:H95"/>
    <mergeCell ref="K95:L95"/>
    <mergeCell ref="G96:H96"/>
    <mergeCell ref="K96:L96"/>
  </mergeCells>
  <printOptions horizontalCentered="1" verticalCentered="1"/>
  <pageMargins left="0" right="0" top="0" bottom="0.1968503937007874" header="0" footer="0.1968503937007874"/>
  <pageSetup fitToHeight="1" fitToWidth="1" horizontalDpi="600" verticalDpi="600" orientation="portrait" paperSize="9" scale="84" r:id="rId1"/>
</worksheet>
</file>

<file path=xl/worksheets/sheet31.xml><?xml version="1.0" encoding="utf-8"?>
<worksheet xmlns="http://schemas.openxmlformats.org/spreadsheetml/2006/main" xmlns:r="http://schemas.openxmlformats.org/officeDocument/2006/relationships">
  <sheetPr>
    <pageSetUpPr fitToPage="1"/>
  </sheetPr>
  <dimension ref="B2:O116"/>
  <sheetViews>
    <sheetView workbookViewId="0" topLeftCell="C1">
      <selection activeCell="C2" sqref="C2"/>
    </sheetView>
  </sheetViews>
  <sheetFormatPr defaultColWidth="9.00390625" defaultRowHeight="14.25"/>
  <cols>
    <col min="1" max="1" width="6.25390625" style="944" customWidth="1"/>
    <col min="2" max="3" width="1.75390625" style="944" customWidth="1"/>
    <col min="4" max="4" width="24.25390625" style="944" customWidth="1"/>
    <col min="5" max="5" width="8.125" style="944" customWidth="1"/>
    <col min="6" max="6" width="0.875" style="944" customWidth="1"/>
    <col min="7" max="9" width="8.125" style="944" customWidth="1"/>
    <col min="10" max="10" width="10.75390625" style="944" customWidth="1"/>
    <col min="11" max="11" width="8.125" style="944" customWidth="1"/>
    <col min="12" max="12" width="9.00390625" style="944" customWidth="1"/>
    <col min="13" max="13" width="0.875" style="944" customWidth="1"/>
    <col min="14" max="14" width="8.125" style="944" customWidth="1"/>
    <col min="15" max="15" width="0.875" style="944" customWidth="1"/>
    <col min="16" max="16384" width="8.75390625" style="944" customWidth="1"/>
  </cols>
  <sheetData>
    <row r="1" ht="31.5" customHeight="1"/>
    <row r="2" spans="2:15" ht="12.75" customHeight="1">
      <c r="B2" s="1588" t="s">
        <v>946</v>
      </c>
      <c r="C2" s="1589"/>
      <c r="D2" s="1589"/>
      <c r="E2" s="1589"/>
      <c r="F2" s="1589"/>
      <c r="G2" s="1589"/>
      <c r="H2" s="1589"/>
      <c r="I2" s="1589"/>
      <c r="J2" s="1589"/>
      <c r="K2" s="1589"/>
      <c r="L2" s="1589"/>
      <c r="M2" s="1589"/>
      <c r="N2" s="1589"/>
      <c r="O2" s="1589"/>
    </row>
    <row r="3" spans="2:15" ht="22.5" customHeight="1">
      <c r="B3" s="1590" t="s">
        <v>293</v>
      </c>
      <c r="C3" s="1591"/>
      <c r="D3" s="1591"/>
      <c r="E3" s="1591"/>
      <c r="F3" s="1591"/>
      <c r="G3" s="1591"/>
      <c r="H3" s="1591"/>
      <c r="I3" s="1591"/>
      <c r="J3" s="1591"/>
      <c r="K3" s="1591"/>
      <c r="L3" s="1591"/>
      <c r="M3" s="1591"/>
      <c r="N3" s="1591"/>
      <c r="O3" s="1592"/>
    </row>
    <row r="4" spans="2:15" ht="20.25" customHeight="1">
      <c r="B4" s="1593" t="s">
        <v>345</v>
      </c>
      <c r="C4" s="1589"/>
      <c r="D4" s="1589"/>
      <c r="E4" s="1589"/>
      <c r="F4" s="1589"/>
      <c r="G4" s="1589"/>
      <c r="H4" s="1589"/>
      <c r="I4" s="1589"/>
      <c r="J4" s="1589"/>
      <c r="K4" s="1589"/>
      <c r="L4" s="1589"/>
      <c r="M4" s="1589"/>
      <c r="N4" s="1589"/>
      <c r="O4" s="1589"/>
    </row>
    <row r="5" spans="2:15" ht="11.25" customHeight="1">
      <c r="B5" s="945"/>
      <c r="C5" s="946"/>
      <c r="D5" s="946"/>
      <c r="E5" s="962"/>
      <c r="F5" s="1045"/>
      <c r="G5" s="1044"/>
      <c r="H5" s="1044"/>
      <c r="I5" s="948"/>
      <c r="J5" s="1044"/>
      <c r="K5" s="1044" t="s">
        <v>346</v>
      </c>
      <c r="L5" s="948" t="s">
        <v>347</v>
      </c>
      <c r="M5" s="948"/>
      <c r="N5" s="962"/>
      <c r="O5" s="963"/>
    </row>
    <row r="6" spans="2:15" ht="9" customHeight="1">
      <c r="B6" s="950"/>
      <c r="C6" s="951"/>
      <c r="D6" s="951"/>
      <c r="E6" s="957" t="s">
        <v>348</v>
      </c>
      <c r="F6" s="1042"/>
      <c r="G6" s="1041"/>
      <c r="H6" s="1041"/>
      <c r="I6" s="955"/>
      <c r="J6" s="1041" t="s">
        <v>626</v>
      </c>
      <c r="K6" s="1041" t="s">
        <v>349</v>
      </c>
      <c r="L6" s="955" t="s">
        <v>350</v>
      </c>
      <c r="M6" s="955"/>
      <c r="N6" s="957" t="s">
        <v>351</v>
      </c>
      <c r="O6" s="961"/>
    </row>
    <row r="7" spans="2:15" ht="9" customHeight="1">
      <c r="B7" s="950"/>
      <c r="C7" s="951"/>
      <c r="D7" s="951"/>
      <c r="E7" s="957" t="s">
        <v>352</v>
      </c>
      <c r="F7" s="1042"/>
      <c r="G7" s="1041" t="s">
        <v>353</v>
      </c>
      <c r="H7" s="1041" t="s">
        <v>354</v>
      </c>
      <c r="I7" s="955" t="s">
        <v>355</v>
      </c>
      <c r="J7" s="1041" t="s">
        <v>356</v>
      </c>
      <c r="K7" s="1041" t="s">
        <v>356</v>
      </c>
      <c r="L7" s="955" t="s">
        <v>357</v>
      </c>
      <c r="M7" s="955"/>
      <c r="N7" s="957" t="s">
        <v>352</v>
      </c>
      <c r="O7" s="961"/>
    </row>
    <row r="8" spans="2:15" ht="13.5" customHeight="1">
      <c r="B8" s="950"/>
      <c r="C8" s="1641">
        <v>2006</v>
      </c>
      <c r="D8" s="1632"/>
      <c r="E8" s="957" t="s">
        <v>468</v>
      </c>
      <c r="F8" s="1042"/>
      <c r="G8" s="1041" t="s">
        <v>468</v>
      </c>
      <c r="H8" s="1041" t="s">
        <v>468</v>
      </c>
      <c r="I8" s="955" t="s">
        <v>468</v>
      </c>
      <c r="J8" s="1041" t="s">
        <v>468</v>
      </c>
      <c r="K8" s="1041" t="s">
        <v>468</v>
      </c>
      <c r="L8" s="955" t="s">
        <v>468</v>
      </c>
      <c r="M8" s="955"/>
      <c r="N8" s="957" t="s">
        <v>468</v>
      </c>
      <c r="O8" s="961"/>
    </row>
    <row r="9" spans="2:15" ht="9" customHeight="1">
      <c r="B9" s="950"/>
      <c r="C9" s="951"/>
      <c r="D9" s="951" t="s">
        <v>606</v>
      </c>
      <c r="E9" s="964"/>
      <c r="F9" s="1046"/>
      <c r="G9" s="1047"/>
      <c r="H9" s="1047"/>
      <c r="I9" s="965"/>
      <c r="J9" s="1047"/>
      <c r="K9" s="1047"/>
      <c r="L9" s="965"/>
      <c r="M9" s="965"/>
      <c r="N9" s="964"/>
      <c r="O9" s="1031"/>
    </row>
    <row r="10" spans="2:15" ht="9" customHeight="1">
      <c r="B10" s="1048"/>
      <c r="C10" s="1049"/>
      <c r="D10" s="1050" t="s">
        <v>358</v>
      </c>
      <c r="E10" s="970">
        <v>14627</v>
      </c>
      <c r="F10" s="1000"/>
      <c r="G10" s="967">
        <v>6722</v>
      </c>
      <c r="H10" s="967">
        <v>-3619</v>
      </c>
      <c r="I10" s="966">
        <v>3103</v>
      </c>
      <c r="J10" s="967">
        <v>0</v>
      </c>
      <c r="K10" s="967">
        <v>1446</v>
      </c>
      <c r="L10" s="966">
        <v>4549</v>
      </c>
      <c r="M10" s="1016"/>
      <c r="N10" s="1051">
        <v>19176</v>
      </c>
      <c r="O10" s="1052"/>
    </row>
    <row r="11" spans="2:15" ht="9" customHeight="1">
      <c r="B11" s="1048"/>
      <c r="C11" s="1049"/>
      <c r="D11" s="1050" t="s">
        <v>359</v>
      </c>
      <c r="E11" s="970">
        <v>21568</v>
      </c>
      <c r="F11" s="1000"/>
      <c r="G11" s="967">
        <v>6764</v>
      </c>
      <c r="H11" s="967">
        <v>-3766</v>
      </c>
      <c r="I11" s="966">
        <v>2998</v>
      </c>
      <c r="J11" s="967">
        <v>140</v>
      </c>
      <c r="K11" s="967">
        <v>1064</v>
      </c>
      <c r="L11" s="966">
        <v>4202</v>
      </c>
      <c r="M11" s="1016"/>
      <c r="N11" s="1051">
        <v>25770</v>
      </c>
      <c r="O11" s="1052"/>
    </row>
    <row r="12" spans="2:15" ht="9" customHeight="1">
      <c r="B12" s="1053"/>
      <c r="C12" s="1054"/>
      <c r="D12" s="1055" t="s">
        <v>360</v>
      </c>
      <c r="E12" s="1012">
        <v>36195</v>
      </c>
      <c r="F12" s="1056"/>
      <c r="G12" s="1057">
        <v>13486</v>
      </c>
      <c r="H12" s="1057">
        <v>-7385</v>
      </c>
      <c r="I12" s="1006">
        <v>6101</v>
      </c>
      <c r="J12" s="1057">
        <v>140</v>
      </c>
      <c r="K12" s="1057">
        <v>2510</v>
      </c>
      <c r="L12" s="1006">
        <v>8751</v>
      </c>
      <c r="M12" s="1058"/>
      <c r="N12" s="1059">
        <v>44946</v>
      </c>
      <c r="O12" s="1060"/>
    </row>
    <row r="13" spans="2:15" ht="9" customHeight="1">
      <c r="B13" s="990"/>
      <c r="C13" s="956"/>
      <c r="D13" s="956"/>
      <c r="E13" s="1030"/>
      <c r="F13" s="971"/>
      <c r="G13" s="969"/>
      <c r="H13" s="969"/>
      <c r="I13" s="1022"/>
      <c r="J13" s="969"/>
      <c r="K13" s="969"/>
      <c r="L13" s="1022"/>
      <c r="M13" s="1022"/>
      <c r="N13" s="1030"/>
      <c r="O13" s="1061"/>
    </row>
    <row r="14" spans="2:15" ht="9" customHeight="1">
      <c r="B14" s="950"/>
      <c r="C14" s="951"/>
      <c r="D14" s="951" t="s">
        <v>361</v>
      </c>
      <c r="E14" s="964"/>
      <c r="F14" s="1046"/>
      <c r="G14" s="1047"/>
      <c r="H14" s="1047"/>
      <c r="I14" s="965"/>
      <c r="J14" s="1047"/>
      <c r="K14" s="1047"/>
      <c r="L14" s="965"/>
      <c r="M14" s="965"/>
      <c r="N14" s="964"/>
      <c r="O14" s="1031"/>
    </row>
    <row r="15" spans="2:15" ht="9" customHeight="1">
      <c r="B15" s="1048"/>
      <c r="C15" s="1049"/>
      <c r="D15" s="1050" t="s">
        <v>362</v>
      </c>
      <c r="E15" s="970">
        <v>1005</v>
      </c>
      <c r="F15" s="1000"/>
      <c r="G15" s="967">
        <v>982</v>
      </c>
      <c r="H15" s="967">
        <v>-680</v>
      </c>
      <c r="I15" s="966">
        <v>302</v>
      </c>
      <c r="J15" s="967">
        <v>45</v>
      </c>
      <c r="K15" s="967">
        <v>-62</v>
      </c>
      <c r="L15" s="966">
        <v>285</v>
      </c>
      <c r="M15" s="1016"/>
      <c r="N15" s="1051">
        <v>1290</v>
      </c>
      <c r="O15" s="1052"/>
    </row>
    <row r="16" spans="2:15" ht="9" customHeight="1">
      <c r="B16" s="1048"/>
      <c r="C16" s="1049"/>
      <c r="D16" s="1050" t="s">
        <v>684</v>
      </c>
      <c r="E16" s="970">
        <v>632</v>
      </c>
      <c r="F16" s="1000"/>
      <c r="G16" s="967">
        <v>1185</v>
      </c>
      <c r="H16" s="967">
        <v>-866</v>
      </c>
      <c r="I16" s="966">
        <v>319</v>
      </c>
      <c r="J16" s="967">
        <v>0</v>
      </c>
      <c r="K16" s="967">
        <v>18</v>
      </c>
      <c r="L16" s="966">
        <v>337</v>
      </c>
      <c r="M16" s="1016"/>
      <c r="N16" s="1051">
        <v>969</v>
      </c>
      <c r="O16" s="1052"/>
    </row>
    <row r="17" spans="2:15" ht="9" customHeight="1">
      <c r="B17" s="1048"/>
      <c r="C17" s="1049"/>
      <c r="D17" s="1050" t="s">
        <v>575</v>
      </c>
      <c r="E17" s="970">
        <v>2269</v>
      </c>
      <c r="F17" s="1000"/>
      <c r="G17" s="967">
        <v>2981</v>
      </c>
      <c r="H17" s="967">
        <v>-2065</v>
      </c>
      <c r="I17" s="966">
        <v>916</v>
      </c>
      <c r="J17" s="967">
        <v>-297</v>
      </c>
      <c r="K17" s="967">
        <v>64</v>
      </c>
      <c r="L17" s="966">
        <v>683</v>
      </c>
      <c r="M17" s="1016"/>
      <c r="N17" s="1051">
        <v>2952</v>
      </c>
      <c r="O17" s="1052"/>
    </row>
    <row r="18" spans="2:15" ht="9" customHeight="1">
      <c r="B18" s="1048"/>
      <c r="C18" s="1049"/>
      <c r="D18" s="1050" t="s">
        <v>574</v>
      </c>
      <c r="E18" s="970">
        <v>2695</v>
      </c>
      <c r="F18" s="1000"/>
      <c r="G18" s="967">
        <v>1393</v>
      </c>
      <c r="H18" s="967">
        <v>-1026</v>
      </c>
      <c r="I18" s="966">
        <v>367</v>
      </c>
      <c r="J18" s="967">
        <v>0</v>
      </c>
      <c r="K18" s="967">
        <v>-246</v>
      </c>
      <c r="L18" s="966">
        <v>121</v>
      </c>
      <c r="M18" s="1016"/>
      <c r="N18" s="1051">
        <v>2816</v>
      </c>
      <c r="O18" s="1052"/>
    </row>
    <row r="19" spans="2:15" ht="9" customHeight="1">
      <c r="B19" s="1048"/>
      <c r="C19" s="1049"/>
      <c r="D19" s="1050" t="s">
        <v>363</v>
      </c>
      <c r="E19" s="970">
        <v>1037</v>
      </c>
      <c r="F19" s="1000"/>
      <c r="G19" s="967">
        <v>1005</v>
      </c>
      <c r="H19" s="967">
        <v>-619</v>
      </c>
      <c r="I19" s="966">
        <v>386</v>
      </c>
      <c r="J19" s="967">
        <v>-1</v>
      </c>
      <c r="K19" s="967">
        <v>46</v>
      </c>
      <c r="L19" s="966">
        <v>431</v>
      </c>
      <c r="M19" s="1016"/>
      <c r="N19" s="1051">
        <v>1468</v>
      </c>
      <c r="O19" s="1052"/>
    </row>
    <row r="20" spans="2:15" ht="9" customHeight="1">
      <c r="B20" s="1053"/>
      <c r="C20" s="1054"/>
      <c r="D20" s="1055" t="s">
        <v>364</v>
      </c>
      <c r="E20" s="1012">
        <v>7638</v>
      </c>
      <c r="F20" s="1056"/>
      <c r="G20" s="1057">
        <v>7546</v>
      </c>
      <c r="H20" s="1057">
        <v>-5256</v>
      </c>
      <c r="I20" s="1006">
        <v>2290</v>
      </c>
      <c r="J20" s="1057">
        <v>-253</v>
      </c>
      <c r="K20" s="1057">
        <v>-180</v>
      </c>
      <c r="L20" s="1006">
        <v>1857</v>
      </c>
      <c r="M20" s="1058"/>
      <c r="N20" s="1059">
        <v>9495</v>
      </c>
      <c r="O20" s="1060"/>
    </row>
    <row r="21" spans="2:15" ht="9" customHeight="1">
      <c r="B21" s="990"/>
      <c r="C21" s="956"/>
      <c r="D21" s="956"/>
      <c r="E21" s="1030"/>
      <c r="F21" s="971"/>
      <c r="G21" s="969"/>
      <c r="H21" s="969"/>
      <c r="I21" s="1022"/>
      <c r="J21" s="969"/>
      <c r="K21" s="969"/>
      <c r="L21" s="1022"/>
      <c r="M21" s="1022"/>
      <c r="N21" s="1030"/>
      <c r="O21" s="1061"/>
    </row>
    <row r="22" spans="2:15" ht="9" customHeight="1">
      <c r="B22" s="950"/>
      <c r="C22" s="951"/>
      <c r="D22" s="951" t="s">
        <v>365</v>
      </c>
      <c r="E22" s="964"/>
      <c r="F22" s="1046"/>
      <c r="G22" s="1047"/>
      <c r="H22" s="1047"/>
      <c r="I22" s="965"/>
      <c r="J22" s="1047"/>
      <c r="K22" s="1047"/>
      <c r="L22" s="965"/>
      <c r="M22" s="965"/>
      <c r="N22" s="964"/>
      <c r="O22" s="1031"/>
    </row>
    <row r="23" spans="2:15" ht="9" customHeight="1">
      <c r="B23" s="1048"/>
      <c r="C23" s="1049"/>
      <c r="D23" s="1050" t="s">
        <v>362</v>
      </c>
      <c r="E23" s="970">
        <v>461</v>
      </c>
      <c r="F23" s="1000"/>
      <c r="G23" s="967">
        <v>8961</v>
      </c>
      <c r="H23" s="967">
        <v>-8762</v>
      </c>
      <c r="I23" s="966">
        <v>199</v>
      </c>
      <c r="J23" s="967">
        <v>-75</v>
      </c>
      <c r="K23" s="967">
        <v>124</v>
      </c>
      <c r="L23" s="966">
        <v>248</v>
      </c>
      <c r="M23" s="1016"/>
      <c r="N23" s="1051">
        <v>709</v>
      </c>
      <c r="O23" s="1052"/>
    </row>
    <row r="24" spans="2:15" ht="9" customHeight="1">
      <c r="B24" s="1048"/>
      <c r="C24" s="1049"/>
      <c r="D24" s="1050" t="s">
        <v>684</v>
      </c>
      <c r="E24" s="970">
        <v>667</v>
      </c>
      <c r="F24" s="1000"/>
      <c r="G24" s="967">
        <v>1378</v>
      </c>
      <c r="H24" s="967">
        <v>-1516</v>
      </c>
      <c r="I24" s="966">
        <v>-138</v>
      </c>
      <c r="J24" s="967">
        <v>0</v>
      </c>
      <c r="K24" s="967">
        <v>-62</v>
      </c>
      <c r="L24" s="966">
        <v>-200</v>
      </c>
      <c r="M24" s="1016"/>
      <c r="N24" s="1051">
        <v>467</v>
      </c>
      <c r="O24" s="1052"/>
    </row>
    <row r="25" spans="2:15" ht="9" customHeight="1">
      <c r="B25" s="1048"/>
      <c r="C25" s="1049"/>
      <c r="D25" s="1050" t="s">
        <v>575</v>
      </c>
      <c r="E25" s="970">
        <v>534</v>
      </c>
      <c r="F25" s="1000"/>
      <c r="G25" s="967">
        <v>2221</v>
      </c>
      <c r="H25" s="967">
        <v>-2122</v>
      </c>
      <c r="I25" s="966">
        <v>99</v>
      </c>
      <c r="J25" s="967">
        <v>-17</v>
      </c>
      <c r="K25" s="967">
        <v>-7</v>
      </c>
      <c r="L25" s="966">
        <v>75</v>
      </c>
      <c r="M25" s="1016"/>
      <c r="N25" s="1051">
        <v>609</v>
      </c>
      <c r="O25" s="1052"/>
    </row>
    <row r="26" spans="2:15" ht="9" customHeight="1">
      <c r="B26" s="1048"/>
      <c r="C26" s="1049"/>
      <c r="D26" s="1050" t="s">
        <v>363</v>
      </c>
      <c r="E26" s="970">
        <v>143</v>
      </c>
      <c r="F26" s="1000"/>
      <c r="G26" s="967">
        <v>182</v>
      </c>
      <c r="H26" s="967">
        <v>-179</v>
      </c>
      <c r="I26" s="966">
        <v>3</v>
      </c>
      <c r="J26" s="967">
        <v>0</v>
      </c>
      <c r="K26" s="967">
        <v>-13</v>
      </c>
      <c r="L26" s="966">
        <v>-10</v>
      </c>
      <c r="M26" s="1016"/>
      <c r="N26" s="1051">
        <v>133</v>
      </c>
      <c r="O26" s="1052"/>
    </row>
    <row r="27" spans="2:15" ht="9" customHeight="1">
      <c r="B27" s="1053"/>
      <c r="C27" s="1054"/>
      <c r="D27" s="1055" t="s">
        <v>366</v>
      </c>
      <c r="E27" s="1012">
        <v>1805</v>
      </c>
      <c r="F27" s="1056"/>
      <c r="G27" s="1057">
        <v>12742</v>
      </c>
      <c r="H27" s="1057">
        <v>-12579</v>
      </c>
      <c r="I27" s="1006">
        <v>163</v>
      </c>
      <c r="J27" s="1057">
        <v>-92</v>
      </c>
      <c r="K27" s="1057">
        <v>42</v>
      </c>
      <c r="L27" s="1006">
        <v>113</v>
      </c>
      <c r="M27" s="1058"/>
      <c r="N27" s="1059">
        <v>1918</v>
      </c>
      <c r="O27" s="1060"/>
    </row>
    <row r="28" spans="2:15" ht="9" customHeight="1">
      <c r="B28" s="1048"/>
      <c r="C28" s="1049"/>
      <c r="D28" s="1049"/>
      <c r="E28" s="1015"/>
      <c r="F28" s="1000"/>
      <c r="G28" s="999"/>
      <c r="H28" s="999"/>
      <c r="I28" s="1016"/>
      <c r="J28" s="999"/>
      <c r="K28" s="999"/>
      <c r="L28" s="1016"/>
      <c r="M28" s="1016"/>
      <c r="N28" s="1015"/>
      <c r="O28" s="1052"/>
    </row>
    <row r="29" spans="2:15" ht="9" customHeight="1">
      <c r="B29" s="1062"/>
      <c r="C29" s="1063"/>
      <c r="D29" s="1055" t="s">
        <v>367</v>
      </c>
      <c r="E29" s="1012">
        <v>9443</v>
      </c>
      <c r="F29" s="1056"/>
      <c r="G29" s="1057">
        <v>20288</v>
      </c>
      <c r="H29" s="1057">
        <v>-17835</v>
      </c>
      <c r="I29" s="1006">
        <v>2453</v>
      </c>
      <c r="J29" s="1057">
        <v>-345</v>
      </c>
      <c r="K29" s="1057">
        <v>-138</v>
      </c>
      <c r="L29" s="1006">
        <v>1970</v>
      </c>
      <c r="M29" s="1058"/>
      <c r="N29" s="1059">
        <v>11413</v>
      </c>
      <c r="O29" s="1064"/>
    </row>
    <row r="30" spans="2:15" ht="6.75" customHeight="1">
      <c r="B30" s="1062"/>
      <c r="C30" s="1063"/>
      <c r="D30" s="1054"/>
      <c r="E30" s="1065"/>
      <c r="F30" s="1066"/>
      <c r="G30" s="1067"/>
      <c r="H30" s="1067"/>
      <c r="I30" s="1068"/>
      <c r="J30" s="1067"/>
      <c r="K30" s="1067"/>
      <c r="L30" s="1068"/>
      <c r="M30" s="1068"/>
      <c r="N30" s="1065"/>
      <c r="O30" s="1069"/>
    </row>
    <row r="31" spans="2:15" ht="9" customHeight="1">
      <c r="B31" s="1048"/>
      <c r="C31" s="1049"/>
      <c r="D31" s="1050" t="s">
        <v>368</v>
      </c>
      <c r="E31" s="970">
        <v>691</v>
      </c>
      <c r="F31" s="1000"/>
      <c r="G31" s="967">
        <v>120</v>
      </c>
      <c r="H31" s="967">
        <v>-41</v>
      </c>
      <c r="I31" s="966">
        <v>79</v>
      </c>
      <c r="J31" s="967">
        <v>0</v>
      </c>
      <c r="K31" s="967">
        <v>70</v>
      </c>
      <c r="L31" s="966">
        <v>149</v>
      </c>
      <c r="M31" s="1016"/>
      <c r="N31" s="1051">
        <v>840</v>
      </c>
      <c r="O31" s="1052"/>
    </row>
    <row r="32" spans="2:15" ht="6.75" customHeight="1">
      <c r="B32" s="1062"/>
      <c r="C32" s="1063"/>
      <c r="D32" s="1054"/>
      <c r="E32" s="1065"/>
      <c r="F32" s="1066"/>
      <c r="G32" s="1067"/>
      <c r="H32" s="1067"/>
      <c r="I32" s="1068"/>
      <c r="J32" s="1067"/>
      <c r="K32" s="1067"/>
      <c r="L32" s="1068"/>
      <c r="M32" s="1068"/>
      <c r="N32" s="1065"/>
      <c r="O32" s="1069"/>
    </row>
    <row r="33" spans="2:15" ht="7.5" customHeight="1">
      <c r="B33" s="1062"/>
      <c r="C33" s="1063"/>
      <c r="D33" s="1054"/>
      <c r="E33" s="1036"/>
      <c r="F33" s="1037"/>
      <c r="G33" s="1035"/>
      <c r="H33" s="1035"/>
      <c r="I33" s="1034"/>
      <c r="J33" s="1035"/>
      <c r="K33" s="1035"/>
      <c r="L33" s="1034"/>
      <c r="M33" s="1034"/>
      <c r="N33" s="1036"/>
      <c r="O33" s="1070"/>
    </row>
    <row r="34" spans="2:15" ht="9" customHeight="1">
      <c r="B34" s="1062"/>
      <c r="C34" s="1063"/>
      <c r="D34" s="1055" t="s">
        <v>369</v>
      </c>
      <c r="E34" s="1012">
        <v>10134</v>
      </c>
      <c r="F34" s="1056"/>
      <c r="G34" s="1057">
        <v>20408</v>
      </c>
      <c r="H34" s="1057">
        <v>-17876</v>
      </c>
      <c r="I34" s="1006">
        <v>2532</v>
      </c>
      <c r="J34" s="1057">
        <v>-345</v>
      </c>
      <c r="K34" s="1057">
        <v>-68</v>
      </c>
      <c r="L34" s="1006">
        <v>2119</v>
      </c>
      <c r="M34" s="1058"/>
      <c r="N34" s="1059">
        <v>12253</v>
      </c>
      <c r="O34" s="1064"/>
    </row>
    <row r="35" spans="2:15" ht="6.75" customHeight="1">
      <c r="B35" s="1062"/>
      <c r="C35" s="1063"/>
      <c r="D35" s="1054"/>
      <c r="E35" s="1065"/>
      <c r="F35" s="1066"/>
      <c r="G35" s="1067"/>
      <c r="H35" s="1067"/>
      <c r="I35" s="1068"/>
      <c r="J35" s="1067"/>
      <c r="K35" s="1067"/>
      <c r="L35" s="1068"/>
      <c r="M35" s="1068"/>
      <c r="N35" s="1065"/>
      <c r="O35" s="1069"/>
    </row>
    <row r="36" spans="2:15" ht="7.5" customHeight="1">
      <c r="B36" s="1062"/>
      <c r="C36" s="1063"/>
      <c r="D36" s="1054"/>
      <c r="E36" s="1036"/>
      <c r="F36" s="1037"/>
      <c r="G36" s="1035"/>
      <c r="H36" s="1035"/>
      <c r="I36" s="1034"/>
      <c r="J36" s="1035"/>
      <c r="K36" s="1035"/>
      <c r="L36" s="1034"/>
      <c r="M36" s="1034"/>
      <c r="N36" s="1036"/>
      <c r="O36" s="1070"/>
    </row>
    <row r="37" spans="2:15" ht="9" customHeight="1">
      <c r="B37" s="1062"/>
      <c r="C37" s="1063"/>
      <c r="D37" s="1055" t="s">
        <v>370</v>
      </c>
      <c r="E37" s="1012">
        <v>46329</v>
      </c>
      <c r="F37" s="1056"/>
      <c r="G37" s="1057">
        <v>33894</v>
      </c>
      <c r="H37" s="1057">
        <v>-25261</v>
      </c>
      <c r="I37" s="1006">
        <v>8633</v>
      </c>
      <c r="J37" s="1057">
        <v>-205</v>
      </c>
      <c r="K37" s="1057">
        <v>2442</v>
      </c>
      <c r="L37" s="1006">
        <v>10870</v>
      </c>
      <c r="M37" s="1058"/>
      <c r="N37" s="1059">
        <v>57199</v>
      </c>
      <c r="O37" s="1064"/>
    </row>
    <row r="38" spans="2:15" ht="6.75" customHeight="1">
      <c r="B38" s="1071"/>
      <c r="C38" s="1072"/>
      <c r="D38" s="1073"/>
      <c r="E38" s="1074"/>
      <c r="F38" s="1056"/>
      <c r="G38" s="1075"/>
      <c r="H38" s="1075"/>
      <c r="I38" s="1058"/>
      <c r="J38" s="1075"/>
      <c r="K38" s="1075"/>
      <c r="L38" s="1058"/>
      <c r="M38" s="1058"/>
      <c r="N38" s="1074"/>
      <c r="O38" s="1070"/>
    </row>
    <row r="39" spans="2:15" ht="9" customHeight="1">
      <c r="B39" s="950"/>
      <c r="C39" s="951"/>
      <c r="D39" s="951"/>
      <c r="E39" s="957"/>
      <c r="F39" s="1042"/>
      <c r="G39" s="1041"/>
      <c r="H39" s="1041"/>
      <c r="I39" s="955"/>
      <c r="J39" s="1041"/>
      <c r="K39" s="1041" t="s">
        <v>346</v>
      </c>
      <c r="L39" s="955" t="s">
        <v>347</v>
      </c>
      <c r="M39" s="955"/>
      <c r="N39" s="957"/>
      <c r="O39" s="961"/>
    </row>
    <row r="40" spans="2:15" ht="9" customHeight="1">
      <c r="B40" s="950"/>
      <c r="C40" s="951"/>
      <c r="D40" s="951"/>
      <c r="E40" s="957" t="s">
        <v>348</v>
      </c>
      <c r="F40" s="1042"/>
      <c r="G40" s="1041"/>
      <c r="H40" s="1041"/>
      <c r="I40" s="955"/>
      <c r="J40" s="1041" t="s">
        <v>626</v>
      </c>
      <c r="K40" s="1041" t="s">
        <v>349</v>
      </c>
      <c r="L40" s="955" t="s">
        <v>350</v>
      </c>
      <c r="M40" s="955"/>
      <c r="N40" s="957" t="s">
        <v>351</v>
      </c>
      <c r="O40" s="961"/>
    </row>
    <row r="41" spans="2:15" ht="9" customHeight="1">
      <c r="B41" s="950"/>
      <c r="C41" s="951"/>
      <c r="D41" s="951"/>
      <c r="E41" s="957" t="s">
        <v>352</v>
      </c>
      <c r="F41" s="1042"/>
      <c r="G41" s="1041" t="s">
        <v>353</v>
      </c>
      <c r="H41" s="1041" t="s">
        <v>354</v>
      </c>
      <c r="I41" s="955" t="s">
        <v>355</v>
      </c>
      <c r="J41" s="1041" t="s">
        <v>356</v>
      </c>
      <c r="K41" s="1041" t="s">
        <v>356</v>
      </c>
      <c r="L41" s="955" t="s">
        <v>357</v>
      </c>
      <c r="M41" s="955"/>
      <c r="N41" s="957" t="s">
        <v>352</v>
      </c>
      <c r="O41" s="961"/>
    </row>
    <row r="42" spans="2:15" ht="13.5" customHeight="1">
      <c r="B42" s="950"/>
      <c r="C42" s="1641">
        <v>2005</v>
      </c>
      <c r="D42" s="1632"/>
      <c r="E42" s="957" t="s">
        <v>468</v>
      </c>
      <c r="F42" s="1042"/>
      <c r="G42" s="1041" t="s">
        <v>468</v>
      </c>
      <c r="H42" s="1041" t="s">
        <v>468</v>
      </c>
      <c r="I42" s="955" t="s">
        <v>468</v>
      </c>
      <c r="J42" s="1041" t="s">
        <v>468</v>
      </c>
      <c r="K42" s="1041" t="s">
        <v>468</v>
      </c>
      <c r="L42" s="955" t="s">
        <v>468</v>
      </c>
      <c r="M42" s="955"/>
      <c r="N42" s="957" t="s">
        <v>468</v>
      </c>
      <c r="O42" s="961"/>
    </row>
    <row r="43" spans="2:15" ht="9" customHeight="1">
      <c r="B43" s="950"/>
      <c r="C43" s="951"/>
      <c r="D43" s="951" t="s">
        <v>606</v>
      </c>
      <c r="E43" s="964"/>
      <c r="F43" s="1046"/>
      <c r="G43" s="1047"/>
      <c r="H43" s="1047"/>
      <c r="I43" s="965"/>
      <c r="J43" s="1047"/>
      <c r="K43" s="1047"/>
      <c r="L43" s="965"/>
      <c r="M43" s="965"/>
      <c r="N43" s="964"/>
      <c r="O43" s="1031"/>
    </row>
    <row r="44" spans="2:15" ht="9" customHeight="1">
      <c r="B44" s="1048"/>
      <c r="C44" s="1049"/>
      <c r="D44" s="1050" t="s">
        <v>358</v>
      </c>
      <c r="E44" s="970">
        <v>11613</v>
      </c>
      <c r="F44" s="1000"/>
      <c r="G44" s="967">
        <v>3842</v>
      </c>
      <c r="H44" s="967">
        <v>-2497</v>
      </c>
      <c r="I44" s="966">
        <v>1345</v>
      </c>
      <c r="J44" s="967">
        <v>0</v>
      </c>
      <c r="K44" s="967">
        <v>1669</v>
      </c>
      <c r="L44" s="966">
        <v>3014</v>
      </c>
      <c r="M44" s="1016"/>
      <c r="N44" s="1051">
        <v>14627</v>
      </c>
      <c r="O44" s="1052"/>
    </row>
    <row r="45" spans="2:15" ht="9" customHeight="1">
      <c r="B45" s="1048"/>
      <c r="C45" s="1049"/>
      <c r="D45" s="1050" t="s">
        <v>359</v>
      </c>
      <c r="E45" s="970">
        <v>17092</v>
      </c>
      <c r="F45" s="1000"/>
      <c r="G45" s="967">
        <v>4074</v>
      </c>
      <c r="H45" s="967">
        <v>-1557</v>
      </c>
      <c r="I45" s="966">
        <v>2517</v>
      </c>
      <c r="J45" s="967">
        <v>-229</v>
      </c>
      <c r="K45" s="967">
        <v>2188</v>
      </c>
      <c r="L45" s="966">
        <v>4476</v>
      </c>
      <c r="M45" s="1016"/>
      <c r="N45" s="1051">
        <v>21568</v>
      </c>
      <c r="O45" s="1052"/>
    </row>
    <row r="46" spans="2:15" ht="9" customHeight="1">
      <c r="B46" s="1053"/>
      <c r="C46" s="1054"/>
      <c r="D46" s="1055" t="s">
        <v>360</v>
      </c>
      <c r="E46" s="1012">
        <v>28705</v>
      </c>
      <c r="F46" s="1056"/>
      <c r="G46" s="1057">
        <v>7916</v>
      </c>
      <c r="H46" s="1057">
        <v>-4054</v>
      </c>
      <c r="I46" s="1006">
        <v>3862</v>
      </c>
      <c r="J46" s="1057">
        <v>-229</v>
      </c>
      <c r="K46" s="1057">
        <v>3857</v>
      </c>
      <c r="L46" s="1006">
        <v>7490</v>
      </c>
      <c r="M46" s="1058"/>
      <c r="N46" s="1059">
        <v>36195</v>
      </c>
      <c r="O46" s="1060"/>
    </row>
    <row r="47" spans="2:15" ht="9" customHeight="1">
      <c r="B47" s="990"/>
      <c r="C47" s="956"/>
      <c r="D47" s="956"/>
      <c r="E47" s="1030"/>
      <c r="F47" s="971"/>
      <c r="G47" s="969"/>
      <c r="H47" s="969"/>
      <c r="I47" s="1022"/>
      <c r="J47" s="969"/>
      <c r="K47" s="969"/>
      <c r="L47" s="1022"/>
      <c r="M47" s="1022"/>
      <c r="N47" s="1030"/>
      <c r="O47" s="1061"/>
    </row>
    <row r="48" spans="2:15" ht="9" customHeight="1">
      <c r="B48" s="950"/>
      <c r="C48" s="951"/>
      <c r="D48" s="951" t="s">
        <v>361</v>
      </c>
      <c r="E48" s="964"/>
      <c r="F48" s="1046"/>
      <c r="G48" s="1047"/>
      <c r="H48" s="1047"/>
      <c r="I48" s="965"/>
      <c r="J48" s="1047"/>
      <c r="K48" s="1047"/>
      <c r="L48" s="965"/>
      <c r="M48" s="965"/>
      <c r="N48" s="964"/>
      <c r="O48" s="1031"/>
    </row>
    <row r="49" spans="2:15" ht="9" customHeight="1">
      <c r="B49" s="1048"/>
      <c r="C49" s="1049"/>
      <c r="D49" s="1050" t="s">
        <v>362</v>
      </c>
      <c r="E49" s="970">
        <v>1231</v>
      </c>
      <c r="F49" s="1000"/>
      <c r="G49" s="967">
        <v>1931</v>
      </c>
      <c r="H49" s="967">
        <v>-1770</v>
      </c>
      <c r="I49" s="966">
        <v>161</v>
      </c>
      <c r="J49" s="967">
        <v>-669</v>
      </c>
      <c r="K49" s="967">
        <v>282</v>
      </c>
      <c r="L49" s="966">
        <v>-226</v>
      </c>
      <c r="M49" s="1016"/>
      <c r="N49" s="1051">
        <v>1005</v>
      </c>
      <c r="O49" s="1052"/>
    </row>
    <row r="50" spans="2:15" ht="9" customHeight="1">
      <c r="B50" s="1048"/>
      <c r="C50" s="1049"/>
      <c r="D50" s="1050" t="s">
        <v>684</v>
      </c>
      <c r="E50" s="970">
        <v>485</v>
      </c>
      <c r="F50" s="1000"/>
      <c r="G50" s="967">
        <v>555</v>
      </c>
      <c r="H50" s="967">
        <v>-563</v>
      </c>
      <c r="I50" s="966">
        <v>-8</v>
      </c>
      <c r="J50" s="967">
        <v>0</v>
      </c>
      <c r="K50" s="967">
        <v>155</v>
      </c>
      <c r="L50" s="966">
        <v>147</v>
      </c>
      <c r="M50" s="1016"/>
      <c r="N50" s="1051">
        <v>632</v>
      </c>
      <c r="O50" s="1052"/>
    </row>
    <row r="51" spans="2:15" ht="9" customHeight="1">
      <c r="B51" s="1048"/>
      <c r="C51" s="1049"/>
      <c r="D51" s="1050" t="s">
        <v>575</v>
      </c>
      <c r="E51" s="970">
        <v>1089</v>
      </c>
      <c r="F51" s="1000"/>
      <c r="G51" s="967">
        <v>2151</v>
      </c>
      <c r="H51" s="967">
        <v>-1363</v>
      </c>
      <c r="I51" s="966">
        <v>788</v>
      </c>
      <c r="J51" s="967">
        <v>-15</v>
      </c>
      <c r="K51" s="967">
        <v>407</v>
      </c>
      <c r="L51" s="966">
        <v>1180</v>
      </c>
      <c r="M51" s="1016"/>
      <c r="N51" s="1051">
        <v>2269</v>
      </c>
      <c r="O51" s="1052"/>
    </row>
    <row r="52" spans="2:15" ht="9" customHeight="1">
      <c r="B52" s="1048"/>
      <c r="C52" s="1049"/>
      <c r="D52" s="1050" t="s">
        <v>574</v>
      </c>
      <c r="E52" s="970">
        <v>1638</v>
      </c>
      <c r="F52" s="1000"/>
      <c r="G52" s="967">
        <v>1487</v>
      </c>
      <c r="H52" s="967">
        <v>-582</v>
      </c>
      <c r="I52" s="966">
        <v>905</v>
      </c>
      <c r="J52" s="967">
        <v>0</v>
      </c>
      <c r="K52" s="967">
        <v>152</v>
      </c>
      <c r="L52" s="966">
        <v>1057</v>
      </c>
      <c r="M52" s="1016"/>
      <c r="N52" s="1051">
        <v>2695</v>
      </c>
      <c r="O52" s="1052"/>
    </row>
    <row r="53" spans="2:15" ht="9" customHeight="1">
      <c r="B53" s="1048"/>
      <c r="C53" s="1049"/>
      <c r="D53" s="1050" t="s">
        <v>363</v>
      </c>
      <c r="E53" s="970">
        <v>646</v>
      </c>
      <c r="F53" s="1000"/>
      <c r="G53" s="967">
        <v>673</v>
      </c>
      <c r="H53" s="967">
        <v>-378</v>
      </c>
      <c r="I53" s="966">
        <v>295</v>
      </c>
      <c r="J53" s="967">
        <v>0</v>
      </c>
      <c r="K53" s="967">
        <v>96</v>
      </c>
      <c r="L53" s="966">
        <v>391</v>
      </c>
      <c r="M53" s="1016"/>
      <c r="N53" s="1051">
        <v>1037</v>
      </c>
      <c r="O53" s="1052"/>
    </row>
    <row r="54" spans="2:15" ht="9" customHeight="1">
      <c r="B54" s="1062"/>
      <c r="C54" s="1063"/>
      <c r="D54" s="1055" t="s">
        <v>371</v>
      </c>
      <c r="E54" s="1012">
        <v>5089</v>
      </c>
      <c r="F54" s="1056"/>
      <c r="G54" s="1057">
        <v>6797</v>
      </c>
      <c r="H54" s="1057">
        <v>-4656</v>
      </c>
      <c r="I54" s="1006">
        <v>2141</v>
      </c>
      <c r="J54" s="1057">
        <v>-684</v>
      </c>
      <c r="K54" s="1057">
        <v>1092</v>
      </c>
      <c r="L54" s="1006">
        <v>2549</v>
      </c>
      <c r="M54" s="1058"/>
      <c r="N54" s="1059">
        <v>7638</v>
      </c>
      <c r="O54" s="1064"/>
    </row>
    <row r="55" spans="2:15" ht="6.75" customHeight="1">
      <c r="B55" s="1062"/>
      <c r="C55" s="1063"/>
      <c r="D55" s="1054"/>
      <c r="E55" s="1015"/>
      <c r="F55" s="1000"/>
      <c r="G55" s="999"/>
      <c r="H55" s="999"/>
      <c r="I55" s="1016"/>
      <c r="J55" s="999"/>
      <c r="K55" s="999"/>
      <c r="L55" s="1016"/>
      <c r="M55" s="1016"/>
      <c r="N55" s="1015"/>
      <c r="O55" s="1069"/>
    </row>
    <row r="56" spans="2:15" ht="9" customHeight="1">
      <c r="B56" s="950"/>
      <c r="C56" s="951"/>
      <c r="D56" s="951" t="s">
        <v>365</v>
      </c>
      <c r="E56" s="964"/>
      <c r="F56" s="1046"/>
      <c r="G56" s="1047"/>
      <c r="H56" s="1047"/>
      <c r="I56" s="965"/>
      <c r="J56" s="1047"/>
      <c r="K56" s="1047"/>
      <c r="L56" s="965"/>
      <c r="M56" s="965"/>
      <c r="N56" s="964"/>
      <c r="O56" s="1031"/>
    </row>
    <row r="57" spans="2:15" ht="9" customHeight="1">
      <c r="B57" s="1048"/>
      <c r="C57" s="1049"/>
      <c r="D57" s="1050" t="s">
        <v>362</v>
      </c>
      <c r="E57" s="970">
        <v>913</v>
      </c>
      <c r="F57" s="1000"/>
      <c r="G57" s="967">
        <v>8251</v>
      </c>
      <c r="H57" s="967">
        <v>-8264</v>
      </c>
      <c r="I57" s="966">
        <v>-13</v>
      </c>
      <c r="J57" s="967">
        <v>-524</v>
      </c>
      <c r="K57" s="967">
        <v>85</v>
      </c>
      <c r="L57" s="966">
        <v>-452</v>
      </c>
      <c r="M57" s="1016"/>
      <c r="N57" s="1051">
        <v>461</v>
      </c>
      <c r="O57" s="1052"/>
    </row>
    <row r="58" spans="2:15" ht="9" customHeight="1">
      <c r="B58" s="1048"/>
      <c r="C58" s="1049"/>
      <c r="D58" s="1050" t="s">
        <v>684</v>
      </c>
      <c r="E58" s="970">
        <v>1312</v>
      </c>
      <c r="F58" s="1000"/>
      <c r="G58" s="967">
        <v>1823</v>
      </c>
      <c r="H58" s="967">
        <v>-2561</v>
      </c>
      <c r="I58" s="966">
        <v>-738</v>
      </c>
      <c r="J58" s="967">
        <v>0</v>
      </c>
      <c r="K58" s="967">
        <v>93</v>
      </c>
      <c r="L58" s="966">
        <v>-645</v>
      </c>
      <c r="M58" s="1016"/>
      <c r="N58" s="1051">
        <v>667</v>
      </c>
      <c r="O58" s="1052"/>
    </row>
    <row r="59" spans="2:15" ht="9" customHeight="1">
      <c r="B59" s="1048"/>
      <c r="C59" s="1049"/>
      <c r="D59" s="1050" t="s">
        <v>575</v>
      </c>
      <c r="E59" s="970">
        <v>338</v>
      </c>
      <c r="F59" s="1000"/>
      <c r="G59" s="967">
        <v>1378</v>
      </c>
      <c r="H59" s="967">
        <v>-1240</v>
      </c>
      <c r="I59" s="966">
        <v>138</v>
      </c>
      <c r="J59" s="967">
        <v>-6</v>
      </c>
      <c r="K59" s="967">
        <v>64</v>
      </c>
      <c r="L59" s="966">
        <v>196</v>
      </c>
      <c r="M59" s="1016"/>
      <c r="N59" s="1051">
        <v>534</v>
      </c>
      <c r="O59" s="1052"/>
    </row>
    <row r="60" spans="2:15" ht="9" customHeight="1">
      <c r="B60" s="1048"/>
      <c r="C60" s="1049"/>
      <c r="D60" s="1050" t="s">
        <v>363</v>
      </c>
      <c r="E60" s="970">
        <v>181</v>
      </c>
      <c r="F60" s="1000"/>
      <c r="G60" s="967">
        <v>206</v>
      </c>
      <c r="H60" s="967">
        <v>-255</v>
      </c>
      <c r="I60" s="966">
        <v>-49</v>
      </c>
      <c r="J60" s="967">
        <v>0</v>
      </c>
      <c r="K60" s="967">
        <v>11</v>
      </c>
      <c r="L60" s="966">
        <v>-38</v>
      </c>
      <c r="M60" s="1016"/>
      <c r="N60" s="1051">
        <v>143</v>
      </c>
      <c r="O60" s="1052"/>
    </row>
    <row r="61" spans="2:15" ht="9" customHeight="1">
      <c r="B61" s="1062"/>
      <c r="C61" s="1063"/>
      <c r="D61" s="1055" t="s">
        <v>366</v>
      </c>
      <c r="E61" s="1012">
        <v>2744</v>
      </c>
      <c r="F61" s="1056"/>
      <c r="G61" s="1057">
        <v>11658</v>
      </c>
      <c r="H61" s="1057">
        <v>-12320</v>
      </c>
      <c r="I61" s="1006">
        <v>-662</v>
      </c>
      <c r="J61" s="1057">
        <v>-530</v>
      </c>
      <c r="K61" s="1057">
        <v>253</v>
      </c>
      <c r="L61" s="1006">
        <v>-939</v>
      </c>
      <c r="M61" s="1058"/>
      <c r="N61" s="1059">
        <v>1805</v>
      </c>
      <c r="O61" s="1064"/>
    </row>
    <row r="62" spans="2:15" ht="6.75" customHeight="1">
      <c r="B62" s="1062"/>
      <c r="C62" s="1063"/>
      <c r="D62" s="1054"/>
      <c r="E62" s="1015"/>
      <c r="F62" s="1000"/>
      <c r="G62" s="999"/>
      <c r="H62" s="999"/>
      <c r="I62" s="1016"/>
      <c r="J62" s="999"/>
      <c r="K62" s="999"/>
      <c r="L62" s="1016"/>
      <c r="M62" s="1016"/>
      <c r="N62" s="1015"/>
      <c r="O62" s="1069"/>
    </row>
    <row r="63" spans="2:15" ht="9" customHeight="1">
      <c r="B63" s="1048"/>
      <c r="C63" s="1049"/>
      <c r="D63" s="1049"/>
      <c r="E63" s="1015"/>
      <c r="F63" s="1000"/>
      <c r="G63" s="999"/>
      <c r="H63" s="999"/>
      <c r="I63" s="1016"/>
      <c r="J63" s="999"/>
      <c r="K63" s="999"/>
      <c r="L63" s="1016"/>
      <c r="M63" s="1016"/>
      <c r="N63" s="1015"/>
      <c r="O63" s="1052"/>
    </row>
    <row r="64" spans="2:15" ht="9" customHeight="1">
      <c r="B64" s="1062"/>
      <c r="C64" s="1063"/>
      <c r="D64" s="1055" t="s">
        <v>367</v>
      </c>
      <c r="E64" s="1012">
        <v>7833</v>
      </c>
      <c r="F64" s="1056"/>
      <c r="G64" s="1057">
        <v>18455</v>
      </c>
      <c r="H64" s="1057">
        <v>-16976</v>
      </c>
      <c r="I64" s="1006">
        <v>1479</v>
      </c>
      <c r="J64" s="1057">
        <v>-1214</v>
      </c>
      <c r="K64" s="1057">
        <v>1345</v>
      </c>
      <c r="L64" s="1006">
        <v>1610</v>
      </c>
      <c r="M64" s="1058"/>
      <c r="N64" s="1059">
        <v>9443</v>
      </c>
      <c r="O64" s="1064"/>
    </row>
    <row r="65" spans="2:15" ht="6.75" customHeight="1">
      <c r="B65" s="1062"/>
      <c r="C65" s="1063"/>
      <c r="D65" s="1054"/>
      <c r="E65" s="1015"/>
      <c r="F65" s="1000"/>
      <c r="G65" s="999"/>
      <c r="H65" s="999"/>
      <c r="I65" s="1016"/>
      <c r="J65" s="999"/>
      <c r="K65" s="999"/>
      <c r="L65" s="1016"/>
      <c r="M65" s="1016"/>
      <c r="N65" s="1015"/>
      <c r="O65" s="1069"/>
    </row>
    <row r="66" spans="2:15" ht="9" customHeight="1">
      <c r="B66" s="1048"/>
      <c r="C66" s="1049"/>
      <c r="D66" s="1050" t="s">
        <v>368</v>
      </c>
      <c r="E66" s="970">
        <v>705</v>
      </c>
      <c r="F66" s="1000"/>
      <c r="G66" s="967">
        <v>2</v>
      </c>
      <c r="H66" s="967">
        <v>-153</v>
      </c>
      <c r="I66" s="966">
        <v>-151</v>
      </c>
      <c r="J66" s="967">
        <v>0</v>
      </c>
      <c r="K66" s="967">
        <v>137</v>
      </c>
      <c r="L66" s="966">
        <v>-14</v>
      </c>
      <c r="M66" s="1016"/>
      <c r="N66" s="1051">
        <v>691</v>
      </c>
      <c r="O66" s="1052"/>
    </row>
    <row r="67" spans="2:15" ht="6.75" customHeight="1">
      <c r="B67" s="1062"/>
      <c r="C67" s="1063"/>
      <c r="D67" s="1054"/>
      <c r="E67" s="1065"/>
      <c r="F67" s="1066"/>
      <c r="G67" s="1067"/>
      <c r="H67" s="1067"/>
      <c r="I67" s="1068"/>
      <c r="J67" s="1067"/>
      <c r="K67" s="1067"/>
      <c r="L67" s="1068"/>
      <c r="M67" s="1068"/>
      <c r="N67" s="1065"/>
      <c r="O67" s="1069"/>
    </row>
    <row r="68" spans="2:15" ht="6" customHeight="1">
      <c r="B68" s="1062"/>
      <c r="C68" s="1063"/>
      <c r="D68" s="1054"/>
      <c r="E68" s="1015"/>
      <c r="F68" s="1000"/>
      <c r="G68" s="999"/>
      <c r="H68" s="999"/>
      <c r="I68" s="1016"/>
      <c r="J68" s="999"/>
      <c r="K68" s="999"/>
      <c r="L68" s="1016"/>
      <c r="M68" s="1016"/>
      <c r="N68" s="1015"/>
      <c r="O68" s="1069"/>
    </row>
    <row r="69" spans="2:15" ht="9" customHeight="1">
      <c r="B69" s="1062"/>
      <c r="C69" s="1063"/>
      <c r="D69" s="1055" t="s">
        <v>369</v>
      </c>
      <c r="E69" s="1012">
        <v>8538</v>
      </c>
      <c r="F69" s="1056"/>
      <c r="G69" s="1057">
        <v>18457</v>
      </c>
      <c r="H69" s="1057">
        <v>-17129</v>
      </c>
      <c r="I69" s="1006">
        <v>1328</v>
      </c>
      <c r="J69" s="1057">
        <v>-1214</v>
      </c>
      <c r="K69" s="1057">
        <v>1482</v>
      </c>
      <c r="L69" s="1006">
        <v>1596</v>
      </c>
      <c r="M69" s="1058"/>
      <c r="N69" s="1059">
        <v>10134</v>
      </c>
      <c r="O69" s="1064"/>
    </row>
    <row r="70" spans="2:15" ht="6.75" customHeight="1">
      <c r="B70" s="1062"/>
      <c r="C70" s="1063"/>
      <c r="D70" s="1054"/>
      <c r="E70" s="1015"/>
      <c r="F70" s="1000"/>
      <c r="G70" s="999"/>
      <c r="H70" s="999"/>
      <c r="I70" s="1016"/>
      <c r="J70" s="999"/>
      <c r="K70" s="999"/>
      <c r="L70" s="1016"/>
      <c r="M70" s="1016"/>
      <c r="N70" s="1015"/>
      <c r="O70" s="1069"/>
    </row>
    <row r="71" spans="2:15" ht="6.75" customHeight="1">
      <c r="B71" s="1062"/>
      <c r="C71" s="1063"/>
      <c r="D71" s="1054"/>
      <c r="E71" s="1015"/>
      <c r="F71" s="1000"/>
      <c r="G71" s="999"/>
      <c r="H71" s="999"/>
      <c r="I71" s="1016"/>
      <c r="J71" s="999"/>
      <c r="K71" s="999"/>
      <c r="L71" s="1016"/>
      <c r="M71" s="1016"/>
      <c r="N71" s="1015"/>
      <c r="O71" s="1069"/>
    </row>
    <row r="72" spans="2:15" ht="9" customHeight="1">
      <c r="B72" s="1062"/>
      <c r="C72" s="1063"/>
      <c r="D72" s="1055" t="s">
        <v>370</v>
      </c>
      <c r="E72" s="1012">
        <v>37243</v>
      </c>
      <c r="F72" s="1056"/>
      <c r="G72" s="1057">
        <v>26373</v>
      </c>
      <c r="H72" s="1057">
        <v>-21183</v>
      </c>
      <c r="I72" s="1006">
        <v>5190</v>
      </c>
      <c r="J72" s="1057">
        <v>-1443</v>
      </c>
      <c r="K72" s="1057">
        <v>5339</v>
      </c>
      <c r="L72" s="1006">
        <v>9086</v>
      </c>
      <c r="M72" s="1058"/>
      <c r="N72" s="1059">
        <v>46329</v>
      </c>
      <c r="O72" s="1064"/>
    </row>
    <row r="73" spans="2:15" ht="6.75" customHeight="1">
      <c r="B73" s="1071"/>
      <c r="C73" s="1072"/>
      <c r="D73" s="1073"/>
      <c r="E73" s="1074"/>
      <c r="F73" s="1056"/>
      <c r="G73" s="1075"/>
      <c r="H73" s="1075"/>
      <c r="I73" s="1058"/>
      <c r="J73" s="1075"/>
      <c r="K73" s="1075"/>
      <c r="L73" s="1058"/>
      <c r="M73" s="1058"/>
      <c r="N73" s="1074"/>
      <c r="O73" s="1070"/>
    </row>
    <row r="74" spans="2:15" ht="9" customHeight="1">
      <c r="B74" s="950"/>
      <c r="C74" s="951"/>
      <c r="D74" s="951"/>
      <c r="E74" s="957"/>
      <c r="F74" s="1042"/>
      <c r="G74" s="1041"/>
      <c r="H74" s="1041"/>
      <c r="I74" s="955"/>
      <c r="J74" s="1041"/>
      <c r="K74" s="1041" t="s">
        <v>346</v>
      </c>
      <c r="L74" s="955" t="s">
        <v>347</v>
      </c>
      <c r="M74" s="955"/>
      <c r="N74" s="957"/>
      <c r="O74" s="963"/>
    </row>
    <row r="75" spans="2:15" ht="9" customHeight="1">
      <c r="B75" s="950"/>
      <c r="C75" s="951"/>
      <c r="D75" s="951"/>
      <c r="E75" s="957" t="s">
        <v>348</v>
      </c>
      <c r="F75" s="1042"/>
      <c r="G75" s="1041"/>
      <c r="H75" s="1041"/>
      <c r="I75" s="955"/>
      <c r="J75" s="1041" t="s">
        <v>626</v>
      </c>
      <c r="K75" s="1041" t="s">
        <v>349</v>
      </c>
      <c r="L75" s="955" t="s">
        <v>350</v>
      </c>
      <c r="M75" s="955"/>
      <c r="N75" s="957" t="s">
        <v>351</v>
      </c>
      <c r="O75" s="961"/>
    </row>
    <row r="76" spans="2:15" ht="9" customHeight="1">
      <c r="B76" s="950"/>
      <c r="C76" s="951"/>
      <c r="D76" s="951"/>
      <c r="E76" s="957" t="s">
        <v>352</v>
      </c>
      <c r="F76" s="1042"/>
      <c r="G76" s="1041" t="s">
        <v>353</v>
      </c>
      <c r="H76" s="1041" t="s">
        <v>354</v>
      </c>
      <c r="I76" s="955" t="s">
        <v>355</v>
      </c>
      <c r="J76" s="1041" t="s">
        <v>356</v>
      </c>
      <c r="K76" s="1041" t="s">
        <v>356</v>
      </c>
      <c r="L76" s="955" t="s">
        <v>357</v>
      </c>
      <c r="M76" s="955"/>
      <c r="N76" s="957" t="s">
        <v>352</v>
      </c>
      <c r="O76" s="961"/>
    </row>
    <row r="77" spans="2:15" ht="13.5" customHeight="1">
      <c r="B77" s="950"/>
      <c r="C77" s="1642" t="s">
        <v>372</v>
      </c>
      <c r="D77" s="1632"/>
      <c r="E77" s="957" t="s">
        <v>291</v>
      </c>
      <c r="F77" s="1042"/>
      <c r="G77" s="1041" t="s">
        <v>291</v>
      </c>
      <c r="H77" s="1041" t="s">
        <v>291</v>
      </c>
      <c r="I77" s="955" t="s">
        <v>291</v>
      </c>
      <c r="J77" s="1041" t="s">
        <v>291</v>
      </c>
      <c r="K77" s="1041" t="s">
        <v>291</v>
      </c>
      <c r="L77" s="955" t="s">
        <v>291</v>
      </c>
      <c r="M77" s="955"/>
      <c r="N77" s="957" t="s">
        <v>291</v>
      </c>
      <c r="O77" s="961"/>
    </row>
    <row r="78" spans="2:15" ht="9" customHeight="1">
      <c r="B78" s="950"/>
      <c r="C78" s="951"/>
      <c r="D78" s="951" t="s">
        <v>606</v>
      </c>
      <c r="E78" s="964"/>
      <c r="F78" s="1046"/>
      <c r="G78" s="1047"/>
      <c r="H78" s="1047"/>
      <c r="I78" s="965"/>
      <c r="J78" s="1047"/>
      <c r="K78" s="1047"/>
      <c r="L78" s="965"/>
      <c r="M78" s="965"/>
      <c r="N78" s="964"/>
      <c r="O78" s="1031"/>
    </row>
    <row r="79" spans="2:15" ht="9" customHeight="1">
      <c r="B79" s="1048"/>
      <c r="C79" s="1049"/>
      <c r="D79" s="1050" t="s">
        <v>358</v>
      </c>
      <c r="E79" s="1076">
        <v>25.953672608283817</v>
      </c>
      <c r="F79" s="1000"/>
      <c r="G79" s="998">
        <v>74.96095783446121</v>
      </c>
      <c r="H79" s="998">
        <v>-44.93392070484582</v>
      </c>
      <c r="I79" s="1077">
        <v>130.70631970260223</v>
      </c>
      <c r="J79" s="998" t="s">
        <v>312</v>
      </c>
      <c r="K79" s="998">
        <v>-13.361294188136608</v>
      </c>
      <c r="L79" s="1077">
        <v>50.928998009289984</v>
      </c>
      <c r="M79" s="1016"/>
      <c r="N79" s="1076">
        <v>31.100020510015725</v>
      </c>
      <c r="O79" s="1052"/>
    </row>
    <row r="80" spans="2:15" ht="9" customHeight="1">
      <c r="B80" s="1048"/>
      <c r="C80" s="1049"/>
      <c r="D80" s="1050" t="s">
        <v>359</v>
      </c>
      <c r="E80" s="1076">
        <v>26.187690147437397</v>
      </c>
      <c r="F80" s="1000"/>
      <c r="G80" s="998">
        <v>66.02847324496808</v>
      </c>
      <c r="H80" s="998">
        <v>-141.87540141297364</v>
      </c>
      <c r="I80" s="1077">
        <v>19.11005164878824</v>
      </c>
      <c r="J80" s="998">
        <v>161.1353711790393</v>
      </c>
      <c r="K80" s="998">
        <v>-51.37111517367459</v>
      </c>
      <c r="L80" s="1077">
        <v>-6.1215370866845396</v>
      </c>
      <c r="M80" s="1016"/>
      <c r="N80" s="1076">
        <v>19.482566765578635</v>
      </c>
      <c r="O80" s="1052"/>
    </row>
    <row r="81" spans="2:15" ht="9" customHeight="1">
      <c r="B81" s="1053"/>
      <c r="C81" s="1054"/>
      <c r="D81" s="1055" t="s">
        <v>360</v>
      </c>
      <c r="E81" s="1078">
        <v>26.09301515415433</v>
      </c>
      <c r="F81" s="1056"/>
      <c r="G81" s="1079">
        <v>70.36382011116726</v>
      </c>
      <c r="H81" s="1079">
        <v>-82.16576221016281</v>
      </c>
      <c r="I81" s="1080">
        <v>57.97514241325737</v>
      </c>
      <c r="J81" s="1079">
        <v>161.1353711790393</v>
      </c>
      <c r="K81" s="1079">
        <v>-34.92351568576614</v>
      </c>
      <c r="L81" s="1080">
        <v>16.83578104138852</v>
      </c>
      <c r="M81" s="1058"/>
      <c r="N81" s="1078">
        <v>24.177372565271448</v>
      </c>
      <c r="O81" s="1060"/>
    </row>
    <row r="82" spans="2:15" ht="9" customHeight="1">
      <c r="B82" s="990"/>
      <c r="C82" s="956"/>
      <c r="D82" s="956"/>
      <c r="E82" s="1030"/>
      <c r="F82" s="971"/>
      <c r="G82" s="969"/>
      <c r="H82" s="969"/>
      <c r="I82" s="1022"/>
      <c r="J82" s="969"/>
      <c r="K82" s="969"/>
      <c r="L82" s="1022"/>
      <c r="M82" s="1022"/>
      <c r="N82" s="1030"/>
      <c r="O82" s="1061"/>
    </row>
    <row r="83" spans="2:15" ht="9" customHeight="1">
      <c r="B83" s="950"/>
      <c r="C83" s="951"/>
      <c r="D83" s="951" t="s">
        <v>361</v>
      </c>
      <c r="E83" s="964"/>
      <c r="F83" s="1046"/>
      <c r="G83" s="1047"/>
      <c r="H83" s="1047"/>
      <c r="I83" s="965"/>
      <c r="J83" s="1047"/>
      <c r="K83" s="1047"/>
      <c r="L83" s="965"/>
      <c r="M83" s="965"/>
      <c r="N83" s="964"/>
      <c r="O83" s="1031"/>
    </row>
    <row r="84" spans="2:15" ht="9" customHeight="1">
      <c r="B84" s="1048"/>
      <c r="C84" s="1049"/>
      <c r="D84" s="1050" t="s">
        <v>362</v>
      </c>
      <c r="E84" s="1076">
        <v>-18.359057676685623</v>
      </c>
      <c r="F84" s="1000"/>
      <c r="G84" s="998">
        <v>-49.145520455722426</v>
      </c>
      <c r="H84" s="998">
        <v>61.5819209039548</v>
      </c>
      <c r="I84" s="1077">
        <v>87.5776397515528</v>
      </c>
      <c r="J84" s="998">
        <v>106.72645739910314</v>
      </c>
      <c r="K84" s="998">
        <v>-121.98581560283688</v>
      </c>
      <c r="L84" s="1077">
        <v>226.10619469026548</v>
      </c>
      <c r="M84" s="1016"/>
      <c r="N84" s="1076">
        <v>28.35820895522388</v>
      </c>
      <c r="O84" s="1052"/>
    </row>
    <row r="85" spans="2:15" ht="9" customHeight="1">
      <c r="B85" s="1048"/>
      <c r="C85" s="1049"/>
      <c r="D85" s="1050" t="s">
        <v>684</v>
      </c>
      <c r="E85" s="1076">
        <v>30.309278350515463</v>
      </c>
      <c r="F85" s="1000"/>
      <c r="G85" s="998">
        <v>113.51351351351352</v>
      </c>
      <c r="H85" s="998">
        <v>-53.818827708703374</v>
      </c>
      <c r="I85" s="1077">
        <v>4087.5</v>
      </c>
      <c r="J85" s="998" t="s">
        <v>312</v>
      </c>
      <c r="K85" s="998">
        <v>-88.38709677419355</v>
      </c>
      <c r="L85" s="1077">
        <v>129.2517006802721</v>
      </c>
      <c r="M85" s="1016"/>
      <c r="N85" s="1076">
        <v>53.32278481012658</v>
      </c>
      <c r="O85" s="1052"/>
    </row>
    <row r="86" spans="2:15" ht="9" customHeight="1">
      <c r="B86" s="1048"/>
      <c r="C86" s="1049"/>
      <c r="D86" s="1050" t="s">
        <v>575</v>
      </c>
      <c r="E86" s="1076">
        <v>108.356290174472</v>
      </c>
      <c r="F86" s="1000"/>
      <c r="G86" s="998">
        <v>38.58670385867038</v>
      </c>
      <c r="H86" s="998">
        <v>-51.50403521643434</v>
      </c>
      <c r="I86" s="1077">
        <v>16.243654822335024</v>
      </c>
      <c r="J86" s="998">
        <v>-1880</v>
      </c>
      <c r="K86" s="998">
        <v>-84.27518427518427</v>
      </c>
      <c r="L86" s="1077">
        <v>-42.11864406779661</v>
      </c>
      <c r="M86" s="1016"/>
      <c r="N86" s="1076">
        <v>30.10136624063464</v>
      </c>
      <c r="O86" s="1052"/>
    </row>
    <row r="87" spans="2:15" ht="9" customHeight="1">
      <c r="B87" s="1048"/>
      <c r="C87" s="1049"/>
      <c r="D87" s="1050" t="s">
        <v>574</v>
      </c>
      <c r="E87" s="1076">
        <v>64.52991452991454</v>
      </c>
      <c r="F87" s="1000"/>
      <c r="G87" s="998">
        <v>-6.321452589105582</v>
      </c>
      <c r="H87" s="998">
        <v>-76.28865979381443</v>
      </c>
      <c r="I87" s="1077">
        <v>-59.447513812154696</v>
      </c>
      <c r="J87" s="998" t="s">
        <v>312</v>
      </c>
      <c r="K87" s="998">
        <v>-261.84210526315786</v>
      </c>
      <c r="L87" s="1077">
        <v>-88.55250709555345</v>
      </c>
      <c r="M87" s="1016"/>
      <c r="N87" s="1076">
        <v>4.489795918367347</v>
      </c>
      <c r="O87" s="1052"/>
    </row>
    <row r="88" spans="2:15" ht="9" customHeight="1">
      <c r="B88" s="1048"/>
      <c r="C88" s="1049"/>
      <c r="D88" s="1050" t="s">
        <v>363</v>
      </c>
      <c r="E88" s="1076">
        <v>60.526315789473685</v>
      </c>
      <c r="F88" s="1000"/>
      <c r="G88" s="998">
        <v>49.33135215453195</v>
      </c>
      <c r="H88" s="998">
        <v>-63.75661375661375</v>
      </c>
      <c r="I88" s="1077">
        <v>30.847457627118647</v>
      </c>
      <c r="J88" s="998" t="s">
        <v>312</v>
      </c>
      <c r="K88" s="998">
        <v>-52.083333333333336</v>
      </c>
      <c r="L88" s="1077">
        <v>10.230179028132993</v>
      </c>
      <c r="M88" s="1016"/>
      <c r="N88" s="1076">
        <v>41.56219864995178</v>
      </c>
      <c r="O88" s="1052"/>
    </row>
    <row r="89" spans="2:15" ht="9" customHeight="1">
      <c r="B89" s="1053"/>
      <c r="C89" s="1054"/>
      <c r="D89" s="1055" t="s">
        <v>364</v>
      </c>
      <c r="E89" s="1078">
        <v>50.08842601689919</v>
      </c>
      <c r="F89" s="1056"/>
      <c r="G89" s="1079">
        <v>11.019567456230691</v>
      </c>
      <c r="H89" s="1079">
        <v>-12.886597938144329</v>
      </c>
      <c r="I89" s="1080">
        <v>6.959364782811771</v>
      </c>
      <c r="J89" s="1079">
        <v>63.01169590643275</v>
      </c>
      <c r="K89" s="1079">
        <v>-116.4835164835165</v>
      </c>
      <c r="L89" s="1080">
        <v>-27.14790113770106</v>
      </c>
      <c r="M89" s="1058"/>
      <c r="N89" s="1078">
        <v>24.312647289866458</v>
      </c>
      <c r="O89" s="1060"/>
    </row>
    <row r="90" spans="2:15" ht="9" customHeight="1">
      <c r="B90" s="990"/>
      <c r="C90" s="956"/>
      <c r="D90" s="956"/>
      <c r="E90" s="1030"/>
      <c r="F90" s="971"/>
      <c r="G90" s="969"/>
      <c r="H90" s="969"/>
      <c r="I90" s="1022"/>
      <c r="J90" s="969"/>
      <c r="K90" s="969"/>
      <c r="L90" s="1022"/>
      <c r="M90" s="1022"/>
      <c r="N90" s="1030"/>
      <c r="O90" s="1061"/>
    </row>
    <row r="91" spans="2:15" ht="9" customHeight="1">
      <c r="B91" s="950"/>
      <c r="C91" s="951"/>
      <c r="D91" s="951" t="s">
        <v>373</v>
      </c>
      <c r="E91" s="964"/>
      <c r="F91" s="1046"/>
      <c r="G91" s="1047"/>
      <c r="H91" s="1047"/>
      <c r="I91" s="965"/>
      <c r="J91" s="1047"/>
      <c r="K91" s="1047"/>
      <c r="L91" s="965"/>
      <c r="M91" s="965"/>
      <c r="N91" s="964"/>
      <c r="O91" s="1031"/>
    </row>
    <row r="92" spans="2:15" ht="7.5" customHeight="1">
      <c r="B92" s="1048"/>
      <c r="C92" s="1049"/>
      <c r="D92" s="1050" t="s">
        <v>362</v>
      </c>
      <c r="E92" s="1076">
        <v>-49.50711938663746</v>
      </c>
      <c r="F92" s="1000"/>
      <c r="G92" s="998">
        <v>8.605017573627439</v>
      </c>
      <c r="H92" s="998">
        <v>-6.026137463697967</v>
      </c>
      <c r="I92" s="1077">
        <v>1630.7692307692307</v>
      </c>
      <c r="J92" s="998">
        <v>85.68702290076335</v>
      </c>
      <c r="K92" s="998">
        <v>45.88235294117647</v>
      </c>
      <c r="L92" s="1077">
        <v>154.86725663716814</v>
      </c>
      <c r="M92" s="1016"/>
      <c r="N92" s="1076">
        <v>53.79609544468546</v>
      </c>
      <c r="O92" s="1052"/>
    </row>
    <row r="93" spans="2:15" ht="9" customHeight="1">
      <c r="B93" s="1048"/>
      <c r="C93" s="1049"/>
      <c r="D93" s="1050" t="s">
        <v>684</v>
      </c>
      <c r="E93" s="1076">
        <v>-49.16158536585366</v>
      </c>
      <c r="F93" s="1000"/>
      <c r="G93" s="998">
        <v>-24.410312671420737</v>
      </c>
      <c r="H93" s="998">
        <v>40.804373291682936</v>
      </c>
      <c r="I93" s="1077">
        <v>81.30081300813008</v>
      </c>
      <c r="J93" s="998" t="s">
        <v>312</v>
      </c>
      <c r="K93" s="998">
        <v>-166.66666666666669</v>
      </c>
      <c r="L93" s="1077">
        <v>68.9922480620155</v>
      </c>
      <c r="M93" s="1016"/>
      <c r="N93" s="1076">
        <v>-29.985007496251875</v>
      </c>
      <c r="O93" s="1052"/>
    </row>
    <row r="94" spans="2:15" ht="9" customHeight="1">
      <c r="B94" s="1048"/>
      <c r="C94" s="1049"/>
      <c r="D94" s="1050" t="s">
        <v>575</v>
      </c>
      <c r="E94" s="1076">
        <v>57.98816568047337</v>
      </c>
      <c r="F94" s="1000"/>
      <c r="G94" s="998">
        <v>61.1756168359942</v>
      </c>
      <c r="H94" s="998">
        <v>-71.12903225806451</v>
      </c>
      <c r="I94" s="1077">
        <v>-28.26086956521739</v>
      </c>
      <c r="J94" s="998">
        <v>-183.33333333333331</v>
      </c>
      <c r="K94" s="998">
        <v>-110.9375</v>
      </c>
      <c r="L94" s="1077">
        <v>-61.73469387755102</v>
      </c>
      <c r="M94" s="1016"/>
      <c r="N94" s="1076">
        <v>14.04494382022472</v>
      </c>
      <c r="O94" s="1052"/>
    </row>
    <row r="95" spans="2:15" ht="9" customHeight="1">
      <c r="B95" s="1048"/>
      <c r="C95" s="1049"/>
      <c r="D95" s="1050" t="s">
        <v>363</v>
      </c>
      <c r="E95" s="1076">
        <v>-20.994475138121548</v>
      </c>
      <c r="F95" s="1000"/>
      <c r="G95" s="998">
        <v>-11.650485436893204</v>
      </c>
      <c r="H95" s="998">
        <v>29.80392156862745</v>
      </c>
      <c r="I95" s="1077">
        <v>106.12244897959184</v>
      </c>
      <c r="J95" s="998" t="s">
        <v>312</v>
      </c>
      <c r="K95" s="998">
        <v>-218.18181818181816</v>
      </c>
      <c r="L95" s="1077">
        <v>73.68421052631578</v>
      </c>
      <c r="M95" s="1016"/>
      <c r="N95" s="1076">
        <v>-6.993006993006993</v>
      </c>
      <c r="O95" s="1052"/>
    </row>
    <row r="96" spans="2:15" ht="9" customHeight="1">
      <c r="B96" s="1053"/>
      <c r="C96" s="1054"/>
      <c r="D96" s="1055" t="s">
        <v>366</v>
      </c>
      <c r="E96" s="1078">
        <v>-34.2201166180758</v>
      </c>
      <c r="F96" s="1056"/>
      <c r="G96" s="1079">
        <v>9.298335906673529</v>
      </c>
      <c r="H96" s="1079">
        <v>-2.102272727272727</v>
      </c>
      <c r="I96" s="1080">
        <v>124.62235649546827</v>
      </c>
      <c r="J96" s="1079">
        <v>82.64150943396227</v>
      </c>
      <c r="K96" s="1079">
        <v>-83.399209486166</v>
      </c>
      <c r="L96" s="1080">
        <v>112.03407880724174</v>
      </c>
      <c r="M96" s="1058"/>
      <c r="N96" s="1078">
        <v>6.260387811634349</v>
      </c>
      <c r="O96" s="1060"/>
    </row>
    <row r="97" spans="2:15" ht="9" customHeight="1">
      <c r="B97" s="990"/>
      <c r="C97" s="956"/>
      <c r="D97" s="956"/>
      <c r="E97" s="1030"/>
      <c r="F97" s="971"/>
      <c r="G97" s="969"/>
      <c r="H97" s="969"/>
      <c r="I97" s="1022"/>
      <c r="J97" s="969"/>
      <c r="K97" s="969"/>
      <c r="L97" s="1022"/>
      <c r="M97" s="1022"/>
      <c r="N97" s="1030"/>
      <c r="O97" s="1061"/>
    </row>
    <row r="98" spans="2:15" ht="9" customHeight="1">
      <c r="B98" s="1048"/>
      <c r="C98" s="1049"/>
      <c r="D98" s="1049"/>
      <c r="E98" s="1015"/>
      <c r="F98" s="1000"/>
      <c r="G98" s="999"/>
      <c r="H98" s="999"/>
      <c r="I98" s="1016"/>
      <c r="J98" s="999"/>
      <c r="K98" s="999"/>
      <c r="L98" s="1016"/>
      <c r="M98" s="1016"/>
      <c r="N98" s="1015"/>
      <c r="O98" s="1052"/>
    </row>
    <row r="99" spans="2:15" ht="9" customHeight="1">
      <c r="B99" s="1062"/>
      <c r="C99" s="1063"/>
      <c r="D99" s="1055" t="s">
        <v>374</v>
      </c>
      <c r="E99" s="1078">
        <v>20.554066130473636</v>
      </c>
      <c r="F99" s="1056"/>
      <c r="G99" s="1079">
        <v>9.932267678136006</v>
      </c>
      <c r="H99" s="1079">
        <v>-5.060084825636192</v>
      </c>
      <c r="I99" s="1080">
        <v>65.8553076402975</v>
      </c>
      <c r="J99" s="1079">
        <v>71.58154859967051</v>
      </c>
      <c r="K99" s="1079">
        <v>-110.26022304832715</v>
      </c>
      <c r="L99" s="1080">
        <v>22.36024844720497</v>
      </c>
      <c r="M99" s="1058"/>
      <c r="N99" s="1078">
        <v>20.862014190405592</v>
      </c>
      <c r="O99" s="1064"/>
    </row>
    <row r="100" spans="2:15" ht="6" customHeight="1">
      <c r="B100" s="1062"/>
      <c r="C100" s="1063"/>
      <c r="D100" s="1054"/>
      <c r="E100" s="1065"/>
      <c r="F100" s="1066"/>
      <c r="G100" s="1067"/>
      <c r="H100" s="1067"/>
      <c r="I100" s="1068"/>
      <c r="J100" s="1067"/>
      <c r="K100" s="1067"/>
      <c r="L100" s="1068"/>
      <c r="M100" s="1068"/>
      <c r="N100" s="1065"/>
      <c r="O100" s="1069"/>
    </row>
    <row r="101" spans="2:15" ht="8.25" customHeight="1">
      <c r="B101" s="1062"/>
      <c r="C101" s="1063"/>
      <c r="D101" s="1054"/>
      <c r="E101" s="1036"/>
      <c r="F101" s="1037"/>
      <c r="G101" s="1035"/>
      <c r="H101" s="1035"/>
      <c r="I101" s="1034"/>
      <c r="J101" s="1035"/>
      <c r="K101" s="1035"/>
      <c r="L101" s="1034"/>
      <c r="M101" s="1034"/>
      <c r="N101" s="1036"/>
      <c r="O101" s="1070"/>
    </row>
    <row r="102" spans="2:15" ht="9" customHeight="1">
      <c r="B102" s="1062"/>
      <c r="C102" s="1063"/>
      <c r="D102" s="1055" t="s">
        <v>368</v>
      </c>
      <c r="E102" s="1078">
        <v>-1.9858156028368796</v>
      </c>
      <c r="F102" s="1056"/>
      <c r="G102" s="1079">
        <v>5900</v>
      </c>
      <c r="H102" s="1079">
        <v>73.20261437908496</v>
      </c>
      <c r="I102" s="1080">
        <v>152.31788079470198</v>
      </c>
      <c r="J102" s="1079" t="s">
        <v>312</v>
      </c>
      <c r="K102" s="1079">
        <v>-48.9051094890511</v>
      </c>
      <c r="L102" s="1080">
        <v>1164.2857142857142</v>
      </c>
      <c r="M102" s="1058"/>
      <c r="N102" s="1078">
        <v>21.562952243125906</v>
      </c>
      <c r="O102" s="1064"/>
    </row>
    <row r="103" spans="2:15" ht="6" customHeight="1">
      <c r="B103" s="1062"/>
      <c r="C103" s="1063"/>
      <c r="D103" s="1054"/>
      <c r="E103" s="1065"/>
      <c r="F103" s="1066"/>
      <c r="G103" s="1067"/>
      <c r="H103" s="1067"/>
      <c r="I103" s="1068"/>
      <c r="J103" s="1067"/>
      <c r="K103" s="1067"/>
      <c r="L103" s="1068"/>
      <c r="M103" s="1068"/>
      <c r="N103" s="1065"/>
      <c r="O103" s="1069"/>
    </row>
    <row r="104" spans="2:15" ht="8.25" customHeight="1">
      <c r="B104" s="1062"/>
      <c r="C104" s="1063"/>
      <c r="D104" s="1054"/>
      <c r="E104" s="1036"/>
      <c r="F104" s="1037"/>
      <c r="G104" s="1035"/>
      <c r="H104" s="1035"/>
      <c r="I104" s="1034"/>
      <c r="J104" s="1035"/>
      <c r="K104" s="1035"/>
      <c r="L104" s="1034"/>
      <c r="M104" s="1034"/>
      <c r="N104" s="1036"/>
      <c r="O104" s="1070"/>
    </row>
    <row r="105" spans="2:15" ht="9" customHeight="1">
      <c r="B105" s="1062"/>
      <c r="C105" s="1063"/>
      <c r="D105" s="1055" t="s">
        <v>369</v>
      </c>
      <c r="E105" s="1078">
        <v>18.692902319044272</v>
      </c>
      <c r="F105" s="1056"/>
      <c r="G105" s="1079">
        <v>10.570515251666034</v>
      </c>
      <c r="H105" s="1079">
        <v>-4.361025162005955</v>
      </c>
      <c r="I105" s="1080">
        <v>90.66265060240963</v>
      </c>
      <c r="J105" s="1079">
        <v>71.58154859967051</v>
      </c>
      <c r="K105" s="1079">
        <v>-104.58839406207827</v>
      </c>
      <c r="L105" s="1080">
        <v>32.769423558897245</v>
      </c>
      <c r="M105" s="1058"/>
      <c r="N105" s="1078">
        <v>20.90980856522597</v>
      </c>
      <c r="O105" s="1064"/>
    </row>
    <row r="106" spans="2:15" ht="6" customHeight="1">
      <c r="B106" s="1062"/>
      <c r="C106" s="1063"/>
      <c r="D106" s="1054"/>
      <c r="E106" s="1065"/>
      <c r="F106" s="1066"/>
      <c r="G106" s="1067"/>
      <c r="H106" s="1067"/>
      <c r="I106" s="1068"/>
      <c r="J106" s="1067"/>
      <c r="K106" s="1067"/>
      <c r="L106" s="1068"/>
      <c r="M106" s="1068"/>
      <c r="N106" s="1065"/>
      <c r="O106" s="1069"/>
    </row>
    <row r="107" spans="2:15" ht="8.25" customHeight="1">
      <c r="B107" s="1062"/>
      <c r="C107" s="1063"/>
      <c r="D107" s="1054"/>
      <c r="E107" s="1036"/>
      <c r="F107" s="1037"/>
      <c r="G107" s="1035"/>
      <c r="H107" s="1035"/>
      <c r="I107" s="1034"/>
      <c r="J107" s="1035"/>
      <c r="K107" s="1035"/>
      <c r="L107" s="1034"/>
      <c r="M107" s="1034"/>
      <c r="N107" s="1036"/>
      <c r="O107" s="1070"/>
    </row>
    <row r="108" spans="2:15" ht="9" customHeight="1">
      <c r="B108" s="1062"/>
      <c r="C108" s="1063"/>
      <c r="D108" s="1055" t="s">
        <v>370</v>
      </c>
      <c r="E108" s="1078">
        <v>24.396530891711194</v>
      </c>
      <c r="F108" s="1056"/>
      <c r="G108" s="1079">
        <v>28.51780229780457</v>
      </c>
      <c r="H108" s="1079">
        <v>-19.251286408912808</v>
      </c>
      <c r="I108" s="1080">
        <v>66.33911368015414</v>
      </c>
      <c r="J108" s="1079">
        <v>85.79348579348579</v>
      </c>
      <c r="K108" s="1079">
        <v>-54.2610975838172</v>
      </c>
      <c r="L108" s="1080">
        <v>19.63460268545014</v>
      </c>
      <c r="M108" s="1058"/>
      <c r="N108" s="1078">
        <v>23.4626260009929</v>
      </c>
      <c r="O108" s="1064"/>
    </row>
    <row r="109" spans="2:15" ht="6" customHeight="1">
      <c r="B109" s="1071"/>
      <c r="C109" s="1072"/>
      <c r="D109" s="1073"/>
      <c r="E109" s="1074"/>
      <c r="F109" s="1056"/>
      <c r="G109" s="1075"/>
      <c r="H109" s="1075"/>
      <c r="I109" s="1058"/>
      <c r="J109" s="1075"/>
      <c r="K109" s="1075"/>
      <c r="L109" s="1058"/>
      <c r="M109" s="1058"/>
      <c r="N109" s="1074"/>
      <c r="O109" s="1070"/>
    </row>
    <row r="110" ht="9" customHeight="1"/>
    <row r="111" spans="2:15" ht="13.5" customHeight="1">
      <c r="B111" s="945"/>
      <c r="C111" s="1595"/>
      <c r="D111" s="1586"/>
      <c r="E111" s="962"/>
      <c r="F111" s="1045"/>
      <c r="G111" s="1044"/>
      <c r="H111" s="1044"/>
      <c r="I111" s="948"/>
      <c r="J111" s="1044"/>
      <c r="K111" s="948" t="s">
        <v>375</v>
      </c>
      <c r="L111" s="948" t="s">
        <v>376</v>
      </c>
      <c r="M111" s="948"/>
      <c r="N111" s="962"/>
      <c r="O111" s="963"/>
    </row>
    <row r="112" spans="2:15" ht="13.5" customHeight="1">
      <c r="B112" s="950"/>
      <c r="C112" s="1642" t="s">
        <v>377</v>
      </c>
      <c r="D112" s="1632"/>
      <c r="E112" s="957"/>
      <c r="F112" s="1042"/>
      <c r="G112" s="1041"/>
      <c r="H112" s="1041"/>
      <c r="I112" s="955"/>
      <c r="J112" s="1041"/>
      <c r="K112" s="955" t="s">
        <v>378</v>
      </c>
      <c r="L112" s="955" t="s">
        <v>378</v>
      </c>
      <c r="M112" s="955"/>
      <c r="N112" s="957" t="s">
        <v>379</v>
      </c>
      <c r="O112" s="961"/>
    </row>
    <row r="113" spans="2:15" ht="9" customHeight="1">
      <c r="B113" s="950"/>
      <c r="C113" s="1637"/>
      <c r="D113" s="1612"/>
      <c r="E113" s="957"/>
      <c r="F113" s="1042"/>
      <c r="G113" s="1041"/>
      <c r="H113" s="1041"/>
      <c r="I113" s="955"/>
      <c r="J113" s="1041"/>
      <c r="K113" s="955" t="s">
        <v>468</v>
      </c>
      <c r="L113" s="955" t="s">
        <v>468</v>
      </c>
      <c r="M113" s="955"/>
      <c r="N113" s="957"/>
      <c r="O113" s="961"/>
    </row>
    <row r="114" spans="2:15" ht="13.5" customHeight="1">
      <c r="B114" s="950"/>
      <c r="C114" s="1637" t="s">
        <v>258</v>
      </c>
      <c r="D114" s="1612"/>
      <c r="E114" s="964"/>
      <c r="F114" s="1046"/>
      <c r="G114" s="1047"/>
      <c r="H114" s="1047"/>
      <c r="I114" s="965"/>
      <c r="J114" s="1047"/>
      <c r="K114" s="965"/>
      <c r="L114" s="965"/>
      <c r="M114" s="965"/>
      <c r="N114" s="964"/>
      <c r="O114" s="1031"/>
    </row>
    <row r="115" spans="2:15" ht="13.5" customHeight="1">
      <c r="B115" s="1048"/>
      <c r="C115" s="1638" t="s">
        <v>259</v>
      </c>
      <c r="D115" s="1639"/>
      <c r="E115" s="1015"/>
      <c r="F115" s="1000"/>
      <c r="G115" s="999"/>
      <c r="H115" s="999"/>
      <c r="I115" s="1016"/>
      <c r="J115" s="999"/>
      <c r="K115" s="966">
        <v>1242</v>
      </c>
      <c r="L115" s="967">
        <v>853</v>
      </c>
      <c r="M115" s="1081"/>
      <c r="N115" s="1082">
        <v>45.603751465416174</v>
      </c>
      <c r="O115" s="1083"/>
    </row>
    <row r="116" spans="2:15" ht="9" customHeight="1">
      <c r="B116" s="1084"/>
      <c r="C116" s="1640"/>
      <c r="D116" s="1625"/>
      <c r="E116" s="1036"/>
      <c r="F116" s="1037"/>
      <c r="G116" s="1035"/>
      <c r="H116" s="1035"/>
      <c r="I116" s="1034"/>
      <c r="J116" s="1035"/>
      <c r="K116" s="1034"/>
      <c r="L116" s="1034"/>
      <c r="M116" s="1034"/>
      <c r="N116" s="1036"/>
      <c r="O116" s="1085"/>
    </row>
  </sheetData>
  <mergeCells count="12">
    <mergeCell ref="B2:O2"/>
    <mergeCell ref="B3:O3"/>
    <mergeCell ref="B4:O4"/>
    <mergeCell ref="C8:D8"/>
    <mergeCell ref="C42:D42"/>
    <mergeCell ref="C77:D77"/>
    <mergeCell ref="C111:D111"/>
    <mergeCell ref="C112:D112"/>
    <mergeCell ref="C113:D113"/>
    <mergeCell ref="C114:D114"/>
    <mergeCell ref="C115:D115"/>
    <mergeCell ref="C116:D116"/>
  </mergeCells>
  <printOptions horizontalCentered="1" verticalCentered="1"/>
  <pageMargins left="0" right="0" top="0" bottom="0.1968503937007874" header="0" footer="0.1968503937007874"/>
  <pageSetup fitToHeight="1" fitToWidth="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pageSetUpPr fitToPage="1"/>
  </sheetPr>
  <dimension ref="B2:Q104"/>
  <sheetViews>
    <sheetView workbookViewId="0" topLeftCell="A1">
      <selection activeCell="C2" sqref="C2"/>
    </sheetView>
  </sheetViews>
  <sheetFormatPr defaultColWidth="9.00390625" defaultRowHeight="14.25"/>
  <cols>
    <col min="1" max="1" width="5.375" style="944" customWidth="1"/>
    <col min="2" max="2" width="0.875" style="944" customWidth="1"/>
    <col min="3" max="3" width="27.37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6384" width="8.75390625" style="944" customWidth="1"/>
  </cols>
  <sheetData>
    <row r="1" ht="33" customHeight="1"/>
    <row r="2" spans="2:17" ht="13.5" customHeight="1">
      <c r="B2" s="1588" t="s">
        <v>947</v>
      </c>
      <c r="C2" s="1589"/>
      <c r="D2" s="1589"/>
      <c r="E2" s="1589"/>
      <c r="F2" s="1589"/>
      <c r="G2" s="1589"/>
      <c r="H2" s="1589"/>
      <c r="I2" s="1589"/>
      <c r="J2" s="1589"/>
      <c r="K2" s="1589"/>
      <c r="L2" s="1589"/>
      <c r="M2" s="1589"/>
      <c r="N2" s="1589"/>
      <c r="O2" s="1589"/>
      <c r="P2" s="1589"/>
      <c r="Q2" s="1589"/>
    </row>
    <row r="3" spans="2:17" ht="22.5" customHeight="1">
      <c r="B3" s="1590" t="s">
        <v>260</v>
      </c>
      <c r="C3" s="1591"/>
      <c r="D3" s="1591"/>
      <c r="E3" s="1591"/>
      <c r="F3" s="1591"/>
      <c r="G3" s="1591"/>
      <c r="H3" s="1591"/>
      <c r="I3" s="1591"/>
      <c r="J3" s="1591"/>
      <c r="K3" s="1591"/>
      <c r="L3" s="1591"/>
      <c r="M3" s="1591"/>
      <c r="N3" s="1591"/>
      <c r="O3" s="1591"/>
      <c r="P3" s="1591"/>
      <c r="Q3" s="1592"/>
    </row>
    <row r="4" spans="2:17" ht="18" customHeight="1">
      <c r="B4" s="1593" t="s">
        <v>304</v>
      </c>
      <c r="C4" s="1589"/>
      <c r="D4" s="1589"/>
      <c r="E4" s="1589"/>
      <c r="F4" s="1589"/>
      <c r="G4" s="1589"/>
      <c r="H4" s="1589"/>
      <c r="I4" s="1589"/>
      <c r="J4" s="1589"/>
      <c r="K4" s="1589"/>
      <c r="L4" s="1589"/>
      <c r="M4" s="1589"/>
      <c r="N4" s="1589"/>
      <c r="O4" s="1589"/>
      <c r="P4" s="1589"/>
      <c r="Q4" s="1589"/>
    </row>
    <row r="5" spans="2:17" ht="16.5" customHeight="1">
      <c r="B5" s="945"/>
      <c r="C5" s="946"/>
      <c r="D5" s="946"/>
      <c r="E5" s="947" t="s">
        <v>286</v>
      </c>
      <c r="F5" s="946"/>
      <c r="G5" s="946"/>
      <c r="H5" s="947" t="s">
        <v>287</v>
      </c>
      <c r="I5" s="946"/>
      <c r="J5" s="946"/>
      <c r="K5" s="947" t="s">
        <v>126</v>
      </c>
      <c r="L5" s="946"/>
      <c r="M5" s="946"/>
      <c r="N5" s="1585" t="s">
        <v>305</v>
      </c>
      <c r="O5" s="1586"/>
      <c r="P5" s="1586"/>
      <c r="Q5" s="1587"/>
    </row>
    <row r="6" spans="2:17" ht="9.75" customHeight="1">
      <c r="B6" s="950"/>
      <c r="C6" s="951"/>
      <c r="D6" s="952" t="s">
        <v>261</v>
      </c>
      <c r="E6" s="952" t="s">
        <v>262</v>
      </c>
      <c r="F6" s="952" t="s">
        <v>300</v>
      </c>
      <c r="G6" s="952" t="s">
        <v>261</v>
      </c>
      <c r="H6" s="952" t="s">
        <v>262</v>
      </c>
      <c r="I6" s="952" t="s">
        <v>300</v>
      </c>
      <c r="J6" s="952" t="s">
        <v>261</v>
      </c>
      <c r="K6" s="952" t="s">
        <v>262</v>
      </c>
      <c r="L6" s="952" t="s">
        <v>300</v>
      </c>
      <c r="M6" s="1054"/>
      <c r="N6" s="953" t="s">
        <v>261</v>
      </c>
      <c r="O6" s="952" t="s">
        <v>262</v>
      </c>
      <c r="P6" s="952" t="s">
        <v>300</v>
      </c>
      <c r="Q6" s="1086"/>
    </row>
    <row r="7" spans="2:17" ht="9" customHeight="1">
      <c r="B7" s="959"/>
      <c r="C7" s="960"/>
      <c r="D7" s="987" t="s">
        <v>468</v>
      </c>
      <c r="E7" s="987" t="s">
        <v>468</v>
      </c>
      <c r="F7" s="987"/>
      <c r="G7" s="987" t="s">
        <v>468</v>
      </c>
      <c r="H7" s="987" t="s">
        <v>468</v>
      </c>
      <c r="I7" s="987"/>
      <c r="J7" s="987" t="s">
        <v>468</v>
      </c>
      <c r="K7" s="987" t="s">
        <v>468</v>
      </c>
      <c r="L7" s="987"/>
      <c r="M7" s="987"/>
      <c r="N7" s="988" t="s">
        <v>468</v>
      </c>
      <c r="O7" s="987" t="s">
        <v>468</v>
      </c>
      <c r="P7" s="987"/>
      <c r="Q7" s="989"/>
    </row>
    <row r="8" spans="2:17" ht="11.25" customHeight="1">
      <c r="B8" s="950"/>
      <c r="C8" s="951" t="s">
        <v>549</v>
      </c>
      <c r="D8" s="956"/>
      <c r="E8" s="956"/>
      <c r="F8" s="956"/>
      <c r="G8" s="956"/>
      <c r="H8" s="956"/>
      <c r="I8" s="956"/>
      <c r="J8" s="956"/>
      <c r="K8" s="956"/>
      <c r="L8" s="956"/>
      <c r="M8" s="956"/>
      <c r="N8" s="990"/>
      <c r="O8" s="956"/>
      <c r="P8" s="956"/>
      <c r="Q8" s="958"/>
    </row>
    <row r="9" spans="2:17" ht="11.25" customHeight="1">
      <c r="B9" s="991"/>
      <c r="C9" s="992" t="s">
        <v>306</v>
      </c>
      <c r="D9" s="993"/>
      <c r="E9" s="993"/>
      <c r="F9" s="993"/>
      <c r="G9" s="993"/>
      <c r="H9" s="993"/>
      <c r="I9" s="993"/>
      <c r="J9" s="993"/>
      <c r="K9" s="993"/>
      <c r="L9" s="993"/>
      <c r="M9" s="993"/>
      <c r="N9" s="994"/>
      <c r="O9" s="993"/>
      <c r="P9" s="993"/>
      <c r="Q9" s="995"/>
    </row>
    <row r="10" spans="2:17" ht="9" customHeight="1">
      <c r="B10" s="996"/>
      <c r="C10" s="997" t="s">
        <v>307</v>
      </c>
      <c r="D10" s="966">
        <v>4</v>
      </c>
      <c r="E10" s="967">
        <v>2</v>
      </c>
      <c r="F10" s="998">
        <v>100</v>
      </c>
      <c r="G10" s="966">
        <v>2</v>
      </c>
      <c r="H10" s="967">
        <v>2</v>
      </c>
      <c r="I10" s="998">
        <v>0</v>
      </c>
      <c r="J10" s="966">
        <v>6</v>
      </c>
      <c r="K10" s="967">
        <v>4</v>
      </c>
      <c r="L10" s="998">
        <v>50</v>
      </c>
      <c r="M10" s="999"/>
      <c r="N10" s="970">
        <v>2</v>
      </c>
      <c r="O10" s="967">
        <v>2</v>
      </c>
      <c r="P10" s="998">
        <v>0</v>
      </c>
      <c r="Q10" s="1000"/>
    </row>
    <row r="11" spans="2:17" ht="9" customHeight="1">
      <c r="B11" s="996"/>
      <c r="C11" s="997" t="s">
        <v>308</v>
      </c>
      <c r="D11" s="966">
        <v>7</v>
      </c>
      <c r="E11" s="967">
        <v>4</v>
      </c>
      <c r="F11" s="998">
        <v>75</v>
      </c>
      <c r="G11" s="966">
        <v>0</v>
      </c>
      <c r="H11" s="967">
        <v>0</v>
      </c>
      <c r="I11" s="998" t="s">
        <v>312</v>
      </c>
      <c r="J11" s="966">
        <v>7</v>
      </c>
      <c r="K11" s="967">
        <v>4</v>
      </c>
      <c r="L11" s="998">
        <v>75</v>
      </c>
      <c r="M11" s="999"/>
      <c r="N11" s="970">
        <v>1</v>
      </c>
      <c r="O11" s="967">
        <v>0</v>
      </c>
      <c r="P11" s="998" t="s">
        <v>312</v>
      </c>
      <c r="Q11" s="1000"/>
    </row>
    <row r="12" spans="2:17" ht="9" customHeight="1">
      <c r="B12" s="996"/>
      <c r="C12" s="997" t="s">
        <v>309</v>
      </c>
      <c r="D12" s="966">
        <v>10</v>
      </c>
      <c r="E12" s="967">
        <v>2</v>
      </c>
      <c r="F12" s="998">
        <v>400</v>
      </c>
      <c r="G12" s="966">
        <v>0</v>
      </c>
      <c r="H12" s="967">
        <v>0</v>
      </c>
      <c r="I12" s="998" t="s">
        <v>312</v>
      </c>
      <c r="J12" s="966">
        <v>10</v>
      </c>
      <c r="K12" s="967">
        <v>2</v>
      </c>
      <c r="L12" s="998">
        <v>400</v>
      </c>
      <c r="M12" s="999"/>
      <c r="N12" s="970">
        <v>1</v>
      </c>
      <c r="O12" s="967">
        <v>0</v>
      </c>
      <c r="P12" s="998" t="s">
        <v>312</v>
      </c>
      <c r="Q12" s="1000"/>
    </row>
    <row r="13" spans="2:17" ht="9" customHeight="1">
      <c r="B13" s="996"/>
      <c r="C13" s="997" t="s">
        <v>310</v>
      </c>
      <c r="D13" s="966">
        <v>205</v>
      </c>
      <c r="E13" s="967">
        <v>178</v>
      </c>
      <c r="F13" s="998">
        <v>15.168539325842698</v>
      </c>
      <c r="G13" s="966">
        <v>0</v>
      </c>
      <c r="H13" s="967">
        <v>0</v>
      </c>
      <c r="I13" s="998" t="s">
        <v>312</v>
      </c>
      <c r="J13" s="966">
        <v>205</v>
      </c>
      <c r="K13" s="967">
        <v>178</v>
      </c>
      <c r="L13" s="998">
        <v>15.168539325842698</v>
      </c>
      <c r="M13" s="999"/>
      <c r="N13" s="970">
        <v>21</v>
      </c>
      <c r="O13" s="967">
        <v>18</v>
      </c>
      <c r="P13" s="998">
        <v>16.666666666666664</v>
      </c>
      <c r="Q13" s="1000"/>
    </row>
    <row r="14" spans="2:17" ht="9.75" customHeight="1">
      <c r="B14" s="964"/>
      <c r="C14" s="965" t="s">
        <v>313</v>
      </c>
      <c r="D14" s="1001">
        <v>226</v>
      </c>
      <c r="E14" s="1002">
        <v>186</v>
      </c>
      <c r="F14" s="977">
        <v>21.50537634408602</v>
      </c>
      <c r="G14" s="1001">
        <v>2</v>
      </c>
      <c r="H14" s="1001">
        <v>2</v>
      </c>
      <c r="I14" s="977">
        <v>0</v>
      </c>
      <c r="J14" s="1001">
        <v>228</v>
      </c>
      <c r="K14" s="1002">
        <v>188</v>
      </c>
      <c r="L14" s="977">
        <v>21.27659574468085</v>
      </c>
      <c r="M14" s="1003"/>
      <c r="N14" s="1004">
        <v>25</v>
      </c>
      <c r="O14" s="1002">
        <v>21</v>
      </c>
      <c r="P14" s="977">
        <v>19.047619047619047</v>
      </c>
      <c r="Q14" s="1005"/>
    </row>
    <row r="15" spans="2:17" ht="9" customHeight="1">
      <c r="B15" s="996"/>
      <c r="C15" s="997" t="s">
        <v>314</v>
      </c>
      <c r="D15" s="966">
        <v>0</v>
      </c>
      <c r="E15" s="967">
        <v>10</v>
      </c>
      <c r="F15" s="998" t="s">
        <v>312</v>
      </c>
      <c r="G15" s="966">
        <v>0</v>
      </c>
      <c r="H15" s="967">
        <v>0</v>
      </c>
      <c r="I15" s="998" t="s">
        <v>312</v>
      </c>
      <c r="J15" s="966">
        <v>0</v>
      </c>
      <c r="K15" s="967">
        <v>10</v>
      </c>
      <c r="L15" s="998" t="s">
        <v>312</v>
      </c>
      <c r="M15" s="999"/>
      <c r="N15" s="970">
        <v>0</v>
      </c>
      <c r="O15" s="967">
        <v>1</v>
      </c>
      <c r="P15" s="998" t="s">
        <v>312</v>
      </c>
      <c r="Q15" s="1000"/>
    </row>
    <row r="16" spans="2:17" ht="9" customHeight="1">
      <c r="B16" s="964"/>
      <c r="C16" s="965" t="s">
        <v>126</v>
      </c>
      <c r="D16" s="1006">
        <v>226</v>
      </c>
      <c r="E16" s="1007">
        <v>196</v>
      </c>
      <c r="F16" s="1008">
        <v>15.306122448979592</v>
      </c>
      <c r="G16" s="1009">
        <v>2</v>
      </c>
      <c r="H16" s="1009">
        <v>2</v>
      </c>
      <c r="I16" s="1010">
        <v>0</v>
      </c>
      <c r="J16" s="1009">
        <v>228</v>
      </c>
      <c r="K16" s="1007">
        <v>198</v>
      </c>
      <c r="L16" s="1008">
        <v>15.151515151515152</v>
      </c>
      <c r="M16" s="1011"/>
      <c r="N16" s="1021">
        <v>25</v>
      </c>
      <c r="O16" s="1007">
        <v>22</v>
      </c>
      <c r="P16" s="1008">
        <v>13.636363636363635</v>
      </c>
      <c r="Q16" s="1013"/>
    </row>
    <row r="17" spans="2:17" ht="9" customHeight="1">
      <c r="B17" s="964"/>
      <c r="C17" s="965"/>
      <c r="D17" s="1087"/>
      <c r="E17" s="1087"/>
      <c r="F17" s="1087"/>
      <c r="G17" s="1023"/>
      <c r="H17" s="1023"/>
      <c r="I17" s="1023"/>
      <c r="J17" s="1023"/>
      <c r="K17" s="1087"/>
      <c r="L17" s="1087"/>
      <c r="M17" s="1087"/>
      <c r="N17" s="1024"/>
      <c r="O17" s="1087"/>
      <c r="P17" s="1087"/>
      <c r="Q17" s="1088"/>
    </row>
    <row r="18" spans="2:17" ht="11.25" customHeight="1">
      <c r="B18" s="991"/>
      <c r="C18" s="992" t="s">
        <v>315</v>
      </c>
      <c r="D18" s="993"/>
      <c r="E18" s="993"/>
      <c r="F18" s="993"/>
      <c r="G18" s="993"/>
      <c r="H18" s="993"/>
      <c r="I18" s="993"/>
      <c r="J18" s="993"/>
      <c r="K18" s="993"/>
      <c r="L18" s="993"/>
      <c r="M18" s="993"/>
      <c r="N18" s="994"/>
      <c r="O18" s="993"/>
      <c r="P18" s="993"/>
      <c r="Q18" s="995"/>
    </row>
    <row r="19" spans="2:17" ht="9" customHeight="1">
      <c r="B19" s="996"/>
      <c r="C19" s="997" t="s">
        <v>316</v>
      </c>
      <c r="D19" s="966">
        <v>326</v>
      </c>
      <c r="E19" s="967">
        <v>81</v>
      </c>
      <c r="F19" s="998">
        <v>302.46913580246917</v>
      </c>
      <c r="G19" s="966">
        <v>45</v>
      </c>
      <c r="H19" s="967">
        <v>54</v>
      </c>
      <c r="I19" s="998">
        <v>-16.666666666666664</v>
      </c>
      <c r="J19" s="966">
        <v>371</v>
      </c>
      <c r="K19" s="967">
        <v>135</v>
      </c>
      <c r="L19" s="998">
        <v>174.8148148148148</v>
      </c>
      <c r="M19" s="999"/>
      <c r="N19" s="970">
        <v>78</v>
      </c>
      <c r="O19" s="967">
        <v>62</v>
      </c>
      <c r="P19" s="998">
        <v>25.806451612903224</v>
      </c>
      <c r="Q19" s="1000"/>
    </row>
    <row r="20" spans="2:17" ht="9" customHeight="1">
      <c r="B20" s="996"/>
      <c r="C20" s="997" t="s">
        <v>310</v>
      </c>
      <c r="D20" s="966">
        <v>91</v>
      </c>
      <c r="E20" s="967">
        <v>61</v>
      </c>
      <c r="F20" s="998">
        <v>49.18032786885246</v>
      </c>
      <c r="G20" s="966">
        <v>0</v>
      </c>
      <c r="H20" s="967">
        <v>0</v>
      </c>
      <c r="I20" s="998" t="s">
        <v>312</v>
      </c>
      <c r="J20" s="966">
        <v>91</v>
      </c>
      <c r="K20" s="967">
        <v>61</v>
      </c>
      <c r="L20" s="998">
        <v>49.18032786885246</v>
      </c>
      <c r="M20" s="999"/>
      <c r="N20" s="970">
        <v>9</v>
      </c>
      <c r="O20" s="967">
        <v>6</v>
      </c>
      <c r="P20" s="998">
        <v>50</v>
      </c>
      <c r="Q20" s="1000"/>
    </row>
    <row r="21" spans="2:17" ht="9" customHeight="1">
      <c r="B21" s="996"/>
      <c r="C21" s="997" t="s">
        <v>317</v>
      </c>
      <c r="D21" s="966">
        <v>40</v>
      </c>
      <c r="E21" s="967">
        <v>98</v>
      </c>
      <c r="F21" s="998">
        <v>-59.183673469387756</v>
      </c>
      <c r="G21" s="966">
        <v>0</v>
      </c>
      <c r="H21" s="967">
        <v>0</v>
      </c>
      <c r="I21" s="998" t="s">
        <v>312</v>
      </c>
      <c r="J21" s="966">
        <v>40</v>
      </c>
      <c r="K21" s="967">
        <v>98</v>
      </c>
      <c r="L21" s="998">
        <v>-59.183673469387756</v>
      </c>
      <c r="M21" s="999"/>
      <c r="N21" s="970">
        <v>4</v>
      </c>
      <c r="O21" s="967">
        <v>10</v>
      </c>
      <c r="P21" s="998">
        <v>-60</v>
      </c>
      <c r="Q21" s="1000"/>
    </row>
    <row r="22" spans="2:17" ht="9" customHeight="1">
      <c r="B22" s="964"/>
      <c r="C22" s="965" t="s">
        <v>126</v>
      </c>
      <c r="D22" s="1006">
        <v>457</v>
      </c>
      <c r="E22" s="1007">
        <v>240</v>
      </c>
      <c r="F22" s="1008">
        <v>90.41666666666667</v>
      </c>
      <c r="G22" s="1009">
        <v>45</v>
      </c>
      <c r="H22" s="1009">
        <v>54</v>
      </c>
      <c r="I22" s="1010">
        <v>-16.666666666666664</v>
      </c>
      <c r="J22" s="1009">
        <v>502</v>
      </c>
      <c r="K22" s="1007">
        <v>294</v>
      </c>
      <c r="L22" s="1008">
        <v>70.74829931972789</v>
      </c>
      <c r="M22" s="1011"/>
      <c r="N22" s="1021">
        <v>91</v>
      </c>
      <c r="O22" s="1007">
        <v>78</v>
      </c>
      <c r="P22" s="1008">
        <v>16.666666666666664</v>
      </c>
      <c r="Q22" s="1013"/>
    </row>
    <row r="23" spans="2:17" ht="9" customHeight="1">
      <c r="B23" s="964"/>
      <c r="C23" s="965"/>
      <c r="D23" s="1087"/>
      <c r="E23" s="1087"/>
      <c r="F23" s="1087"/>
      <c r="G23" s="1023"/>
      <c r="H23" s="1023"/>
      <c r="I23" s="1023"/>
      <c r="J23" s="1023"/>
      <c r="K23" s="1087"/>
      <c r="L23" s="1087"/>
      <c r="M23" s="1087"/>
      <c r="N23" s="1024"/>
      <c r="O23" s="1087"/>
      <c r="P23" s="1087"/>
      <c r="Q23" s="1088"/>
    </row>
    <row r="24" spans="2:17" ht="11.25" customHeight="1">
      <c r="B24" s="991"/>
      <c r="C24" s="992" t="s">
        <v>318</v>
      </c>
      <c r="D24" s="993"/>
      <c r="E24" s="993"/>
      <c r="F24" s="993"/>
      <c r="G24" s="993"/>
      <c r="H24" s="993"/>
      <c r="I24" s="993"/>
      <c r="J24" s="993"/>
      <c r="K24" s="993"/>
      <c r="L24" s="993"/>
      <c r="M24" s="993"/>
      <c r="N24" s="994"/>
      <c r="O24" s="993"/>
      <c r="P24" s="993"/>
      <c r="Q24" s="995"/>
    </row>
    <row r="25" spans="2:17" ht="9" customHeight="1">
      <c r="B25" s="996"/>
      <c r="C25" s="997" t="s">
        <v>307</v>
      </c>
      <c r="D25" s="966">
        <v>20</v>
      </c>
      <c r="E25" s="967">
        <v>15</v>
      </c>
      <c r="F25" s="998">
        <v>33.33333333333333</v>
      </c>
      <c r="G25" s="966">
        <v>4</v>
      </c>
      <c r="H25" s="967">
        <v>4</v>
      </c>
      <c r="I25" s="998">
        <v>0</v>
      </c>
      <c r="J25" s="966">
        <v>24</v>
      </c>
      <c r="K25" s="967">
        <v>19</v>
      </c>
      <c r="L25" s="998">
        <v>26.31578947368421</v>
      </c>
      <c r="M25" s="999"/>
      <c r="N25" s="970">
        <v>6</v>
      </c>
      <c r="O25" s="967">
        <v>6</v>
      </c>
      <c r="P25" s="998">
        <v>0</v>
      </c>
      <c r="Q25" s="1000"/>
    </row>
    <row r="26" spans="2:17" ht="9" customHeight="1">
      <c r="B26" s="996"/>
      <c r="C26" s="997" t="s">
        <v>316</v>
      </c>
      <c r="D26" s="966">
        <v>12</v>
      </c>
      <c r="E26" s="967">
        <v>11</v>
      </c>
      <c r="F26" s="998">
        <v>9.090909090909092</v>
      </c>
      <c r="G26" s="966">
        <v>1</v>
      </c>
      <c r="H26" s="967">
        <v>1</v>
      </c>
      <c r="I26" s="998">
        <v>0</v>
      </c>
      <c r="J26" s="966">
        <v>13</v>
      </c>
      <c r="K26" s="967">
        <v>12</v>
      </c>
      <c r="L26" s="998">
        <v>8.333333333333332</v>
      </c>
      <c r="M26" s="999"/>
      <c r="N26" s="970">
        <v>2</v>
      </c>
      <c r="O26" s="967">
        <v>2</v>
      </c>
      <c r="P26" s="998">
        <v>0</v>
      </c>
      <c r="Q26" s="1000"/>
    </row>
    <row r="27" spans="2:17" ht="9" customHeight="1">
      <c r="B27" s="996"/>
      <c r="C27" s="997" t="s">
        <v>308</v>
      </c>
      <c r="D27" s="966">
        <v>60</v>
      </c>
      <c r="E27" s="967">
        <v>40</v>
      </c>
      <c r="F27" s="998">
        <v>50</v>
      </c>
      <c r="G27" s="966">
        <v>0</v>
      </c>
      <c r="H27" s="967">
        <v>0</v>
      </c>
      <c r="I27" s="998" t="s">
        <v>312</v>
      </c>
      <c r="J27" s="966">
        <v>60</v>
      </c>
      <c r="K27" s="967">
        <v>40</v>
      </c>
      <c r="L27" s="998">
        <v>50</v>
      </c>
      <c r="M27" s="999"/>
      <c r="N27" s="970">
        <v>6</v>
      </c>
      <c r="O27" s="967">
        <v>4</v>
      </c>
      <c r="P27" s="998">
        <v>50</v>
      </c>
      <c r="Q27" s="1000"/>
    </row>
    <row r="28" spans="2:17" ht="9" customHeight="1">
      <c r="B28" s="996"/>
      <c r="C28" s="997" t="s">
        <v>319</v>
      </c>
      <c r="D28" s="966">
        <v>125</v>
      </c>
      <c r="E28" s="967">
        <v>265</v>
      </c>
      <c r="F28" s="998">
        <v>-52.83018867924528</v>
      </c>
      <c r="G28" s="966">
        <v>0</v>
      </c>
      <c r="H28" s="967">
        <v>0</v>
      </c>
      <c r="I28" s="998" t="s">
        <v>312</v>
      </c>
      <c r="J28" s="966">
        <v>125</v>
      </c>
      <c r="K28" s="967">
        <v>265</v>
      </c>
      <c r="L28" s="998">
        <v>-52.83018867924528</v>
      </c>
      <c r="M28" s="999"/>
      <c r="N28" s="970">
        <v>13</v>
      </c>
      <c r="O28" s="967">
        <v>27</v>
      </c>
      <c r="P28" s="998">
        <v>-51.85185185185185</v>
      </c>
      <c r="Q28" s="1000"/>
    </row>
    <row r="29" spans="2:17" ht="9" customHeight="1">
      <c r="B29" s="996"/>
      <c r="C29" s="997" t="s">
        <v>309</v>
      </c>
      <c r="D29" s="966">
        <v>29</v>
      </c>
      <c r="E29" s="967">
        <v>2</v>
      </c>
      <c r="F29" s="998">
        <v>1350</v>
      </c>
      <c r="G29" s="966">
        <v>0</v>
      </c>
      <c r="H29" s="967">
        <v>2</v>
      </c>
      <c r="I29" s="998" t="s">
        <v>312</v>
      </c>
      <c r="J29" s="966">
        <v>29</v>
      </c>
      <c r="K29" s="967">
        <v>4</v>
      </c>
      <c r="L29" s="998">
        <v>625</v>
      </c>
      <c r="M29" s="999"/>
      <c r="N29" s="970">
        <v>3</v>
      </c>
      <c r="O29" s="967">
        <v>2</v>
      </c>
      <c r="P29" s="998">
        <v>50</v>
      </c>
      <c r="Q29" s="1000"/>
    </row>
    <row r="30" spans="2:17" ht="9" customHeight="1">
      <c r="B30" s="996"/>
      <c r="C30" s="997" t="s">
        <v>310</v>
      </c>
      <c r="D30" s="966">
        <v>368</v>
      </c>
      <c r="E30" s="967">
        <v>209</v>
      </c>
      <c r="F30" s="998">
        <v>76.07655502392345</v>
      </c>
      <c r="G30" s="966">
        <v>0</v>
      </c>
      <c r="H30" s="967">
        <v>0</v>
      </c>
      <c r="I30" s="998" t="s">
        <v>312</v>
      </c>
      <c r="J30" s="966">
        <v>368</v>
      </c>
      <c r="K30" s="967">
        <v>209</v>
      </c>
      <c r="L30" s="998">
        <v>76.07655502392345</v>
      </c>
      <c r="M30" s="999"/>
      <c r="N30" s="970">
        <v>37</v>
      </c>
      <c r="O30" s="967">
        <v>21</v>
      </c>
      <c r="P30" s="998">
        <v>76.19047619047619</v>
      </c>
      <c r="Q30" s="1000"/>
    </row>
    <row r="31" spans="2:17" ht="9" customHeight="1">
      <c r="B31" s="964"/>
      <c r="C31" s="965" t="s">
        <v>126</v>
      </c>
      <c r="D31" s="1006">
        <v>614</v>
      </c>
      <c r="E31" s="1007">
        <v>542</v>
      </c>
      <c r="F31" s="1008">
        <v>13.284132841328415</v>
      </c>
      <c r="G31" s="1009">
        <v>5</v>
      </c>
      <c r="H31" s="1009">
        <v>7</v>
      </c>
      <c r="I31" s="1010">
        <v>-28.57142857142857</v>
      </c>
      <c r="J31" s="1009">
        <v>619</v>
      </c>
      <c r="K31" s="1007">
        <v>549</v>
      </c>
      <c r="L31" s="1008">
        <v>12.750455373406194</v>
      </c>
      <c r="M31" s="1011"/>
      <c r="N31" s="1021">
        <v>66</v>
      </c>
      <c r="O31" s="1007">
        <v>61</v>
      </c>
      <c r="P31" s="1008">
        <v>8.19672131147541</v>
      </c>
      <c r="Q31" s="1013"/>
    </row>
    <row r="32" spans="2:17" ht="9" customHeight="1">
      <c r="B32" s="964"/>
      <c r="C32" s="965"/>
      <c r="D32" s="1087"/>
      <c r="E32" s="1087"/>
      <c r="F32" s="1087"/>
      <c r="G32" s="1023"/>
      <c r="H32" s="1023"/>
      <c r="I32" s="1023"/>
      <c r="J32" s="1023"/>
      <c r="K32" s="1087"/>
      <c r="L32" s="1087"/>
      <c r="M32" s="1087"/>
      <c r="N32" s="1024"/>
      <c r="O32" s="1087"/>
      <c r="P32" s="1087"/>
      <c r="Q32" s="1088"/>
    </row>
    <row r="33" spans="2:17" ht="11.25" customHeight="1">
      <c r="B33" s="991"/>
      <c r="C33" s="992" t="s">
        <v>320</v>
      </c>
      <c r="D33" s="993"/>
      <c r="E33" s="993"/>
      <c r="F33" s="993"/>
      <c r="G33" s="993"/>
      <c r="H33" s="993"/>
      <c r="I33" s="993"/>
      <c r="J33" s="993"/>
      <c r="K33" s="993"/>
      <c r="L33" s="993"/>
      <c r="M33" s="993"/>
      <c r="N33" s="994"/>
      <c r="O33" s="993"/>
      <c r="P33" s="993"/>
      <c r="Q33" s="995"/>
    </row>
    <row r="34" spans="2:17" ht="9" customHeight="1">
      <c r="B34" s="996"/>
      <c r="C34" s="997" t="s">
        <v>307</v>
      </c>
      <c r="D34" s="966">
        <v>-1</v>
      </c>
      <c r="E34" s="967" t="s">
        <v>311</v>
      </c>
      <c r="F34" s="998" t="s">
        <v>312</v>
      </c>
      <c r="G34" s="966">
        <v>0</v>
      </c>
      <c r="H34" s="967" t="s">
        <v>311</v>
      </c>
      <c r="I34" s="998" t="s">
        <v>312</v>
      </c>
      <c r="J34" s="966">
        <v>-1</v>
      </c>
      <c r="K34" s="967" t="s">
        <v>311</v>
      </c>
      <c r="L34" s="998" t="s">
        <v>312</v>
      </c>
      <c r="M34" s="999"/>
      <c r="N34" s="970">
        <v>0</v>
      </c>
      <c r="O34" s="967" t="s">
        <v>311</v>
      </c>
      <c r="P34" s="998" t="s">
        <v>312</v>
      </c>
      <c r="Q34" s="1000"/>
    </row>
    <row r="35" spans="2:17" ht="9" customHeight="1">
      <c r="B35" s="996"/>
      <c r="C35" s="997" t="s">
        <v>308</v>
      </c>
      <c r="D35" s="966">
        <v>13</v>
      </c>
      <c r="E35" s="967">
        <v>0</v>
      </c>
      <c r="F35" s="998" t="s">
        <v>312</v>
      </c>
      <c r="G35" s="966">
        <v>0</v>
      </c>
      <c r="H35" s="967">
        <v>0</v>
      </c>
      <c r="I35" s="998" t="s">
        <v>312</v>
      </c>
      <c r="J35" s="966">
        <v>13</v>
      </c>
      <c r="K35" s="967">
        <v>0</v>
      </c>
      <c r="L35" s="998" t="s">
        <v>312</v>
      </c>
      <c r="M35" s="999"/>
      <c r="N35" s="970">
        <v>1</v>
      </c>
      <c r="O35" s="967">
        <v>0</v>
      </c>
      <c r="P35" s="998" t="s">
        <v>312</v>
      </c>
      <c r="Q35" s="1000"/>
    </row>
    <row r="36" spans="2:17" ht="9" customHeight="1">
      <c r="B36" s="996"/>
      <c r="C36" s="997" t="s">
        <v>319</v>
      </c>
      <c r="D36" s="966">
        <v>16</v>
      </c>
      <c r="E36" s="967">
        <v>0</v>
      </c>
      <c r="F36" s="998" t="s">
        <v>312</v>
      </c>
      <c r="G36" s="966">
        <v>0</v>
      </c>
      <c r="H36" s="967">
        <v>0</v>
      </c>
      <c r="I36" s="998" t="s">
        <v>312</v>
      </c>
      <c r="J36" s="966">
        <v>16</v>
      </c>
      <c r="K36" s="967">
        <v>0</v>
      </c>
      <c r="L36" s="998" t="s">
        <v>312</v>
      </c>
      <c r="M36" s="999"/>
      <c r="N36" s="970">
        <v>2</v>
      </c>
      <c r="O36" s="967">
        <v>0</v>
      </c>
      <c r="P36" s="998" t="s">
        <v>312</v>
      </c>
      <c r="Q36" s="1000"/>
    </row>
    <row r="37" spans="2:17" ht="9" customHeight="1">
      <c r="B37" s="996"/>
      <c r="C37" s="997" t="s">
        <v>309</v>
      </c>
      <c r="D37" s="966">
        <v>201</v>
      </c>
      <c r="E37" s="967">
        <v>185</v>
      </c>
      <c r="F37" s="998">
        <v>8.64864864864865</v>
      </c>
      <c r="G37" s="966">
        <v>1</v>
      </c>
      <c r="H37" s="967">
        <v>1</v>
      </c>
      <c r="I37" s="998">
        <v>0</v>
      </c>
      <c r="J37" s="966">
        <v>202</v>
      </c>
      <c r="K37" s="967">
        <v>186</v>
      </c>
      <c r="L37" s="998">
        <v>8.60215053763441</v>
      </c>
      <c r="M37" s="999"/>
      <c r="N37" s="970">
        <v>21</v>
      </c>
      <c r="O37" s="967">
        <v>20</v>
      </c>
      <c r="P37" s="998">
        <v>5</v>
      </c>
      <c r="Q37" s="1000"/>
    </row>
    <row r="38" spans="2:17" ht="9" customHeight="1">
      <c r="B38" s="996"/>
      <c r="C38" s="997" t="s">
        <v>310</v>
      </c>
      <c r="D38" s="966">
        <v>171</v>
      </c>
      <c r="E38" s="967">
        <v>149</v>
      </c>
      <c r="F38" s="998">
        <v>14.76510067114094</v>
      </c>
      <c r="G38" s="966">
        <v>0</v>
      </c>
      <c r="H38" s="967">
        <v>0</v>
      </c>
      <c r="I38" s="998" t="s">
        <v>312</v>
      </c>
      <c r="J38" s="966">
        <v>171</v>
      </c>
      <c r="K38" s="967">
        <v>149</v>
      </c>
      <c r="L38" s="998">
        <v>14.76510067114094</v>
      </c>
      <c r="M38" s="999"/>
      <c r="N38" s="970">
        <v>17</v>
      </c>
      <c r="O38" s="967">
        <v>15</v>
      </c>
      <c r="P38" s="998">
        <v>13.333333333333334</v>
      </c>
      <c r="Q38" s="1000"/>
    </row>
    <row r="39" spans="2:17" ht="9" customHeight="1">
      <c r="B39" s="996"/>
      <c r="C39" s="997" t="s">
        <v>321</v>
      </c>
      <c r="D39" s="966">
        <v>-32</v>
      </c>
      <c r="E39" s="967" t="s">
        <v>311</v>
      </c>
      <c r="F39" s="998" t="s">
        <v>312</v>
      </c>
      <c r="G39" s="966">
        <v>0</v>
      </c>
      <c r="H39" s="967" t="s">
        <v>311</v>
      </c>
      <c r="I39" s="998" t="s">
        <v>312</v>
      </c>
      <c r="J39" s="966">
        <v>-32</v>
      </c>
      <c r="K39" s="967" t="s">
        <v>311</v>
      </c>
      <c r="L39" s="998" t="s">
        <v>312</v>
      </c>
      <c r="M39" s="999"/>
      <c r="N39" s="970">
        <v>-3</v>
      </c>
      <c r="O39" s="967" t="s">
        <v>311</v>
      </c>
      <c r="P39" s="998" t="s">
        <v>312</v>
      </c>
      <c r="Q39" s="1000"/>
    </row>
    <row r="40" spans="2:17" ht="9" customHeight="1">
      <c r="B40" s="996"/>
      <c r="C40" s="997" t="s">
        <v>317</v>
      </c>
      <c r="D40" s="966">
        <v>123</v>
      </c>
      <c r="E40" s="967">
        <v>0</v>
      </c>
      <c r="F40" s="998" t="s">
        <v>312</v>
      </c>
      <c r="G40" s="966">
        <v>0</v>
      </c>
      <c r="H40" s="967">
        <v>0</v>
      </c>
      <c r="I40" s="998" t="s">
        <v>312</v>
      </c>
      <c r="J40" s="966">
        <v>123</v>
      </c>
      <c r="K40" s="967">
        <v>0</v>
      </c>
      <c r="L40" s="998" t="s">
        <v>312</v>
      </c>
      <c r="M40" s="999"/>
      <c r="N40" s="970">
        <v>12</v>
      </c>
      <c r="O40" s="967">
        <v>0</v>
      </c>
      <c r="P40" s="998" t="s">
        <v>312</v>
      </c>
      <c r="Q40" s="1000"/>
    </row>
    <row r="41" spans="2:17" ht="9" customHeight="1">
      <c r="B41" s="964"/>
      <c r="C41" s="965" t="s">
        <v>126</v>
      </c>
      <c r="D41" s="1006">
        <v>491</v>
      </c>
      <c r="E41" s="1007">
        <v>334</v>
      </c>
      <c r="F41" s="1008">
        <v>47.00598802395209</v>
      </c>
      <c r="G41" s="1009">
        <v>1</v>
      </c>
      <c r="H41" s="1009">
        <v>1</v>
      </c>
      <c r="I41" s="1010">
        <v>0</v>
      </c>
      <c r="J41" s="1009">
        <v>492</v>
      </c>
      <c r="K41" s="1007">
        <v>335</v>
      </c>
      <c r="L41" s="1008">
        <v>46.865671641791046</v>
      </c>
      <c r="M41" s="1011"/>
      <c r="N41" s="1021">
        <v>50</v>
      </c>
      <c r="O41" s="1007">
        <v>34</v>
      </c>
      <c r="P41" s="1008">
        <v>47.05882352941176</v>
      </c>
      <c r="Q41" s="1013"/>
    </row>
    <row r="42" spans="2:17" ht="9" customHeight="1">
      <c r="B42" s="964"/>
      <c r="C42" s="965"/>
      <c r="D42" s="1087"/>
      <c r="E42" s="1087"/>
      <c r="F42" s="1087"/>
      <c r="G42" s="1023"/>
      <c r="H42" s="1023"/>
      <c r="I42" s="1023"/>
      <c r="J42" s="1023"/>
      <c r="K42" s="1087"/>
      <c r="L42" s="1087"/>
      <c r="M42" s="1087"/>
      <c r="N42" s="1024"/>
      <c r="O42" s="1087"/>
      <c r="P42" s="1087"/>
      <c r="Q42" s="1088"/>
    </row>
    <row r="43" spans="2:17" ht="6.75" customHeight="1">
      <c r="B43" s="1015"/>
      <c r="C43" s="1016"/>
      <c r="D43" s="1089"/>
      <c r="E43" s="1089"/>
      <c r="F43" s="1090"/>
      <c r="G43" s="1089"/>
      <c r="H43" s="1090"/>
      <c r="I43" s="1090"/>
      <c r="J43" s="1089"/>
      <c r="K43" s="1090"/>
      <c r="L43" s="1090"/>
      <c r="M43" s="1090"/>
      <c r="N43" s="1091"/>
      <c r="O43" s="1090"/>
      <c r="P43" s="1090"/>
      <c r="Q43" s="1092"/>
    </row>
    <row r="44" spans="2:17" ht="9.75" customHeight="1">
      <c r="B44" s="1015"/>
      <c r="C44" s="1027" t="s">
        <v>322</v>
      </c>
      <c r="D44" s="1093"/>
      <c r="E44" s="1093"/>
      <c r="F44" s="1094"/>
      <c r="G44" s="1093"/>
      <c r="H44" s="1094"/>
      <c r="I44" s="1094"/>
      <c r="J44" s="1093"/>
      <c r="K44" s="1094"/>
      <c r="L44" s="1094"/>
      <c r="M44" s="1094"/>
      <c r="N44" s="1095"/>
      <c r="O44" s="1094"/>
      <c r="P44" s="1094"/>
      <c r="Q44" s="1096"/>
    </row>
    <row r="45" spans="2:17" ht="9" customHeight="1">
      <c r="B45" s="996"/>
      <c r="C45" s="997" t="s">
        <v>307</v>
      </c>
      <c r="D45" s="966">
        <v>23</v>
      </c>
      <c r="E45" s="967">
        <v>17</v>
      </c>
      <c r="F45" s="998">
        <v>35.294117647058826</v>
      </c>
      <c r="G45" s="966">
        <v>6</v>
      </c>
      <c r="H45" s="967">
        <v>6</v>
      </c>
      <c r="I45" s="998">
        <v>0</v>
      </c>
      <c r="J45" s="966">
        <v>29</v>
      </c>
      <c r="K45" s="967">
        <v>23</v>
      </c>
      <c r="L45" s="998">
        <v>26.08695652173913</v>
      </c>
      <c r="M45" s="999"/>
      <c r="N45" s="970">
        <v>8</v>
      </c>
      <c r="O45" s="967">
        <v>8</v>
      </c>
      <c r="P45" s="998">
        <v>0</v>
      </c>
      <c r="Q45" s="1000"/>
    </row>
    <row r="46" spans="2:17" ht="9" customHeight="1">
      <c r="B46" s="996"/>
      <c r="C46" s="997" t="s">
        <v>316</v>
      </c>
      <c r="D46" s="966">
        <v>338</v>
      </c>
      <c r="E46" s="967">
        <v>92</v>
      </c>
      <c r="F46" s="998">
        <v>267.39130434782606</v>
      </c>
      <c r="G46" s="966">
        <v>46</v>
      </c>
      <c r="H46" s="967">
        <v>55</v>
      </c>
      <c r="I46" s="998">
        <v>-16.363636363636363</v>
      </c>
      <c r="J46" s="966">
        <v>384</v>
      </c>
      <c r="K46" s="967">
        <v>147</v>
      </c>
      <c r="L46" s="998">
        <v>161.22448979591837</v>
      </c>
      <c r="M46" s="999"/>
      <c r="N46" s="970">
        <v>80</v>
      </c>
      <c r="O46" s="967">
        <v>64</v>
      </c>
      <c r="P46" s="998">
        <v>25</v>
      </c>
      <c r="Q46" s="1000"/>
    </row>
    <row r="47" spans="2:17" ht="9" customHeight="1">
      <c r="B47" s="996"/>
      <c r="C47" s="997" t="s">
        <v>308</v>
      </c>
      <c r="D47" s="966">
        <v>80</v>
      </c>
      <c r="E47" s="967">
        <v>44</v>
      </c>
      <c r="F47" s="998">
        <v>81.81818181818183</v>
      </c>
      <c r="G47" s="966">
        <v>0</v>
      </c>
      <c r="H47" s="967">
        <v>0</v>
      </c>
      <c r="I47" s="998" t="s">
        <v>312</v>
      </c>
      <c r="J47" s="966">
        <v>80</v>
      </c>
      <c r="K47" s="967">
        <v>44</v>
      </c>
      <c r="L47" s="998">
        <v>81.81818181818183</v>
      </c>
      <c r="M47" s="999"/>
      <c r="N47" s="970">
        <v>8</v>
      </c>
      <c r="O47" s="967">
        <v>4</v>
      </c>
      <c r="P47" s="998">
        <v>100</v>
      </c>
      <c r="Q47" s="1000"/>
    </row>
    <row r="48" spans="2:17" ht="9" customHeight="1">
      <c r="B48" s="996"/>
      <c r="C48" s="997" t="s">
        <v>319</v>
      </c>
      <c r="D48" s="966">
        <v>141</v>
      </c>
      <c r="E48" s="967">
        <v>265</v>
      </c>
      <c r="F48" s="998">
        <v>-46.79245283018868</v>
      </c>
      <c r="G48" s="966">
        <v>0</v>
      </c>
      <c r="H48" s="967">
        <v>0</v>
      </c>
      <c r="I48" s="998" t="s">
        <v>312</v>
      </c>
      <c r="J48" s="966">
        <v>141</v>
      </c>
      <c r="K48" s="967">
        <v>265</v>
      </c>
      <c r="L48" s="998">
        <v>-46.79245283018868</v>
      </c>
      <c r="M48" s="999"/>
      <c r="N48" s="970">
        <v>14</v>
      </c>
      <c r="O48" s="967">
        <v>27</v>
      </c>
      <c r="P48" s="998">
        <v>-48.148148148148145</v>
      </c>
      <c r="Q48" s="1000"/>
    </row>
    <row r="49" spans="2:17" ht="9" customHeight="1">
      <c r="B49" s="996"/>
      <c r="C49" s="997" t="s">
        <v>309</v>
      </c>
      <c r="D49" s="966">
        <v>240</v>
      </c>
      <c r="E49" s="967">
        <v>189</v>
      </c>
      <c r="F49" s="998">
        <v>26.984126984126984</v>
      </c>
      <c r="G49" s="966">
        <v>1</v>
      </c>
      <c r="H49" s="967">
        <v>3</v>
      </c>
      <c r="I49" s="998">
        <v>-66.66666666666666</v>
      </c>
      <c r="J49" s="966">
        <v>241</v>
      </c>
      <c r="K49" s="967">
        <v>192</v>
      </c>
      <c r="L49" s="998">
        <v>25.520833333333332</v>
      </c>
      <c r="M49" s="999"/>
      <c r="N49" s="970">
        <v>25</v>
      </c>
      <c r="O49" s="967">
        <v>22</v>
      </c>
      <c r="P49" s="998">
        <v>13.636363636363635</v>
      </c>
      <c r="Q49" s="1000"/>
    </row>
    <row r="50" spans="2:17" ht="9" customHeight="1">
      <c r="B50" s="996"/>
      <c r="C50" s="997" t="s">
        <v>310</v>
      </c>
      <c r="D50" s="966">
        <v>835</v>
      </c>
      <c r="E50" s="967">
        <v>597</v>
      </c>
      <c r="F50" s="998">
        <v>39.86599664991625</v>
      </c>
      <c r="G50" s="966">
        <v>0</v>
      </c>
      <c r="H50" s="967">
        <v>0</v>
      </c>
      <c r="I50" s="998" t="s">
        <v>312</v>
      </c>
      <c r="J50" s="966">
        <v>835</v>
      </c>
      <c r="K50" s="967">
        <v>597</v>
      </c>
      <c r="L50" s="998">
        <v>39.86599664991625</v>
      </c>
      <c r="M50" s="999"/>
      <c r="N50" s="970">
        <v>84</v>
      </c>
      <c r="O50" s="967">
        <v>60</v>
      </c>
      <c r="P50" s="998">
        <v>40</v>
      </c>
      <c r="Q50" s="1000"/>
    </row>
    <row r="51" spans="2:17" ht="9" customHeight="1">
      <c r="B51" s="1097"/>
      <c r="C51" s="997" t="s">
        <v>317</v>
      </c>
      <c r="D51" s="966">
        <v>131</v>
      </c>
      <c r="E51" s="967">
        <v>98</v>
      </c>
      <c r="F51" s="998">
        <v>33.6734693877551</v>
      </c>
      <c r="G51" s="966">
        <v>0</v>
      </c>
      <c r="H51" s="967">
        <v>0</v>
      </c>
      <c r="I51" s="998" t="s">
        <v>312</v>
      </c>
      <c r="J51" s="966">
        <v>131</v>
      </c>
      <c r="K51" s="967">
        <v>98</v>
      </c>
      <c r="L51" s="998">
        <v>33.6734693877551</v>
      </c>
      <c r="M51" s="999"/>
      <c r="N51" s="970">
        <v>13</v>
      </c>
      <c r="O51" s="967">
        <v>10</v>
      </c>
      <c r="P51" s="1098">
        <v>30</v>
      </c>
      <c r="Q51" s="1000"/>
    </row>
    <row r="52" spans="2:17" ht="9" customHeight="1">
      <c r="B52" s="996"/>
      <c r="C52" s="997"/>
      <c r="D52" s="975">
        <v>1788</v>
      </c>
      <c r="E52" s="976">
        <v>1302</v>
      </c>
      <c r="F52" s="1099">
        <v>37.327188940092164</v>
      </c>
      <c r="G52" s="975">
        <v>53</v>
      </c>
      <c r="H52" s="976">
        <v>64</v>
      </c>
      <c r="I52" s="1099">
        <v>-17.1875</v>
      </c>
      <c r="J52" s="975">
        <v>1841</v>
      </c>
      <c r="K52" s="976">
        <v>1366</v>
      </c>
      <c r="L52" s="1099">
        <v>34.773060029282576</v>
      </c>
      <c r="M52" s="1067"/>
      <c r="N52" s="979">
        <v>232</v>
      </c>
      <c r="O52" s="976">
        <v>194</v>
      </c>
      <c r="P52" s="998">
        <v>19.587628865979383</v>
      </c>
      <c r="Q52" s="1066"/>
    </row>
    <row r="53" spans="2:17" ht="9" customHeight="1">
      <c r="B53" s="996"/>
      <c r="C53" s="997" t="s">
        <v>314</v>
      </c>
      <c r="D53" s="966">
        <v>0</v>
      </c>
      <c r="E53" s="967">
        <v>10</v>
      </c>
      <c r="F53" s="998" t="s">
        <v>312</v>
      </c>
      <c r="G53" s="966">
        <v>0</v>
      </c>
      <c r="H53" s="967">
        <v>0</v>
      </c>
      <c r="I53" s="998" t="s">
        <v>312</v>
      </c>
      <c r="J53" s="966">
        <v>0</v>
      </c>
      <c r="K53" s="967">
        <v>10</v>
      </c>
      <c r="L53" s="998" t="s">
        <v>312</v>
      </c>
      <c r="M53" s="999"/>
      <c r="N53" s="970">
        <v>0</v>
      </c>
      <c r="O53" s="967">
        <v>1</v>
      </c>
      <c r="P53" s="998" t="s">
        <v>312</v>
      </c>
      <c r="Q53" s="1000"/>
    </row>
    <row r="54" spans="2:17" ht="11.25" customHeight="1">
      <c r="B54" s="1026"/>
      <c r="C54" s="1027" t="s">
        <v>323</v>
      </c>
      <c r="D54" s="1009">
        <v>1788</v>
      </c>
      <c r="E54" s="1007">
        <v>1312</v>
      </c>
      <c r="F54" s="1008">
        <v>36.28048780487805</v>
      </c>
      <c r="G54" s="1009">
        <v>53</v>
      </c>
      <c r="H54" s="1007">
        <v>64</v>
      </c>
      <c r="I54" s="1008">
        <v>-17.1875</v>
      </c>
      <c r="J54" s="1009">
        <v>1841</v>
      </c>
      <c r="K54" s="1007">
        <v>1376</v>
      </c>
      <c r="L54" s="1008">
        <v>33.79360465116279</v>
      </c>
      <c r="M54" s="1028"/>
      <c r="N54" s="1021">
        <v>232</v>
      </c>
      <c r="O54" s="1007">
        <v>195</v>
      </c>
      <c r="P54" s="1008">
        <v>18.974358974358974</v>
      </c>
      <c r="Q54" s="1029"/>
    </row>
    <row r="55" spans="2:17" ht="6.75" customHeight="1">
      <c r="B55" s="964"/>
      <c r="C55" s="965"/>
      <c r="D55" s="1022"/>
      <c r="E55" s="1023"/>
      <c r="F55" s="1023"/>
      <c r="G55" s="1023"/>
      <c r="H55" s="1023"/>
      <c r="I55" s="1023"/>
      <c r="J55" s="1023"/>
      <c r="K55" s="1023"/>
      <c r="L55" s="1023"/>
      <c r="M55" s="1023"/>
      <c r="N55" s="1024"/>
      <c r="O55" s="1023"/>
      <c r="P55" s="1023"/>
      <c r="Q55" s="1025"/>
    </row>
    <row r="56" spans="2:17" ht="9.75" customHeight="1">
      <c r="B56" s="950"/>
      <c r="C56" s="951" t="s">
        <v>263</v>
      </c>
      <c r="D56" s="956"/>
      <c r="E56" s="956"/>
      <c r="F56" s="956"/>
      <c r="G56" s="956"/>
      <c r="H56" s="956"/>
      <c r="I56" s="956"/>
      <c r="J56" s="956"/>
      <c r="K56" s="956"/>
      <c r="L56" s="956"/>
      <c r="M56" s="956"/>
      <c r="N56" s="990"/>
      <c r="O56" s="956"/>
      <c r="P56" s="956"/>
      <c r="Q56" s="958"/>
    </row>
    <row r="57" spans="2:17" ht="9" customHeight="1">
      <c r="B57" s="996"/>
      <c r="C57" s="997" t="s">
        <v>325</v>
      </c>
      <c r="D57" s="966">
        <v>44</v>
      </c>
      <c r="E57" s="967">
        <v>47</v>
      </c>
      <c r="F57" s="998">
        <v>-6.382978723404255</v>
      </c>
      <c r="G57" s="966">
        <v>0</v>
      </c>
      <c r="H57" s="967">
        <v>0</v>
      </c>
      <c r="I57" s="998" t="s">
        <v>312</v>
      </c>
      <c r="J57" s="966">
        <v>44</v>
      </c>
      <c r="K57" s="967">
        <v>47</v>
      </c>
      <c r="L57" s="998">
        <v>-6.382978723404255</v>
      </c>
      <c r="M57" s="999"/>
      <c r="N57" s="970">
        <v>4</v>
      </c>
      <c r="O57" s="967">
        <v>5</v>
      </c>
      <c r="P57" s="998">
        <v>-20</v>
      </c>
      <c r="Q57" s="1000"/>
    </row>
    <row r="58" spans="2:17" ht="9" customHeight="1">
      <c r="B58" s="1026"/>
      <c r="C58" s="1027" t="s">
        <v>326</v>
      </c>
      <c r="D58" s="1009">
        <v>44</v>
      </c>
      <c r="E58" s="1007">
        <v>47</v>
      </c>
      <c r="F58" s="1008">
        <v>-6.382978723404255</v>
      </c>
      <c r="G58" s="1009">
        <v>0</v>
      </c>
      <c r="H58" s="1007">
        <v>0</v>
      </c>
      <c r="I58" s="1008" t="s">
        <v>312</v>
      </c>
      <c r="J58" s="1009">
        <v>44</v>
      </c>
      <c r="K58" s="1007">
        <v>47</v>
      </c>
      <c r="L58" s="1008">
        <v>-6.382978723404255</v>
      </c>
      <c r="M58" s="1028"/>
      <c r="N58" s="1021">
        <v>4</v>
      </c>
      <c r="O58" s="1007">
        <v>5</v>
      </c>
      <c r="P58" s="1008">
        <v>-20</v>
      </c>
      <c r="Q58" s="1029"/>
    </row>
    <row r="59" spans="2:17" ht="13.5" customHeight="1">
      <c r="B59" s="1026"/>
      <c r="C59" s="1027"/>
      <c r="D59" s="1100"/>
      <c r="E59" s="1101"/>
      <c r="F59" s="1101"/>
      <c r="G59" s="1100"/>
      <c r="H59" s="1101"/>
      <c r="I59" s="1101"/>
      <c r="J59" s="1100"/>
      <c r="K59" s="1101"/>
      <c r="L59" s="1101"/>
      <c r="M59" s="1101"/>
      <c r="N59" s="1102"/>
      <c r="O59" s="1101"/>
      <c r="P59" s="1101"/>
      <c r="Q59" s="1103"/>
    </row>
    <row r="60" spans="2:17" ht="13.5" customHeight="1">
      <c r="B60" s="1026"/>
      <c r="C60" s="1027" t="s">
        <v>264</v>
      </c>
      <c r="D60" s="1009">
        <v>1832</v>
      </c>
      <c r="E60" s="1007">
        <v>1359</v>
      </c>
      <c r="F60" s="1008">
        <v>34.80500367917587</v>
      </c>
      <c r="G60" s="1009">
        <v>53</v>
      </c>
      <c r="H60" s="1007">
        <v>64</v>
      </c>
      <c r="I60" s="1008">
        <v>-17.1875</v>
      </c>
      <c r="J60" s="1009">
        <v>1885</v>
      </c>
      <c r="K60" s="1007">
        <v>1423</v>
      </c>
      <c r="L60" s="1008">
        <v>32.46661981728742</v>
      </c>
      <c r="M60" s="1028"/>
      <c r="N60" s="1021">
        <v>236</v>
      </c>
      <c r="O60" s="1007">
        <v>200</v>
      </c>
      <c r="P60" s="1008">
        <v>18</v>
      </c>
      <c r="Q60" s="1029"/>
    </row>
    <row r="61" spans="2:17" ht="9" customHeight="1">
      <c r="B61" s="1026"/>
      <c r="C61" s="1027"/>
      <c r="D61" s="1104"/>
      <c r="E61" s="978"/>
      <c r="F61" s="978"/>
      <c r="G61" s="1104"/>
      <c r="H61" s="978"/>
      <c r="I61" s="978"/>
      <c r="J61" s="1104"/>
      <c r="K61" s="978"/>
      <c r="L61" s="978"/>
      <c r="M61" s="978"/>
      <c r="N61" s="1105"/>
      <c r="O61" s="978"/>
      <c r="P61" s="978"/>
      <c r="Q61" s="980"/>
    </row>
    <row r="62" spans="2:17" ht="15" customHeight="1">
      <c r="B62" s="964"/>
      <c r="C62" s="965" t="s">
        <v>265</v>
      </c>
      <c r="D62" s="965"/>
      <c r="E62" s="965"/>
      <c r="F62" s="965"/>
      <c r="G62" s="965"/>
      <c r="H62" s="965"/>
      <c r="I62" s="965"/>
      <c r="J62" s="965"/>
      <c r="K62" s="965"/>
      <c r="L62" s="965"/>
      <c r="M62" s="965"/>
      <c r="N62" s="964"/>
      <c r="O62" s="965"/>
      <c r="P62" s="965"/>
      <c r="Q62" s="1031"/>
    </row>
    <row r="63" spans="2:17" ht="9" customHeight="1">
      <c r="B63" s="996"/>
      <c r="C63" s="997" t="s">
        <v>329</v>
      </c>
      <c r="D63" s="966">
        <v>171</v>
      </c>
      <c r="E63" s="967">
        <v>149</v>
      </c>
      <c r="F63" s="998">
        <v>14.76510067114094</v>
      </c>
      <c r="G63" s="966">
        <v>0</v>
      </c>
      <c r="H63" s="967">
        <v>0</v>
      </c>
      <c r="I63" s="998" t="s">
        <v>312</v>
      </c>
      <c r="J63" s="966">
        <v>171</v>
      </c>
      <c r="K63" s="967">
        <v>149</v>
      </c>
      <c r="L63" s="998">
        <v>14.76510067114094</v>
      </c>
      <c r="M63" s="999"/>
      <c r="N63" s="970">
        <v>17</v>
      </c>
      <c r="O63" s="967">
        <v>15</v>
      </c>
      <c r="P63" s="998">
        <v>13.333333333333334</v>
      </c>
      <c r="Q63" s="1000"/>
    </row>
    <row r="64" spans="2:17" ht="9" customHeight="1">
      <c r="B64" s="996"/>
      <c r="C64" s="997" t="s">
        <v>330</v>
      </c>
      <c r="D64" s="966">
        <v>118</v>
      </c>
      <c r="E64" s="967">
        <v>155</v>
      </c>
      <c r="F64" s="998">
        <v>-23.870967741935484</v>
      </c>
      <c r="G64" s="966">
        <v>0</v>
      </c>
      <c r="H64" s="967">
        <v>0</v>
      </c>
      <c r="I64" s="998" t="s">
        <v>312</v>
      </c>
      <c r="J64" s="966">
        <v>118</v>
      </c>
      <c r="K64" s="967">
        <v>155</v>
      </c>
      <c r="L64" s="998">
        <v>-23.870967741935484</v>
      </c>
      <c r="M64" s="999"/>
      <c r="N64" s="970">
        <v>12</v>
      </c>
      <c r="O64" s="967">
        <v>16</v>
      </c>
      <c r="P64" s="998">
        <v>-25</v>
      </c>
      <c r="Q64" s="1000"/>
    </row>
    <row r="65" spans="2:17" ht="9" customHeight="1">
      <c r="B65" s="996"/>
      <c r="C65" s="997" t="s">
        <v>331</v>
      </c>
      <c r="D65" s="966">
        <v>1010</v>
      </c>
      <c r="E65" s="967">
        <v>735</v>
      </c>
      <c r="F65" s="998">
        <v>37.41496598639456</v>
      </c>
      <c r="G65" s="966">
        <v>0</v>
      </c>
      <c r="H65" s="967">
        <v>0</v>
      </c>
      <c r="I65" s="998" t="s">
        <v>312</v>
      </c>
      <c r="J65" s="966">
        <v>1010</v>
      </c>
      <c r="K65" s="967">
        <v>735</v>
      </c>
      <c r="L65" s="998">
        <v>37.41496598639456</v>
      </c>
      <c r="M65" s="999"/>
      <c r="N65" s="970">
        <v>101</v>
      </c>
      <c r="O65" s="967">
        <v>74</v>
      </c>
      <c r="P65" s="998">
        <v>36.486486486486484</v>
      </c>
      <c r="Q65" s="1000"/>
    </row>
    <row r="66" spans="2:17" ht="9" customHeight="1">
      <c r="B66" s="996"/>
      <c r="C66" s="997" t="s">
        <v>192</v>
      </c>
      <c r="D66" s="966">
        <v>2</v>
      </c>
      <c r="E66" s="967">
        <v>3</v>
      </c>
      <c r="F66" s="998">
        <v>-33.33333333333333</v>
      </c>
      <c r="G66" s="966">
        <v>4</v>
      </c>
      <c r="H66" s="967">
        <v>4</v>
      </c>
      <c r="I66" s="998">
        <v>0</v>
      </c>
      <c r="J66" s="966">
        <v>6</v>
      </c>
      <c r="K66" s="967">
        <v>7</v>
      </c>
      <c r="L66" s="998">
        <v>-14.285714285714285</v>
      </c>
      <c r="M66" s="999"/>
      <c r="N66" s="970">
        <v>4</v>
      </c>
      <c r="O66" s="967">
        <v>4</v>
      </c>
      <c r="P66" s="998">
        <v>0</v>
      </c>
      <c r="Q66" s="1000"/>
    </row>
    <row r="67" spans="2:17" ht="9" customHeight="1">
      <c r="B67" s="964"/>
      <c r="C67" s="965" t="s">
        <v>332</v>
      </c>
      <c r="D67" s="1001">
        <v>1301</v>
      </c>
      <c r="E67" s="1002">
        <v>1042</v>
      </c>
      <c r="F67" s="977">
        <v>24.856046065259115</v>
      </c>
      <c r="G67" s="1001">
        <v>4</v>
      </c>
      <c r="H67" s="1001">
        <v>4</v>
      </c>
      <c r="I67" s="977">
        <v>0</v>
      </c>
      <c r="J67" s="1001">
        <v>1305</v>
      </c>
      <c r="K67" s="1002">
        <v>1046</v>
      </c>
      <c r="L67" s="977">
        <v>24.760994263862333</v>
      </c>
      <c r="M67" s="1003"/>
      <c r="N67" s="1004">
        <v>134</v>
      </c>
      <c r="O67" s="1002">
        <v>108</v>
      </c>
      <c r="P67" s="977">
        <v>24.074074074074073</v>
      </c>
      <c r="Q67" s="1005"/>
    </row>
    <row r="68" spans="2:17" ht="9" customHeight="1">
      <c r="B68" s="996"/>
      <c r="C68" s="997" t="s">
        <v>333</v>
      </c>
      <c r="D68" s="966">
        <v>133</v>
      </c>
      <c r="E68" s="967">
        <v>49</v>
      </c>
      <c r="F68" s="998">
        <v>171.42857142857142</v>
      </c>
      <c r="G68" s="966">
        <v>0</v>
      </c>
      <c r="H68" s="967">
        <v>0</v>
      </c>
      <c r="I68" s="998" t="s">
        <v>312</v>
      </c>
      <c r="J68" s="966">
        <v>133</v>
      </c>
      <c r="K68" s="967">
        <v>49</v>
      </c>
      <c r="L68" s="998">
        <v>171.42857142857142</v>
      </c>
      <c r="M68" s="999"/>
      <c r="N68" s="970">
        <v>13</v>
      </c>
      <c r="O68" s="967">
        <v>5</v>
      </c>
      <c r="P68" s="998">
        <v>160</v>
      </c>
      <c r="Q68" s="1000"/>
    </row>
    <row r="69" spans="2:17" ht="9" customHeight="1">
      <c r="B69" s="996"/>
      <c r="C69" s="997" t="s">
        <v>334</v>
      </c>
      <c r="D69" s="966">
        <v>-6</v>
      </c>
      <c r="E69" s="967">
        <v>9</v>
      </c>
      <c r="F69" s="998">
        <v>-166.66666666666669</v>
      </c>
      <c r="G69" s="966">
        <v>0</v>
      </c>
      <c r="H69" s="967">
        <v>0</v>
      </c>
      <c r="I69" s="998" t="s">
        <v>312</v>
      </c>
      <c r="J69" s="966">
        <v>-6</v>
      </c>
      <c r="K69" s="967">
        <v>9</v>
      </c>
      <c r="L69" s="998">
        <v>-166.66666666666669</v>
      </c>
      <c r="M69" s="999"/>
      <c r="N69" s="970">
        <v>-1</v>
      </c>
      <c r="O69" s="967">
        <v>1</v>
      </c>
      <c r="P69" s="998">
        <v>-200</v>
      </c>
      <c r="Q69" s="1000"/>
    </row>
    <row r="70" spans="2:17" ht="9" customHeight="1">
      <c r="B70" s="964"/>
      <c r="C70" s="965" t="s">
        <v>335</v>
      </c>
      <c r="D70" s="1009">
        <v>1428</v>
      </c>
      <c r="E70" s="1007">
        <v>1100</v>
      </c>
      <c r="F70" s="1008">
        <v>29.818181818181817</v>
      </c>
      <c r="G70" s="1009">
        <v>4</v>
      </c>
      <c r="H70" s="1007">
        <v>4</v>
      </c>
      <c r="I70" s="1008">
        <v>0</v>
      </c>
      <c r="J70" s="1009">
        <v>1432</v>
      </c>
      <c r="K70" s="1007">
        <v>1104</v>
      </c>
      <c r="L70" s="1008">
        <v>29.71014492753623</v>
      </c>
      <c r="M70" s="1028"/>
      <c r="N70" s="1021">
        <v>147</v>
      </c>
      <c r="O70" s="1007">
        <v>114</v>
      </c>
      <c r="P70" s="1008">
        <v>28.947368421052634</v>
      </c>
      <c r="Q70" s="1029"/>
    </row>
    <row r="71" spans="2:17" ht="9" customHeight="1">
      <c r="B71" s="964"/>
      <c r="C71" s="965"/>
      <c r="D71" s="1022"/>
      <c r="E71" s="969"/>
      <c r="F71" s="969"/>
      <c r="G71" s="1022"/>
      <c r="H71" s="969"/>
      <c r="I71" s="969"/>
      <c r="J71" s="1022"/>
      <c r="K71" s="969"/>
      <c r="L71" s="969"/>
      <c r="M71" s="969"/>
      <c r="N71" s="1030"/>
      <c r="O71" s="969"/>
      <c r="P71" s="969"/>
      <c r="Q71" s="971"/>
    </row>
    <row r="72" spans="2:17" ht="15" customHeight="1">
      <c r="B72" s="964"/>
      <c r="C72" s="965" t="s">
        <v>266</v>
      </c>
      <c r="D72" s="965"/>
      <c r="E72" s="965"/>
      <c r="F72" s="965"/>
      <c r="G72" s="965"/>
      <c r="H72" s="965"/>
      <c r="I72" s="965"/>
      <c r="J72" s="965"/>
      <c r="K72" s="965"/>
      <c r="L72" s="965"/>
      <c r="M72" s="965"/>
      <c r="N72" s="964"/>
      <c r="O72" s="965"/>
      <c r="P72" s="965"/>
      <c r="Q72" s="1031"/>
    </row>
    <row r="73" spans="2:17" ht="9" customHeight="1">
      <c r="B73" s="996"/>
      <c r="C73" s="997" t="s">
        <v>571</v>
      </c>
      <c r="D73" s="966">
        <v>5</v>
      </c>
      <c r="E73" s="967">
        <v>8</v>
      </c>
      <c r="F73" s="998">
        <v>-37.5</v>
      </c>
      <c r="G73" s="966">
        <v>15</v>
      </c>
      <c r="H73" s="967">
        <v>8</v>
      </c>
      <c r="I73" s="998">
        <v>87.5</v>
      </c>
      <c r="J73" s="966">
        <v>20</v>
      </c>
      <c r="K73" s="967">
        <v>16</v>
      </c>
      <c r="L73" s="998">
        <v>25</v>
      </c>
      <c r="M73" s="999"/>
      <c r="N73" s="970">
        <v>16</v>
      </c>
      <c r="O73" s="967">
        <v>9</v>
      </c>
      <c r="P73" s="998">
        <v>77.77777777777779</v>
      </c>
      <c r="Q73" s="1000"/>
    </row>
    <row r="74" spans="2:17" ht="9" customHeight="1">
      <c r="B74" s="996"/>
      <c r="C74" s="997" t="s">
        <v>79</v>
      </c>
      <c r="D74" s="966">
        <v>131</v>
      </c>
      <c r="E74" s="967">
        <v>88</v>
      </c>
      <c r="F74" s="998">
        <v>48.86363636363637</v>
      </c>
      <c r="G74" s="966">
        <v>35</v>
      </c>
      <c r="H74" s="967">
        <v>28</v>
      </c>
      <c r="I74" s="998">
        <v>25</v>
      </c>
      <c r="J74" s="966">
        <v>166</v>
      </c>
      <c r="K74" s="967">
        <v>116</v>
      </c>
      <c r="L74" s="998">
        <v>43.103448275862064</v>
      </c>
      <c r="M74" s="999"/>
      <c r="N74" s="970">
        <v>48</v>
      </c>
      <c r="O74" s="967">
        <v>37</v>
      </c>
      <c r="P74" s="998">
        <v>29.72972972972973</v>
      </c>
      <c r="Q74" s="1000"/>
    </row>
    <row r="75" spans="2:17" ht="9" customHeight="1">
      <c r="B75" s="996"/>
      <c r="C75" s="997" t="s">
        <v>337</v>
      </c>
      <c r="D75" s="966">
        <v>6</v>
      </c>
      <c r="E75" s="967">
        <v>1</v>
      </c>
      <c r="F75" s="998">
        <v>500</v>
      </c>
      <c r="G75" s="966">
        <v>28</v>
      </c>
      <c r="H75" s="967">
        <v>16</v>
      </c>
      <c r="I75" s="998">
        <v>75</v>
      </c>
      <c r="J75" s="966">
        <v>34</v>
      </c>
      <c r="K75" s="967">
        <v>17</v>
      </c>
      <c r="L75" s="998">
        <v>100</v>
      </c>
      <c r="M75" s="999"/>
      <c r="N75" s="970">
        <v>29</v>
      </c>
      <c r="O75" s="967">
        <v>16</v>
      </c>
      <c r="P75" s="998">
        <v>81.25</v>
      </c>
      <c r="Q75" s="1000"/>
    </row>
    <row r="76" spans="2:17" ht="9" customHeight="1">
      <c r="B76" s="996"/>
      <c r="C76" s="997" t="s">
        <v>573</v>
      </c>
      <c r="D76" s="966">
        <v>14</v>
      </c>
      <c r="E76" s="967">
        <v>6</v>
      </c>
      <c r="F76" s="998">
        <v>133.33333333333331</v>
      </c>
      <c r="G76" s="966">
        <v>22</v>
      </c>
      <c r="H76" s="967">
        <v>13</v>
      </c>
      <c r="I76" s="998">
        <v>69.23076923076923</v>
      </c>
      <c r="J76" s="966">
        <v>36</v>
      </c>
      <c r="K76" s="967">
        <v>19</v>
      </c>
      <c r="L76" s="998">
        <v>89.47368421052632</v>
      </c>
      <c r="M76" s="999"/>
      <c r="N76" s="970">
        <v>23</v>
      </c>
      <c r="O76" s="967">
        <v>14</v>
      </c>
      <c r="P76" s="998">
        <v>64.28571428571429</v>
      </c>
      <c r="Q76" s="1000"/>
    </row>
    <row r="77" spans="2:17" ht="9" customHeight="1">
      <c r="B77" s="996"/>
      <c r="C77" s="997" t="s">
        <v>574</v>
      </c>
      <c r="D77" s="966">
        <v>27</v>
      </c>
      <c r="E77" s="967">
        <v>11</v>
      </c>
      <c r="F77" s="998">
        <v>145.45454545454547</v>
      </c>
      <c r="G77" s="966">
        <v>3</v>
      </c>
      <c r="H77" s="967">
        <v>0</v>
      </c>
      <c r="I77" s="998" t="s">
        <v>312</v>
      </c>
      <c r="J77" s="966">
        <v>30</v>
      </c>
      <c r="K77" s="967">
        <v>11</v>
      </c>
      <c r="L77" s="998">
        <v>172.72727272727272</v>
      </c>
      <c r="M77" s="999"/>
      <c r="N77" s="970">
        <v>6</v>
      </c>
      <c r="O77" s="967">
        <v>1</v>
      </c>
      <c r="P77" s="998">
        <v>500</v>
      </c>
      <c r="Q77" s="1000"/>
    </row>
    <row r="78" spans="2:17" ht="9" customHeight="1">
      <c r="B78" s="996"/>
      <c r="C78" s="997" t="s">
        <v>575</v>
      </c>
      <c r="D78" s="966">
        <v>27</v>
      </c>
      <c r="E78" s="967">
        <v>18</v>
      </c>
      <c r="F78" s="998">
        <v>50</v>
      </c>
      <c r="G78" s="966">
        <v>53</v>
      </c>
      <c r="H78" s="967">
        <v>41</v>
      </c>
      <c r="I78" s="998">
        <v>29.268292682926827</v>
      </c>
      <c r="J78" s="966">
        <v>80</v>
      </c>
      <c r="K78" s="967">
        <v>59</v>
      </c>
      <c r="L78" s="998">
        <v>35.59322033898305</v>
      </c>
      <c r="M78" s="999"/>
      <c r="N78" s="970">
        <v>56</v>
      </c>
      <c r="O78" s="967">
        <v>43</v>
      </c>
      <c r="P78" s="998">
        <v>30.23255813953488</v>
      </c>
      <c r="Q78" s="1000"/>
    </row>
    <row r="79" spans="2:17" ht="9" customHeight="1">
      <c r="B79" s="996"/>
      <c r="C79" s="997" t="s">
        <v>577</v>
      </c>
      <c r="D79" s="966">
        <v>1</v>
      </c>
      <c r="E79" s="967">
        <v>1</v>
      </c>
      <c r="F79" s="998">
        <v>0</v>
      </c>
      <c r="G79" s="966">
        <v>23</v>
      </c>
      <c r="H79" s="967">
        <v>20</v>
      </c>
      <c r="I79" s="998">
        <v>15</v>
      </c>
      <c r="J79" s="966">
        <v>24</v>
      </c>
      <c r="K79" s="967">
        <v>21</v>
      </c>
      <c r="L79" s="998">
        <v>14.285714285714285</v>
      </c>
      <c r="M79" s="999"/>
      <c r="N79" s="970">
        <v>23</v>
      </c>
      <c r="O79" s="967">
        <v>20</v>
      </c>
      <c r="P79" s="998">
        <v>15</v>
      </c>
      <c r="Q79" s="1000"/>
    </row>
    <row r="80" spans="2:17" ht="9" customHeight="1">
      <c r="B80" s="996"/>
      <c r="C80" s="997" t="s">
        <v>579</v>
      </c>
      <c r="D80" s="966">
        <v>87</v>
      </c>
      <c r="E80" s="967">
        <v>90</v>
      </c>
      <c r="F80" s="998">
        <v>-3.3333333333333335</v>
      </c>
      <c r="G80" s="966">
        <v>25</v>
      </c>
      <c r="H80" s="967">
        <v>19</v>
      </c>
      <c r="I80" s="998">
        <v>31.57894736842105</v>
      </c>
      <c r="J80" s="966">
        <v>112</v>
      </c>
      <c r="K80" s="967">
        <v>109</v>
      </c>
      <c r="L80" s="998">
        <v>2.7522935779816518</v>
      </c>
      <c r="M80" s="999"/>
      <c r="N80" s="970">
        <v>34</v>
      </c>
      <c r="O80" s="967">
        <v>28</v>
      </c>
      <c r="P80" s="998">
        <v>21.428571428571427</v>
      </c>
      <c r="Q80" s="1000"/>
    </row>
    <row r="81" spans="2:17" ht="9" customHeight="1">
      <c r="B81" s="996"/>
      <c r="C81" s="997" t="s">
        <v>684</v>
      </c>
      <c r="D81" s="966">
        <v>34</v>
      </c>
      <c r="E81" s="967">
        <v>29</v>
      </c>
      <c r="F81" s="998">
        <v>17.24137931034483</v>
      </c>
      <c r="G81" s="966">
        <v>33</v>
      </c>
      <c r="H81" s="967">
        <v>40</v>
      </c>
      <c r="I81" s="998">
        <v>-17.5</v>
      </c>
      <c r="J81" s="966">
        <v>67</v>
      </c>
      <c r="K81" s="967">
        <v>69</v>
      </c>
      <c r="L81" s="998">
        <v>-2.898550724637681</v>
      </c>
      <c r="M81" s="999"/>
      <c r="N81" s="970">
        <v>36</v>
      </c>
      <c r="O81" s="967">
        <v>43</v>
      </c>
      <c r="P81" s="998">
        <v>-16.27906976744186</v>
      </c>
      <c r="Q81" s="1000"/>
    </row>
    <row r="82" spans="2:17" ht="9" customHeight="1">
      <c r="B82" s="996"/>
      <c r="C82" s="997" t="s">
        <v>338</v>
      </c>
      <c r="D82" s="966">
        <v>6</v>
      </c>
      <c r="E82" s="967">
        <v>2</v>
      </c>
      <c r="F82" s="998">
        <v>200</v>
      </c>
      <c r="G82" s="966">
        <v>11</v>
      </c>
      <c r="H82" s="967">
        <v>9</v>
      </c>
      <c r="I82" s="998">
        <v>22.22222222222222</v>
      </c>
      <c r="J82" s="966">
        <v>17</v>
      </c>
      <c r="K82" s="967">
        <v>11</v>
      </c>
      <c r="L82" s="998">
        <v>54.54545454545454</v>
      </c>
      <c r="M82" s="999"/>
      <c r="N82" s="970">
        <v>12</v>
      </c>
      <c r="O82" s="967">
        <v>9</v>
      </c>
      <c r="P82" s="998">
        <v>33.33333333333333</v>
      </c>
      <c r="Q82" s="1000"/>
    </row>
    <row r="83" spans="2:17" ht="9" customHeight="1">
      <c r="B83" s="964"/>
      <c r="C83" s="965" t="s">
        <v>339</v>
      </c>
      <c r="D83" s="1009">
        <v>338</v>
      </c>
      <c r="E83" s="1007">
        <v>254</v>
      </c>
      <c r="F83" s="1008">
        <v>33.07086614173229</v>
      </c>
      <c r="G83" s="1009">
        <v>248</v>
      </c>
      <c r="H83" s="1007">
        <v>194</v>
      </c>
      <c r="I83" s="1008">
        <v>27.835051546391753</v>
      </c>
      <c r="J83" s="1009">
        <v>586</v>
      </c>
      <c r="K83" s="1007">
        <v>448</v>
      </c>
      <c r="L83" s="1008">
        <v>30.80357142857143</v>
      </c>
      <c r="M83" s="1028"/>
      <c r="N83" s="1021">
        <v>282</v>
      </c>
      <c r="O83" s="1007">
        <v>219</v>
      </c>
      <c r="P83" s="1008">
        <v>28.767123287671232</v>
      </c>
      <c r="Q83" s="1029"/>
    </row>
    <row r="84" spans="2:17" ht="9" customHeight="1">
      <c r="B84" s="964"/>
      <c r="C84" s="965"/>
      <c r="D84" s="1022"/>
      <c r="E84" s="969"/>
      <c r="F84" s="969"/>
      <c r="G84" s="1022"/>
      <c r="H84" s="969"/>
      <c r="I84" s="969"/>
      <c r="J84" s="1022"/>
      <c r="K84" s="969"/>
      <c r="L84" s="969"/>
      <c r="M84" s="969"/>
      <c r="N84" s="1030"/>
      <c r="O84" s="969"/>
      <c r="P84" s="969"/>
      <c r="Q84" s="971"/>
    </row>
    <row r="85" spans="2:17" ht="8.25" customHeight="1">
      <c r="B85" s="1026"/>
      <c r="C85" s="1027"/>
      <c r="D85" s="1100"/>
      <c r="E85" s="1101"/>
      <c r="F85" s="1101"/>
      <c r="G85" s="1100"/>
      <c r="H85" s="1101"/>
      <c r="I85" s="1101"/>
      <c r="J85" s="1100"/>
      <c r="K85" s="1101"/>
      <c r="L85" s="1101"/>
      <c r="M85" s="1101"/>
      <c r="N85" s="1102"/>
      <c r="O85" s="1101"/>
      <c r="P85" s="1101"/>
      <c r="Q85" s="1103"/>
    </row>
    <row r="86" spans="2:17" ht="13.5" customHeight="1">
      <c r="B86" s="1026"/>
      <c r="C86" s="1027" t="s">
        <v>303</v>
      </c>
      <c r="D86" s="1009">
        <v>3598</v>
      </c>
      <c r="E86" s="1007">
        <v>2713</v>
      </c>
      <c r="F86" s="1008">
        <v>32.62071507556211</v>
      </c>
      <c r="G86" s="1009">
        <v>305</v>
      </c>
      <c r="H86" s="1007">
        <v>262</v>
      </c>
      <c r="I86" s="1008">
        <v>16.412213740458014</v>
      </c>
      <c r="J86" s="1009">
        <v>3903</v>
      </c>
      <c r="K86" s="1007">
        <v>2975</v>
      </c>
      <c r="L86" s="1008">
        <v>31.193277310924373</v>
      </c>
      <c r="M86" s="1028"/>
      <c r="N86" s="1021">
        <v>665</v>
      </c>
      <c r="O86" s="1007">
        <v>533</v>
      </c>
      <c r="P86" s="1008">
        <v>24.765478424015008</v>
      </c>
      <c r="Q86" s="1029"/>
    </row>
    <row r="87" spans="2:17" ht="9" customHeight="1">
      <c r="B87" s="1106"/>
      <c r="C87" s="1033"/>
      <c r="D87" s="1107"/>
      <c r="E87" s="1028"/>
      <c r="F87" s="1028"/>
      <c r="G87" s="1107"/>
      <c r="H87" s="1028"/>
      <c r="I87" s="1028"/>
      <c r="J87" s="1107"/>
      <c r="K87" s="1028"/>
      <c r="L87" s="1028"/>
      <c r="M87" s="1028"/>
      <c r="N87" s="1108"/>
      <c r="O87" s="1028"/>
      <c r="P87" s="1028"/>
      <c r="Q87" s="1029"/>
    </row>
    <row r="88" spans="2:17" ht="18" customHeight="1">
      <c r="B88" s="1583" t="s">
        <v>345</v>
      </c>
      <c r="C88" s="1584"/>
      <c r="D88" s="1584"/>
      <c r="E88" s="1584"/>
      <c r="F88" s="1584"/>
      <c r="G88" s="1584"/>
      <c r="H88" s="1584"/>
      <c r="I88" s="1584"/>
      <c r="J88" s="1584"/>
      <c r="K88" s="1584"/>
      <c r="L88" s="1584"/>
      <c r="M88" s="1584"/>
      <c r="N88" s="1584"/>
      <c r="O88" s="1584"/>
      <c r="P88" s="1584"/>
      <c r="Q88" s="1584"/>
    </row>
    <row r="89" spans="2:17" ht="13.5" customHeight="1">
      <c r="B89" s="945"/>
      <c r="C89" s="946"/>
      <c r="D89" s="1594" t="s">
        <v>606</v>
      </c>
      <c r="E89" s="1586"/>
      <c r="F89" s="1586"/>
      <c r="G89" s="1594" t="s">
        <v>267</v>
      </c>
      <c r="H89" s="1586"/>
      <c r="I89" s="1586"/>
      <c r="J89" s="1594" t="s">
        <v>268</v>
      </c>
      <c r="K89" s="1586"/>
      <c r="L89" s="1586"/>
      <c r="M89" s="1586"/>
      <c r="N89" s="1585" t="s">
        <v>370</v>
      </c>
      <c r="O89" s="1586"/>
      <c r="P89" s="1586"/>
      <c r="Q89" s="1587"/>
    </row>
    <row r="90" spans="2:17" ht="9" customHeight="1">
      <c r="B90" s="950"/>
      <c r="C90" s="951"/>
      <c r="D90" s="952" t="s">
        <v>261</v>
      </c>
      <c r="E90" s="952" t="s">
        <v>262</v>
      </c>
      <c r="F90" s="952" t="s">
        <v>300</v>
      </c>
      <c r="G90" s="952" t="s">
        <v>261</v>
      </c>
      <c r="H90" s="952" t="s">
        <v>262</v>
      </c>
      <c r="I90" s="952" t="s">
        <v>300</v>
      </c>
      <c r="J90" s="952" t="s">
        <v>261</v>
      </c>
      <c r="K90" s="952" t="s">
        <v>262</v>
      </c>
      <c r="L90" s="952" t="s">
        <v>300</v>
      </c>
      <c r="M90" s="1054"/>
      <c r="N90" s="953" t="s">
        <v>261</v>
      </c>
      <c r="O90" s="952" t="s">
        <v>262</v>
      </c>
      <c r="P90" s="952" t="s">
        <v>300</v>
      </c>
      <c r="Q90" s="1086"/>
    </row>
    <row r="91" spans="2:17" ht="9" customHeight="1">
      <c r="B91" s="959"/>
      <c r="C91" s="960"/>
      <c r="D91" s="955" t="s">
        <v>468</v>
      </c>
      <c r="E91" s="955" t="s">
        <v>468</v>
      </c>
      <c r="F91" s="955"/>
      <c r="G91" s="955" t="s">
        <v>468</v>
      </c>
      <c r="H91" s="955" t="s">
        <v>468</v>
      </c>
      <c r="I91" s="955"/>
      <c r="J91" s="955" t="s">
        <v>468</v>
      </c>
      <c r="K91" s="955" t="s">
        <v>468</v>
      </c>
      <c r="L91" s="955"/>
      <c r="M91" s="955"/>
      <c r="N91" s="957"/>
      <c r="O91" s="955"/>
      <c r="P91" s="955"/>
      <c r="Q91" s="961"/>
    </row>
    <row r="92" spans="2:17" ht="10.5" customHeight="1">
      <c r="B92" s="1109"/>
      <c r="C92" s="1110"/>
      <c r="D92" s="1104"/>
      <c r="E92" s="1104"/>
      <c r="F92" s="1104"/>
      <c r="G92" s="1104"/>
      <c r="H92" s="1104"/>
      <c r="I92" s="1104"/>
      <c r="J92" s="1104"/>
      <c r="K92" s="1104"/>
      <c r="L92" s="1104"/>
      <c r="M92" s="1104"/>
      <c r="N92" s="1105"/>
      <c r="O92" s="1104"/>
      <c r="P92" s="1104"/>
      <c r="Q92" s="1111"/>
    </row>
    <row r="93" spans="2:17" ht="9" customHeight="1">
      <c r="B93" s="964"/>
      <c r="C93" s="965" t="s">
        <v>269</v>
      </c>
      <c r="D93" s="966">
        <v>42258</v>
      </c>
      <c r="E93" s="967">
        <v>33760</v>
      </c>
      <c r="F93" s="998">
        <v>25.1718009478673</v>
      </c>
      <c r="G93" s="966">
        <v>10396</v>
      </c>
      <c r="H93" s="967">
        <v>8605</v>
      </c>
      <c r="I93" s="998">
        <v>20.81348053457292</v>
      </c>
      <c r="J93" s="966">
        <v>758</v>
      </c>
      <c r="K93" s="967">
        <v>669</v>
      </c>
      <c r="L93" s="998">
        <v>13.303437967115098</v>
      </c>
      <c r="M93" s="999"/>
      <c r="N93" s="970">
        <v>53412</v>
      </c>
      <c r="O93" s="967">
        <v>43034</v>
      </c>
      <c r="P93" s="998">
        <v>24.11581540177534</v>
      </c>
      <c r="Q93" s="1000"/>
    </row>
    <row r="94" spans="2:17" ht="9" customHeight="1">
      <c r="B94" s="964"/>
      <c r="C94" s="965"/>
      <c r="D94" s="1022"/>
      <c r="E94" s="1022"/>
      <c r="F94" s="969"/>
      <c r="G94" s="1022"/>
      <c r="H94" s="1022"/>
      <c r="I94" s="969"/>
      <c r="J94" s="1022"/>
      <c r="K94" s="1022"/>
      <c r="L94" s="969"/>
      <c r="M94" s="969"/>
      <c r="N94" s="1030"/>
      <c r="O94" s="1022"/>
      <c r="P94" s="1022"/>
      <c r="Q94" s="971"/>
    </row>
    <row r="95" spans="2:17" ht="9" customHeight="1">
      <c r="B95" s="964"/>
      <c r="C95" s="965" t="s">
        <v>353</v>
      </c>
      <c r="D95" s="972">
        <v>3505</v>
      </c>
      <c r="E95" s="973">
        <v>2316</v>
      </c>
      <c r="F95" s="968">
        <v>51.33851468048359</v>
      </c>
      <c r="G95" s="972">
        <v>5673</v>
      </c>
      <c r="H95" s="973">
        <v>4075</v>
      </c>
      <c r="I95" s="968">
        <v>39.214723926380366</v>
      </c>
      <c r="J95" s="972">
        <v>40</v>
      </c>
      <c r="K95" s="973">
        <v>2</v>
      </c>
      <c r="L95" s="968">
        <v>1900</v>
      </c>
      <c r="M95" s="969"/>
      <c r="N95" s="974">
        <v>9218</v>
      </c>
      <c r="O95" s="973">
        <v>6393</v>
      </c>
      <c r="P95" s="968">
        <v>44.1889566713593</v>
      </c>
      <c r="Q95" s="971"/>
    </row>
    <row r="96" spans="2:17" ht="10.5" customHeight="1">
      <c r="B96" s="964"/>
      <c r="C96" s="965" t="s">
        <v>270</v>
      </c>
      <c r="D96" s="972">
        <v>-2514</v>
      </c>
      <c r="E96" s="973">
        <v>-1189</v>
      </c>
      <c r="F96" s="968">
        <v>-111.43818334735072</v>
      </c>
      <c r="G96" s="972">
        <v>-4734</v>
      </c>
      <c r="H96" s="973">
        <v>-3690</v>
      </c>
      <c r="I96" s="968">
        <v>-28.292682926829265</v>
      </c>
      <c r="J96" s="972">
        <v>-4</v>
      </c>
      <c r="K96" s="973">
        <v>-3</v>
      </c>
      <c r="L96" s="968">
        <v>-33.33333333333333</v>
      </c>
      <c r="M96" s="969"/>
      <c r="N96" s="974">
        <v>-7252</v>
      </c>
      <c r="O96" s="973">
        <v>-4882</v>
      </c>
      <c r="P96" s="968">
        <v>-48.545678000819336</v>
      </c>
      <c r="Q96" s="971"/>
    </row>
    <row r="97" spans="2:17" ht="10.5" customHeight="1">
      <c r="B97" s="964"/>
      <c r="C97" s="965" t="s">
        <v>271</v>
      </c>
      <c r="D97" s="1001">
        <v>991</v>
      </c>
      <c r="E97" s="1002">
        <v>1127</v>
      </c>
      <c r="F97" s="977">
        <v>-12.067435669920142</v>
      </c>
      <c r="G97" s="1001">
        <v>939</v>
      </c>
      <c r="H97" s="1002">
        <v>385</v>
      </c>
      <c r="I97" s="977">
        <v>143.8961038961039</v>
      </c>
      <c r="J97" s="1001">
        <v>36</v>
      </c>
      <c r="K97" s="1002">
        <v>-1</v>
      </c>
      <c r="L97" s="977">
        <v>3700</v>
      </c>
      <c r="M97" s="978"/>
      <c r="N97" s="1004">
        <v>1966</v>
      </c>
      <c r="O97" s="1002">
        <v>1511</v>
      </c>
      <c r="P97" s="977">
        <v>30.11250827266711</v>
      </c>
      <c r="Q97" s="980"/>
    </row>
    <row r="98" spans="2:17" ht="10.5" customHeight="1">
      <c r="B98" s="964"/>
      <c r="C98" s="965" t="s">
        <v>272</v>
      </c>
      <c r="D98" s="972">
        <v>-6</v>
      </c>
      <c r="E98" s="973">
        <v>-74</v>
      </c>
      <c r="F98" s="968">
        <v>91.8918918918919</v>
      </c>
      <c r="G98" s="972">
        <v>-34</v>
      </c>
      <c r="H98" s="973">
        <v>-6</v>
      </c>
      <c r="I98" s="968">
        <v>-466.6666666666667</v>
      </c>
      <c r="J98" s="972">
        <v>0</v>
      </c>
      <c r="K98" s="973">
        <v>0</v>
      </c>
      <c r="L98" s="968" t="s">
        <v>312</v>
      </c>
      <c r="M98" s="969"/>
      <c r="N98" s="974">
        <v>-40</v>
      </c>
      <c r="O98" s="973">
        <v>-80</v>
      </c>
      <c r="P98" s="968">
        <v>50</v>
      </c>
      <c r="Q98" s="971"/>
    </row>
    <row r="99" spans="2:17" ht="10.5" customHeight="1">
      <c r="B99" s="964"/>
      <c r="C99" s="965" t="s">
        <v>273</v>
      </c>
      <c r="D99" s="972">
        <v>1703</v>
      </c>
      <c r="E99" s="973">
        <v>1382</v>
      </c>
      <c r="F99" s="968">
        <v>23.227206946454416</v>
      </c>
      <c r="G99" s="972">
        <v>112</v>
      </c>
      <c r="H99" s="973">
        <v>459</v>
      </c>
      <c r="I99" s="968">
        <v>-75.59912854030502</v>
      </c>
      <c r="J99" s="972">
        <v>46</v>
      </c>
      <c r="K99" s="973">
        <v>23</v>
      </c>
      <c r="L99" s="968">
        <v>100</v>
      </c>
      <c r="M99" s="969"/>
      <c r="N99" s="974">
        <v>1861</v>
      </c>
      <c r="O99" s="973">
        <v>1864</v>
      </c>
      <c r="P99" s="968">
        <v>-0.1609442060085837</v>
      </c>
      <c r="Q99" s="971"/>
    </row>
    <row r="100" spans="2:17" ht="10.5" customHeight="1">
      <c r="B100" s="964"/>
      <c r="C100" s="965"/>
      <c r="D100" s="1104"/>
      <c r="E100" s="1104"/>
      <c r="F100" s="978"/>
      <c r="G100" s="1104"/>
      <c r="H100" s="1104"/>
      <c r="I100" s="978"/>
      <c r="J100" s="1104"/>
      <c r="K100" s="1104"/>
      <c r="L100" s="978"/>
      <c r="M100" s="978"/>
      <c r="N100" s="1105"/>
      <c r="O100" s="1104"/>
      <c r="P100" s="978"/>
      <c r="Q100" s="980"/>
    </row>
    <row r="101" spans="2:17" ht="10.5" customHeight="1">
      <c r="B101" s="964"/>
      <c r="C101" s="965" t="s">
        <v>274</v>
      </c>
      <c r="D101" s="972">
        <v>2688</v>
      </c>
      <c r="E101" s="973">
        <v>2435</v>
      </c>
      <c r="F101" s="968">
        <v>10.390143737166325</v>
      </c>
      <c r="G101" s="972">
        <v>1017</v>
      </c>
      <c r="H101" s="973">
        <v>838</v>
      </c>
      <c r="I101" s="968">
        <v>21.360381861575178</v>
      </c>
      <c r="J101" s="972">
        <v>82</v>
      </c>
      <c r="K101" s="973">
        <v>22</v>
      </c>
      <c r="L101" s="968">
        <v>272.7272727272727</v>
      </c>
      <c r="M101" s="969"/>
      <c r="N101" s="974">
        <v>3787</v>
      </c>
      <c r="O101" s="973">
        <v>3295</v>
      </c>
      <c r="P101" s="968">
        <v>14.931714719271625</v>
      </c>
      <c r="Q101" s="971"/>
    </row>
    <row r="102" spans="2:17" ht="9" customHeight="1">
      <c r="B102" s="964"/>
      <c r="C102" s="965"/>
      <c r="D102" s="1022"/>
      <c r="E102" s="1022"/>
      <c r="F102" s="969"/>
      <c r="G102" s="1022"/>
      <c r="H102" s="1022"/>
      <c r="I102" s="969"/>
      <c r="J102" s="1022"/>
      <c r="K102" s="1022"/>
      <c r="L102" s="969"/>
      <c r="M102" s="969"/>
      <c r="N102" s="1030"/>
      <c r="O102" s="1022"/>
      <c r="P102" s="969"/>
      <c r="Q102" s="971"/>
    </row>
    <row r="103" spans="2:17" ht="10.5" customHeight="1">
      <c r="B103" s="964"/>
      <c r="C103" s="965" t="s">
        <v>275</v>
      </c>
      <c r="D103" s="1006">
        <v>44946</v>
      </c>
      <c r="E103" s="1057">
        <v>36195</v>
      </c>
      <c r="F103" s="1079">
        <v>24.177372565271448</v>
      </c>
      <c r="G103" s="1006">
        <v>11413</v>
      </c>
      <c r="H103" s="1057">
        <v>9443</v>
      </c>
      <c r="I103" s="1079">
        <v>20.862014190405592</v>
      </c>
      <c r="J103" s="1006">
        <v>840</v>
      </c>
      <c r="K103" s="1057">
        <v>691</v>
      </c>
      <c r="L103" s="1079">
        <v>21.562952243125906</v>
      </c>
      <c r="M103" s="1075"/>
      <c r="N103" s="1012">
        <v>57199</v>
      </c>
      <c r="O103" s="1057">
        <v>46329</v>
      </c>
      <c r="P103" s="1079">
        <v>23.4626260009929</v>
      </c>
      <c r="Q103" s="1056"/>
    </row>
    <row r="104" spans="2:17" ht="9" customHeight="1">
      <c r="B104" s="981"/>
      <c r="C104" s="982"/>
      <c r="D104" s="987"/>
      <c r="E104" s="987"/>
      <c r="F104" s="987"/>
      <c r="G104" s="987"/>
      <c r="H104" s="987"/>
      <c r="I104" s="987"/>
      <c r="J104" s="987"/>
      <c r="K104" s="987"/>
      <c r="L104" s="987"/>
      <c r="M104" s="987"/>
      <c r="N104" s="988"/>
      <c r="O104" s="987"/>
      <c r="P104" s="987"/>
      <c r="Q104" s="989"/>
    </row>
  </sheetData>
  <mergeCells count="9">
    <mergeCell ref="B2:Q2"/>
    <mergeCell ref="B3:Q3"/>
    <mergeCell ref="B4:Q4"/>
    <mergeCell ref="N5:Q5"/>
    <mergeCell ref="B88:Q88"/>
    <mergeCell ref="D89:F89"/>
    <mergeCell ref="G89:I89"/>
    <mergeCell ref="J89:M89"/>
    <mergeCell ref="N89:Q89"/>
  </mergeCells>
  <printOptions horizontalCentered="1" verticalCentered="1"/>
  <pageMargins left="0" right="0" top="0" bottom="0.1968503937007874" header="0" footer="0.1968503937007874"/>
  <pageSetup fitToHeight="1" fitToWidth="1" horizontalDpi="600" verticalDpi="600" orientation="portrait" paperSize="9" scale="77" r:id="rId1"/>
</worksheet>
</file>

<file path=xl/worksheets/sheet33.xml><?xml version="1.0" encoding="utf-8"?>
<worksheet xmlns="http://schemas.openxmlformats.org/spreadsheetml/2006/main" xmlns:r="http://schemas.openxmlformats.org/officeDocument/2006/relationships">
  <sheetPr>
    <pageSetUpPr fitToPage="1"/>
  </sheetPr>
  <dimension ref="B2:Q104"/>
  <sheetViews>
    <sheetView workbookViewId="0" topLeftCell="A1">
      <selection activeCell="C2" sqref="C2"/>
    </sheetView>
  </sheetViews>
  <sheetFormatPr defaultColWidth="9.00390625" defaultRowHeight="14.25"/>
  <cols>
    <col min="1" max="1" width="6.25390625" style="944" customWidth="1"/>
    <col min="2" max="2" width="0.875" style="944" customWidth="1"/>
    <col min="3" max="3" width="27.37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6384" width="8.75390625" style="944" customWidth="1"/>
  </cols>
  <sheetData>
    <row r="1" ht="33.75" customHeight="1"/>
    <row r="2" spans="2:17" ht="13.5" customHeight="1">
      <c r="B2" s="1588" t="s">
        <v>948</v>
      </c>
      <c r="C2" s="1589"/>
      <c r="D2" s="1589"/>
      <c r="E2" s="1589"/>
      <c r="F2" s="1589"/>
      <c r="G2" s="1589"/>
      <c r="H2" s="1589"/>
      <c r="I2" s="1589"/>
      <c r="J2" s="1589"/>
      <c r="K2" s="1589"/>
      <c r="L2" s="1589"/>
      <c r="M2" s="1589"/>
      <c r="N2" s="1589"/>
      <c r="O2" s="1589"/>
      <c r="P2" s="1589"/>
      <c r="Q2" s="1589"/>
    </row>
    <row r="3" spans="2:17" ht="22.5" customHeight="1">
      <c r="B3" s="1590" t="s">
        <v>397</v>
      </c>
      <c r="C3" s="1591"/>
      <c r="D3" s="1591"/>
      <c r="E3" s="1591"/>
      <c r="F3" s="1591"/>
      <c r="G3" s="1591"/>
      <c r="H3" s="1591"/>
      <c r="I3" s="1591"/>
      <c r="J3" s="1591"/>
      <c r="K3" s="1591"/>
      <c r="L3" s="1591"/>
      <c r="M3" s="1591"/>
      <c r="N3" s="1591"/>
      <c r="O3" s="1591"/>
      <c r="P3" s="1591"/>
      <c r="Q3" s="1592"/>
    </row>
    <row r="4" spans="2:17" ht="18" customHeight="1">
      <c r="B4" s="1593" t="s">
        <v>304</v>
      </c>
      <c r="C4" s="1589"/>
      <c r="D4" s="1589"/>
      <c r="E4" s="1589"/>
      <c r="F4" s="1589"/>
      <c r="G4" s="1589"/>
      <c r="H4" s="1589"/>
      <c r="I4" s="1589"/>
      <c r="J4" s="1589"/>
      <c r="K4" s="1589"/>
      <c r="L4" s="1589"/>
      <c r="M4" s="1589"/>
      <c r="N4" s="1589"/>
      <c r="O4" s="1589"/>
      <c r="P4" s="1589"/>
      <c r="Q4" s="1589"/>
    </row>
    <row r="5" spans="2:17" ht="15.75" customHeight="1">
      <c r="B5" s="945"/>
      <c r="C5" s="946"/>
      <c r="D5" s="946"/>
      <c r="E5" s="947" t="s">
        <v>286</v>
      </c>
      <c r="F5" s="946"/>
      <c r="G5" s="946"/>
      <c r="H5" s="947" t="s">
        <v>287</v>
      </c>
      <c r="I5" s="946"/>
      <c r="J5" s="946"/>
      <c r="K5" s="947" t="s">
        <v>126</v>
      </c>
      <c r="L5" s="946"/>
      <c r="M5" s="946"/>
      <c r="N5" s="1585" t="s">
        <v>305</v>
      </c>
      <c r="O5" s="1586"/>
      <c r="P5" s="1586"/>
      <c r="Q5" s="1587"/>
    </row>
    <row r="6" spans="2:17" ht="9.75" customHeight="1">
      <c r="B6" s="950"/>
      <c r="C6" s="951"/>
      <c r="D6" s="952" t="s">
        <v>261</v>
      </c>
      <c r="E6" s="952" t="s">
        <v>398</v>
      </c>
      <c r="F6" s="952" t="s">
        <v>300</v>
      </c>
      <c r="G6" s="952" t="s">
        <v>261</v>
      </c>
      <c r="H6" s="952" t="s">
        <v>398</v>
      </c>
      <c r="I6" s="952" t="s">
        <v>300</v>
      </c>
      <c r="J6" s="952" t="s">
        <v>261</v>
      </c>
      <c r="K6" s="952" t="s">
        <v>398</v>
      </c>
      <c r="L6" s="952" t="s">
        <v>300</v>
      </c>
      <c r="M6" s="1054"/>
      <c r="N6" s="953" t="s">
        <v>261</v>
      </c>
      <c r="O6" s="952" t="s">
        <v>398</v>
      </c>
      <c r="P6" s="952" t="s">
        <v>300</v>
      </c>
      <c r="Q6" s="1086"/>
    </row>
    <row r="7" spans="2:17" ht="9.75" customHeight="1">
      <c r="B7" s="959"/>
      <c r="C7" s="960"/>
      <c r="D7" s="987" t="s">
        <v>468</v>
      </c>
      <c r="E7" s="987" t="s">
        <v>468</v>
      </c>
      <c r="F7" s="987"/>
      <c r="G7" s="987" t="s">
        <v>468</v>
      </c>
      <c r="H7" s="987" t="s">
        <v>468</v>
      </c>
      <c r="I7" s="987"/>
      <c r="J7" s="987" t="s">
        <v>468</v>
      </c>
      <c r="K7" s="987" t="s">
        <v>468</v>
      </c>
      <c r="L7" s="987"/>
      <c r="M7" s="987"/>
      <c r="N7" s="988" t="s">
        <v>468</v>
      </c>
      <c r="O7" s="987" t="s">
        <v>468</v>
      </c>
      <c r="P7" s="987"/>
      <c r="Q7" s="989"/>
    </row>
    <row r="8" spans="2:17" ht="13.5" customHeight="1">
      <c r="B8" s="1026"/>
      <c r="C8" s="1027" t="s">
        <v>549</v>
      </c>
      <c r="D8" s="1022"/>
      <c r="E8" s="969"/>
      <c r="F8" s="969"/>
      <c r="G8" s="1022"/>
      <c r="H8" s="969"/>
      <c r="I8" s="969"/>
      <c r="J8" s="1022"/>
      <c r="K8" s="969"/>
      <c r="L8" s="969"/>
      <c r="M8" s="969"/>
      <c r="N8" s="1030"/>
      <c r="O8" s="969"/>
      <c r="P8" s="969"/>
      <c r="Q8" s="971"/>
    </row>
    <row r="9" spans="2:17" ht="12" customHeight="1">
      <c r="B9" s="991"/>
      <c r="C9" s="992" t="s">
        <v>306</v>
      </c>
      <c r="D9" s="993"/>
      <c r="E9" s="993"/>
      <c r="F9" s="993"/>
      <c r="G9" s="993"/>
      <c r="H9" s="993"/>
      <c r="I9" s="993"/>
      <c r="J9" s="993"/>
      <c r="K9" s="993"/>
      <c r="L9" s="993"/>
      <c r="M9" s="993"/>
      <c r="N9" s="994"/>
      <c r="O9" s="993"/>
      <c r="P9" s="993"/>
      <c r="Q9" s="995"/>
    </row>
    <row r="10" spans="2:17" ht="9" customHeight="1">
      <c r="B10" s="996"/>
      <c r="C10" s="997" t="s">
        <v>307</v>
      </c>
      <c r="D10" s="966">
        <v>4</v>
      </c>
      <c r="E10" s="967">
        <v>2</v>
      </c>
      <c r="F10" s="998">
        <v>100</v>
      </c>
      <c r="G10" s="966">
        <v>2</v>
      </c>
      <c r="H10" s="967">
        <v>1</v>
      </c>
      <c r="I10" s="998">
        <v>100</v>
      </c>
      <c r="J10" s="966">
        <v>6</v>
      </c>
      <c r="K10" s="967">
        <v>3</v>
      </c>
      <c r="L10" s="998">
        <v>100</v>
      </c>
      <c r="M10" s="999"/>
      <c r="N10" s="970">
        <v>2</v>
      </c>
      <c r="O10" s="967">
        <v>1</v>
      </c>
      <c r="P10" s="998">
        <v>100</v>
      </c>
      <c r="Q10" s="1000"/>
    </row>
    <row r="11" spans="2:17" ht="9" customHeight="1">
      <c r="B11" s="996"/>
      <c r="C11" s="997" t="s">
        <v>308</v>
      </c>
      <c r="D11" s="966">
        <v>7</v>
      </c>
      <c r="E11" s="967">
        <v>6</v>
      </c>
      <c r="F11" s="998">
        <v>16.666666666666664</v>
      </c>
      <c r="G11" s="966">
        <v>0</v>
      </c>
      <c r="H11" s="967">
        <v>0</v>
      </c>
      <c r="I11" s="998" t="s">
        <v>312</v>
      </c>
      <c r="J11" s="966">
        <v>7</v>
      </c>
      <c r="K11" s="967">
        <v>6</v>
      </c>
      <c r="L11" s="998">
        <v>16.666666666666664</v>
      </c>
      <c r="M11" s="999"/>
      <c r="N11" s="970">
        <v>1</v>
      </c>
      <c r="O11" s="967">
        <v>1</v>
      </c>
      <c r="P11" s="998">
        <v>0</v>
      </c>
      <c r="Q11" s="1000"/>
    </row>
    <row r="12" spans="2:17" ht="9" customHeight="1">
      <c r="B12" s="996"/>
      <c r="C12" s="997" t="s">
        <v>309</v>
      </c>
      <c r="D12" s="966">
        <v>10</v>
      </c>
      <c r="E12" s="967">
        <v>4</v>
      </c>
      <c r="F12" s="998">
        <v>150</v>
      </c>
      <c r="G12" s="966">
        <v>0</v>
      </c>
      <c r="H12" s="967">
        <v>0</v>
      </c>
      <c r="I12" s="998" t="s">
        <v>312</v>
      </c>
      <c r="J12" s="966">
        <v>10</v>
      </c>
      <c r="K12" s="967">
        <v>4</v>
      </c>
      <c r="L12" s="998">
        <v>150</v>
      </c>
      <c r="M12" s="999"/>
      <c r="N12" s="970">
        <v>1</v>
      </c>
      <c r="O12" s="967">
        <v>0</v>
      </c>
      <c r="P12" s="998" t="s">
        <v>312</v>
      </c>
      <c r="Q12" s="1000"/>
    </row>
    <row r="13" spans="2:17" ht="9" customHeight="1">
      <c r="B13" s="996"/>
      <c r="C13" s="997" t="s">
        <v>310</v>
      </c>
      <c r="D13" s="966">
        <v>205</v>
      </c>
      <c r="E13" s="967">
        <v>199</v>
      </c>
      <c r="F13" s="998">
        <v>3.015075376884422</v>
      </c>
      <c r="G13" s="966">
        <v>0</v>
      </c>
      <c r="H13" s="967">
        <v>0</v>
      </c>
      <c r="I13" s="998" t="s">
        <v>312</v>
      </c>
      <c r="J13" s="966">
        <v>205</v>
      </c>
      <c r="K13" s="967">
        <v>199</v>
      </c>
      <c r="L13" s="998">
        <v>3.015075376884422</v>
      </c>
      <c r="M13" s="999"/>
      <c r="N13" s="970">
        <v>21</v>
      </c>
      <c r="O13" s="967">
        <v>20</v>
      </c>
      <c r="P13" s="998">
        <v>5</v>
      </c>
      <c r="Q13" s="1000"/>
    </row>
    <row r="14" spans="2:17" ht="9.75" customHeight="1">
      <c r="B14" s="964"/>
      <c r="C14" s="965" t="s">
        <v>313</v>
      </c>
      <c r="D14" s="1001">
        <v>226</v>
      </c>
      <c r="E14" s="1002">
        <v>211</v>
      </c>
      <c r="F14" s="977">
        <v>7.109004739336493</v>
      </c>
      <c r="G14" s="1001">
        <v>2</v>
      </c>
      <c r="H14" s="1001">
        <v>1</v>
      </c>
      <c r="I14" s="977">
        <v>100</v>
      </c>
      <c r="J14" s="1001">
        <v>228</v>
      </c>
      <c r="K14" s="1002">
        <v>212</v>
      </c>
      <c r="L14" s="977">
        <v>7.547169811320755</v>
      </c>
      <c r="M14" s="1003"/>
      <c r="N14" s="1004">
        <v>25</v>
      </c>
      <c r="O14" s="1002">
        <v>22</v>
      </c>
      <c r="P14" s="977">
        <v>13.636363636363635</v>
      </c>
      <c r="Q14" s="1005"/>
    </row>
    <row r="15" spans="2:17" ht="9" customHeight="1">
      <c r="B15" s="996"/>
      <c r="C15" s="997" t="s">
        <v>314</v>
      </c>
      <c r="D15" s="966">
        <v>0</v>
      </c>
      <c r="E15" s="967">
        <v>0</v>
      </c>
      <c r="F15" s="998" t="s">
        <v>312</v>
      </c>
      <c r="G15" s="966">
        <v>0</v>
      </c>
      <c r="H15" s="967">
        <v>0</v>
      </c>
      <c r="I15" s="998" t="s">
        <v>312</v>
      </c>
      <c r="J15" s="966">
        <v>0</v>
      </c>
      <c r="K15" s="967">
        <v>0</v>
      </c>
      <c r="L15" s="998" t="s">
        <v>312</v>
      </c>
      <c r="M15" s="999"/>
      <c r="N15" s="970">
        <v>0</v>
      </c>
      <c r="O15" s="967">
        <v>0</v>
      </c>
      <c r="P15" s="998" t="s">
        <v>312</v>
      </c>
      <c r="Q15" s="1000"/>
    </row>
    <row r="16" spans="2:17" ht="9" customHeight="1">
      <c r="B16" s="964"/>
      <c r="C16" s="965" t="s">
        <v>126</v>
      </c>
      <c r="D16" s="1006">
        <v>226</v>
      </c>
      <c r="E16" s="1007">
        <v>211</v>
      </c>
      <c r="F16" s="1008">
        <v>7.109004739336493</v>
      </c>
      <c r="G16" s="1009">
        <v>2</v>
      </c>
      <c r="H16" s="1009">
        <v>1</v>
      </c>
      <c r="I16" s="1010">
        <v>100</v>
      </c>
      <c r="J16" s="1009">
        <v>228</v>
      </c>
      <c r="K16" s="1007">
        <v>212</v>
      </c>
      <c r="L16" s="1008">
        <v>7.547169811320755</v>
      </c>
      <c r="M16" s="1011"/>
      <c r="N16" s="1021">
        <v>25</v>
      </c>
      <c r="O16" s="1007">
        <v>22</v>
      </c>
      <c r="P16" s="1008">
        <v>13.636363636363635</v>
      </c>
      <c r="Q16" s="1013"/>
    </row>
    <row r="17" spans="2:17" ht="9" customHeight="1">
      <c r="B17" s="964"/>
      <c r="C17" s="965"/>
      <c r="D17" s="1022"/>
      <c r="E17" s="1087"/>
      <c r="F17" s="1087"/>
      <c r="G17" s="1023"/>
      <c r="H17" s="1023"/>
      <c r="I17" s="1023"/>
      <c r="J17" s="1023"/>
      <c r="K17" s="1087"/>
      <c r="L17" s="1087"/>
      <c r="M17" s="1087"/>
      <c r="N17" s="1024"/>
      <c r="O17" s="1087"/>
      <c r="P17" s="1087"/>
      <c r="Q17" s="1088"/>
    </row>
    <row r="18" spans="2:17" ht="12" customHeight="1">
      <c r="B18" s="991"/>
      <c r="C18" s="992" t="s">
        <v>315</v>
      </c>
      <c r="D18" s="993"/>
      <c r="E18" s="993"/>
      <c r="F18" s="993"/>
      <c r="G18" s="993"/>
      <c r="H18" s="993"/>
      <c r="I18" s="993"/>
      <c r="J18" s="993"/>
      <c r="K18" s="993"/>
      <c r="L18" s="993"/>
      <c r="M18" s="993"/>
      <c r="N18" s="994"/>
      <c r="O18" s="993"/>
      <c r="P18" s="993"/>
      <c r="Q18" s="995"/>
    </row>
    <row r="19" spans="2:17" ht="9" customHeight="1">
      <c r="B19" s="996"/>
      <c r="C19" s="997" t="s">
        <v>316</v>
      </c>
      <c r="D19" s="966">
        <v>326</v>
      </c>
      <c r="E19" s="967">
        <v>32</v>
      </c>
      <c r="F19" s="998">
        <v>918.75</v>
      </c>
      <c r="G19" s="966">
        <v>45</v>
      </c>
      <c r="H19" s="967">
        <v>43</v>
      </c>
      <c r="I19" s="998">
        <v>4.651162790697675</v>
      </c>
      <c r="J19" s="966">
        <v>371</v>
      </c>
      <c r="K19" s="967">
        <v>75</v>
      </c>
      <c r="L19" s="998">
        <v>394.6666666666667</v>
      </c>
      <c r="M19" s="999"/>
      <c r="N19" s="970">
        <v>78</v>
      </c>
      <c r="O19" s="967">
        <v>46</v>
      </c>
      <c r="P19" s="998">
        <v>69.56521739130434</v>
      </c>
      <c r="Q19" s="1000"/>
    </row>
    <row r="20" spans="2:17" ht="9" customHeight="1">
      <c r="B20" s="996"/>
      <c r="C20" s="997" t="s">
        <v>310</v>
      </c>
      <c r="D20" s="966">
        <v>91</v>
      </c>
      <c r="E20" s="967">
        <v>71</v>
      </c>
      <c r="F20" s="998">
        <v>28.169014084507044</v>
      </c>
      <c r="G20" s="966">
        <v>0</v>
      </c>
      <c r="H20" s="967">
        <v>0</v>
      </c>
      <c r="I20" s="998" t="s">
        <v>312</v>
      </c>
      <c r="J20" s="966">
        <v>91</v>
      </c>
      <c r="K20" s="967">
        <v>71</v>
      </c>
      <c r="L20" s="998">
        <v>28.169014084507044</v>
      </c>
      <c r="M20" s="999"/>
      <c r="N20" s="970">
        <v>9</v>
      </c>
      <c r="O20" s="967">
        <v>7</v>
      </c>
      <c r="P20" s="998">
        <v>28.57142857142857</v>
      </c>
      <c r="Q20" s="1000"/>
    </row>
    <row r="21" spans="2:17" ht="9" customHeight="1">
      <c r="B21" s="996"/>
      <c r="C21" s="997" t="s">
        <v>317</v>
      </c>
      <c r="D21" s="966">
        <v>40</v>
      </c>
      <c r="E21" s="967">
        <v>22</v>
      </c>
      <c r="F21" s="998">
        <v>81.81818181818183</v>
      </c>
      <c r="G21" s="966">
        <v>0</v>
      </c>
      <c r="H21" s="967">
        <v>0</v>
      </c>
      <c r="I21" s="998" t="s">
        <v>312</v>
      </c>
      <c r="J21" s="966">
        <v>40</v>
      </c>
      <c r="K21" s="967">
        <v>22</v>
      </c>
      <c r="L21" s="998">
        <v>81.81818181818183</v>
      </c>
      <c r="M21" s="999"/>
      <c r="N21" s="970">
        <v>4</v>
      </c>
      <c r="O21" s="967">
        <v>2</v>
      </c>
      <c r="P21" s="998">
        <v>100</v>
      </c>
      <c r="Q21" s="1000"/>
    </row>
    <row r="22" spans="2:17" ht="9" customHeight="1">
      <c r="B22" s="964"/>
      <c r="C22" s="965" t="s">
        <v>126</v>
      </c>
      <c r="D22" s="1006">
        <v>457</v>
      </c>
      <c r="E22" s="1007">
        <v>125</v>
      </c>
      <c r="F22" s="1008">
        <v>265.6</v>
      </c>
      <c r="G22" s="1009">
        <v>45</v>
      </c>
      <c r="H22" s="1009">
        <v>43</v>
      </c>
      <c r="I22" s="1010">
        <v>4.651162790697675</v>
      </c>
      <c r="J22" s="1009">
        <v>502</v>
      </c>
      <c r="K22" s="1007">
        <v>168</v>
      </c>
      <c r="L22" s="1008">
        <v>198.80952380952382</v>
      </c>
      <c r="M22" s="1011"/>
      <c r="N22" s="1021">
        <v>91</v>
      </c>
      <c r="O22" s="1007">
        <v>56</v>
      </c>
      <c r="P22" s="1008">
        <v>62.5</v>
      </c>
      <c r="Q22" s="1013"/>
    </row>
    <row r="23" spans="2:17" ht="9" customHeight="1">
      <c r="B23" s="964"/>
      <c r="C23" s="965"/>
      <c r="D23" s="1022"/>
      <c r="E23" s="1087"/>
      <c r="F23" s="1087"/>
      <c r="G23" s="1023"/>
      <c r="H23" s="1023"/>
      <c r="I23" s="1023"/>
      <c r="J23" s="1023"/>
      <c r="K23" s="1087"/>
      <c r="L23" s="1087"/>
      <c r="M23" s="1087"/>
      <c r="N23" s="1024"/>
      <c r="O23" s="1087"/>
      <c r="P23" s="1087"/>
      <c r="Q23" s="1088"/>
    </row>
    <row r="24" spans="2:17" ht="12" customHeight="1">
      <c r="B24" s="991"/>
      <c r="C24" s="992" t="s">
        <v>318</v>
      </c>
      <c r="D24" s="993"/>
      <c r="E24" s="993"/>
      <c r="F24" s="993"/>
      <c r="G24" s="993"/>
      <c r="H24" s="993"/>
      <c r="I24" s="993"/>
      <c r="J24" s="993"/>
      <c r="K24" s="993"/>
      <c r="L24" s="993"/>
      <c r="M24" s="993"/>
      <c r="N24" s="994"/>
      <c r="O24" s="993"/>
      <c r="P24" s="993"/>
      <c r="Q24" s="995"/>
    </row>
    <row r="25" spans="2:17" ht="9" customHeight="1">
      <c r="B25" s="996"/>
      <c r="C25" s="997" t="s">
        <v>307</v>
      </c>
      <c r="D25" s="966">
        <v>20</v>
      </c>
      <c r="E25" s="967">
        <v>11</v>
      </c>
      <c r="F25" s="998">
        <v>81.81818181818183</v>
      </c>
      <c r="G25" s="966">
        <v>4</v>
      </c>
      <c r="H25" s="967">
        <v>5</v>
      </c>
      <c r="I25" s="998">
        <v>-20</v>
      </c>
      <c r="J25" s="966">
        <v>24</v>
      </c>
      <c r="K25" s="967">
        <v>16</v>
      </c>
      <c r="L25" s="998">
        <v>50</v>
      </c>
      <c r="M25" s="999"/>
      <c r="N25" s="970">
        <v>6</v>
      </c>
      <c r="O25" s="967">
        <v>6</v>
      </c>
      <c r="P25" s="998">
        <v>0</v>
      </c>
      <c r="Q25" s="1000"/>
    </row>
    <row r="26" spans="2:17" ht="9" customHeight="1">
      <c r="B26" s="996"/>
      <c r="C26" s="997" t="s">
        <v>316</v>
      </c>
      <c r="D26" s="966">
        <v>12</v>
      </c>
      <c r="E26" s="967">
        <v>9</v>
      </c>
      <c r="F26" s="998">
        <v>33.33333333333333</v>
      </c>
      <c r="G26" s="966">
        <v>1</v>
      </c>
      <c r="H26" s="967">
        <v>1</v>
      </c>
      <c r="I26" s="998">
        <v>0</v>
      </c>
      <c r="J26" s="966">
        <v>13</v>
      </c>
      <c r="K26" s="967">
        <v>10</v>
      </c>
      <c r="L26" s="998">
        <v>30</v>
      </c>
      <c r="M26" s="999"/>
      <c r="N26" s="970">
        <v>2</v>
      </c>
      <c r="O26" s="967">
        <v>2</v>
      </c>
      <c r="P26" s="998">
        <v>0</v>
      </c>
      <c r="Q26" s="1000"/>
    </row>
    <row r="27" spans="2:17" ht="9" customHeight="1">
      <c r="B27" s="996"/>
      <c r="C27" s="997" t="s">
        <v>308</v>
      </c>
      <c r="D27" s="966">
        <v>60</v>
      </c>
      <c r="E27" s="967">
        <v>50</v>
      </c>
      <c r="F27" s="998">
        <v>20</v>
      </c>
      <c r="G27" s="966">
        <v>0</v>
      </c>
      <c r="H27" s="967">
        <v>0</v>
      </c>
      <c r="I27" s="998" t="s">
        <v>312</v>
      </c>
      <c r="J27" s="966">
        <v>60</v>
      </c>
      <c r="K27" s="967">
        <v>50</v>
      </c>
      <c r="L27" s="998">
        <v>20</v>
      </c>
      <c r="M27" s="999"/>
      <c r="N27" s="970">
        <v>6</v>
      </c>
      <c r="O27" s="967">
        <v>5</v>
      </c>
      <c r="P27" s="998">
        <v>20</v>
      </c>
      <c r="Q27" s="1000"/>
    </row>
    <row r="28" spans="2:17" ht="9" customHeight="1">
      <c r="B28" s="996"/>
      <c r="C28" s="997" t="s">
        <v>319</v>
      </c>
      <c r="D28" s="966">
        <v>125</v>
      </c>
      <c r="E28" s="967">
        <v>128</v>
      </c>
      <c r="F28" s="998">
        <v>-2.34375</v>
      </c>
      <c r="G28" s="966">
        <v>0</v>
      </c>
      <c r="H28" s="967">
        <v>0</v>
      </c>
      <c r="I28" s="998" t="s">
        <v>312</v>
      </c>
      <c r="J28" s="966">
        <v>125</v>
      </c>
      <c r="K28" s="967">
        <v>128</v>
      </c>
      <c r="L28" s="998">
        <v>-2.34375</v>
      </c>
      <c r="M28" s="999"/>
      <c r="N28" s="970">
        <v>13</v>
      </c>
      <c r="O28" s="967">
        <v>13</v>
      </c>
      <c r="P28" s="998">
        <v>0</v>
      </c>
      <c r="Q28" s="1000"/>
    </row>
    <row r="29" spans="2:17" ht="9" customHeight="1">
      <c r="B29" s="996"/>
      <c r="C29" s="997" t="s">
        <v>309</v>
      </c>
      <c r="D29" s="966">
        <v>29</v>
      </c>
      <c r="E29" s="967">
        <v>19</v>
      </c>
      <c r="F29" s="998">
        <v>52.63157894736842</v>
      </c>
      <c r="G29" s="966">
        <v>0</v>
      </c>
      <c r="H29" s="967">
        <v>1</v>
      </c>
      <c r="I29" s="998" t="s">
        <v>312</v>
      </c>
      <c r="J29" s="966">
        <v>29</v>
      </c>
      <c r="K29" s="967">
        <v>20</v>
      </c>
      <c r="L29" s="998">
        <v>45</v>
      </c>
      <c r="M29" s="999"/>
      <c r="N29" s="970">
        <v>3</v>
      </c>
      <c r="O29" s="967">
        <v>3</v>
      </c>
      <c r="P29" s="998">
        <v>0</v>
      </c>
      <c r="Q29" s="1000"/>
    </row>
    <row r="30" spans="2:17" ht="9" customHeight="1">
      <c r="B30" s="996"/>
      <c r="C30" s="997" t="s">
        <v>310</v>
      </c>
      <c r="D30" s="966">
        <v>368</v>
      </c>
      <c r="E30" s="967">
        <v>192</v>
      </c>
      <c r="F30" s="998">
        <v>91.66666666666666</v>
      </c>
      <c r="G30" s="966">
        <v>0</v>
      </c>
      <c r="H30" s="967">
        <v>0</v>
      </c>
      <c r="I30" s="998" t="s">
        <v>312</v>
      </c>
      <c r="J30" s="966">
        <v>368</v>
      </c>
      <c r="K30" s="967">
        <v>192</v>
      </c>
      <c r="L30" s="998">
        <v>91.66666666666666</v>
      </c>
      <c r="M30" s="999"/>
      <c r="N30" s="970">
        <v>37</v>
      </c>
      <c r="O30" s="967">
        <v>19</v>
      </c>
      <c r="P30" s="998">
        <v>94.73684210526315</v>
      </c>
      <c r="Q30" s="1000"/>
    </row>
    <row r="31" spans="2:17" ht="9" customHeight="1">
      <c r="B31" s="964"/>
      <c r="C31" s="965" t="s">
        <v>126</v>
      </c>
      <c r="D31" s="1006">
        <v>614</v>
      </c>
      <c r="E31" s="1007">
        <v>409</v>
      </c>
      <c r="F31" s="1008">
        <v>50.12224938875306</v>
      </c>
      <c r="G31" s="1009">
        <v>5</v>
      </c>
      <c r="H31" s="1009">
        <v>7</v>
      </c>
      <c r="I31" s="1010">
        <v>-28.57142857142857</v>
      </c>
      <c r="J31" s="1009">
        <v>619</v>
      </c>
      <c r="K31" s="1007">
        <v>416</v>
      </c>
      <c r="L31" s="1008">
        <v>48.79807692307692</v>
      </c>
      <c r="M31" s="1011"/>
      <c r="N31" s="1021">
        <v>66</v>
      </c>
      <c r="O31" s="1007">
        <v>48</v>
      </c>
      <c r="P31" s="1008">
        <v>37.5</v>
      </c>
      <c r="Q31" s="1013"/>
    </row>
    <row r="32" spans="2:17" ht="9" customHeight="1">
      <c r="B32" s="964"/>
      <c r="C32" s="965"/>
      <c r="D32" s="1022"/>
      <c r="E32" s="1087"/>
      <c r="F32" s="1087"/>
      <c r="G32" s="1023"/>
      <c r="H32" s="1023"/>
      <c r="I32" s="1023"/>
      <c r="J32" s="1023"/>
      <c r="K32" s="1087"/>
      <c r="L32" s="1087"/>
      <c r="M32" s="1087"/>
      <c r="N32" s="1024"/>
      <c r="O32" s="1087"/>
      <c r="P32" s="1087"/>
      <c r="Q32" s="1088"/>
    </row>
    <row r="33" spans="2:17" ht="12" customHeight="1">
      <c r="B33" s="991"/>
      <c r="C33" s="992" t="s">
        <v>320</v>
      </c>
      <c r="D33" s="993"/>
      <c r="E33" s="993"/>
      <c r="F33" s="993"/>
      <c r="G33" s="993"/>
      <c r="H33" s="993"/>
      <c r="I33" s="993"/>
      <c r="J33" s="993"/>
      <c r="K33" s="993"/>
      <c r="L33" s="993"/>
      <c r="M33" s="993"/>
      <c r="N33" s="994"/>
      <c r="O33" s="993"/>
      <c r="P33" s="993"/>
      <c r="Q33" s="995"/>
    </row>
    <row r="34" spans="2:17" ht="9" customHeight="1">
      <c r="B34" s="996"/>
      <c r="C34" s="997" t="s">
        <v>307</v>
      </c>
      <c r="D34" s="966">
        <v>-1</v>
      </c>
      <c r="E34" s="967">
        <v>0</v>
      </c>
      <c r="F34" s="998" t="s">
        <v>312</v>
      </c>
      <c r="G34" s="966">
        <v>0</v>
      </c>
      <c r="H34" s="967">
        <v>0</v>
      </c>
      <c r="I34" s="998" t="s">
        <v>312</v>
      </c>
      <c r="J34" s="966">
        <v>-1</v>
      </c>
      <c r="K34" s="967">
        <v>0</v>
      </c>
      <c r="L34" s="998" t="s">
        <v>312</v>
      </c>
      <c r="M34" s="999"/>
      <c r="N34" s="970">
        <v>0</v>
      </c>
      <c r="O34" s="967">
        <v>0</v>
      </c>
      <c r="P34" s="998" t="s">
        <v>312</v>
      </c>
      <c r="Q34" s="1000"/>
    </row>
    <row r="35" spans="2:17" ht="9" customHeight="1">
      <c r="B35" s="996"/>
      <c r="C35" s="997" t="s">
        <v>308</v>
      </c>
      <c r="D35" s="966">
        <v>13</v>
      </c>
      <c r="E35" s="967">
        <v>5</v>
      </c>
      <c r="F35" s="998">
        <v>160</v>
      </c>
      <c r="G35" s="966">
        <v>0</v>
      </c>
      <c r="H35" s="967">
        <v>0</v>
      </c>
      <c r="I35" s="998" t="s">
        <v>312</v>
      </c>
      <c r="J35" s="966">
        <v>13</v>
      </c>
      <c r="K35" s="967">
        <v>5</v>
      </c>
      <c r="L35" s="998">
        <v>160</v>
      </c>
      <c r="M35" s="999"/>
      <c r="N35" s="970">
        <v>1</v>
      </c>
      <c r="O35" s="967">
        <v>1</v>
      </c>
      <c r="P35" s="998">
        <v>0</v>
      </c>
      <c r="Q35" s="1000"/>
    </row>
    <row r="36" spans="2:17" ht="9" customHeight="1">
      <c r="B36" s="996"/>
      <c r="C36" s="997" t="s">
        <v>319</v>
      </c>
      <c r="D36" s="966">
        <v>16</v>
      </c>
      <c r="E36" s="967">
        <v>25</v>
      </c>
      <c r="F36" s="998">
        <v>-36</v>
      </c>
      <c r="G36" s="966">
        <v>0</v>
      </c>
      <c r="H36" s="967">
        <v>0</v>
      </c>
      <c r="I36" s="998" t="s">
        <v>312</v>
      </c>
      <c r="J36" s="966">
        <v>16</v>
      </c>
      <c r="K36" s="967">
        <v>25</v>
      </c>
      <c r="L36" s="998">
        <v>-36</v>
      </c>
      <c r="M36" s="999"/>
      <c r="N36" s="970">
        <v>2</v>
      </c>
      <c r="O36" s="967">
        <v>3</v>
      </c>
      <c r="P36" s="998">
        <v>-33.33333333333333</v>
      </c>
      <c r="Q36" s="1000"/>
    </row>
    <row r="37" spans="2:17" ht="9" customHeight="1">
      <c r="B37" s="996"/>
      <c r="C37" s="997" t="s">
        <v>309</v>
      </c>
      <c r="D37" s="966">
        <v>201</v>
      </c>
      <c r="E37" s="967">
        <v>180</v>
      </c>
      <c r="F37" s="998">
        <v>11.666666666666666</v>
      </c>
      <c r="G37" s="966">
        <v>1</v>
      </c>
      <c r="H37" s="967">
        <v>1</v>
      </c>
      <c r="I37" s="998">
        <v>0</v>
      </c>
      <c r="J37" s="966">
        <v>202</v>
      </c>
      <c r="K37" s="967">
        <v>181</v>
      </c>
      <c r="L37" s="998">
        <v>11.602209944751381</v>
      </c>
      <c r="M37" s="999"/>
      <c r="N37" s="970">
        <v>21</v>
      </c>
      <c r="O37" s="967">
        <v>19</v>
      </c>
      <c r="P37" s="998">
        <v>10.526315789473683</v>
      </c>
      <c r="Q37" s="1000"/>
    </row>
    <row r="38" spans="2:17" ht="9" customHeight="1">
      <c r="B38" s="996"/>
      <c r="C38" s="997" t="s">
        <v>310</v>
      </c>
      <c r="D38" s="966">
        <v>171</v>
      </c>
      <c r="E38" s="967">
        <v>280</v>
      </c>
      <c r="F38" s="998">
        <v>-38.92857142857143</v>
      </c>
      <c r="G38" s="966">
        <v>0</v>
      </c>
      <c r="H38" s="967">
        <v>0</v>
      </c>
      <c r="I38" s="998" t="s">
        <v>312</v>
      </c>
      <c r="J38" s="966">
        <v>171</v>
      </c>
      <c r="K38" s="967">
        <v>280</v>
      </c>
      <c r="L38" s="998">
        <v>-38.92857142857143</v>
      </c>
      <c r="M38" s="999"/>
      <c r="N38" s="970">
        <v>17</v>
      </c>
      <c r="O38" s="967">
        <v>28</v>
      </c>
      <c r="P38" s="998">
        <v>-39.285714285714285</v>
      </c>
      <c r="Q38" s="1000"/>
    </row>
    <row r="39" spans="2:17" ht="9" customHeight="1">
      <c r="B39" s="996"/>
      <c r="C39" s="997" t="s">
        <v>321</v>
      </c>
      <c r="D39" s="966">
        <v>-32</v>
      </c>
      <c r="E39" s="967">
        <v>0</v>
      </c>
      <c r="F39" s="998" t="s">
        <v>312</v>
      </c>
      <c r="G39" s="966">
        <v>0</v>
      </c>
      <c r="H39" s="967">
        <v>0</v>
      </c>
      <c r="I39" s="998" t="s">
        <v>312</v>
      </c>
      <c r="J39" s="966">
        <v>-32</v>
      </c>
      <c r="K39" s="967">
        <v>0</v>
      </c>
      <c r="L39" s="998" t="s">
        <v>312</v>
      </c>
      <c r="M39" s="999"/>
      <c r="N39" s="970">
        <v>-3</v>
      </c>
      <c r="O39" s="967">
        <v>0</v>
      </c>
      <c r="P39" s="998" t="s">
        <v>312</v>
      </c>
      <c r="Q39" s="1000"/>
    </row>
    <row r="40" spans="2:17" ht="9" customHeight="1">
      <c r="B40" s="996"/>
      <c r="C40" s="997" t="s">
        <v>317</v>
      </c>
      <c r="D40" s="966">
        <v>123</v>
      </c>
      <c r="E40" s="967">
        <v>0</v>
      </c>
      <c r="F40" s="998" t="s">
        <v>312</v>
      </c>
      <c r="G40" s="966">
        <v>0</v>
      </c>
      <c r="H40" s="967">
        <v>0</v>
      </c>
      <c r="I40" s="998" t="s">
        <v>312</v>
      </c>
      <c r="J40" s="966">
        <v>123</v>
      </c>
      <c r="K40" s="967">
        <v>0</v>
      </c>
      <c r="L40" s="998" t="s">
        <v>312</v>
      </c>
      <c r="M40" s="999"/>
      <c r="N40" s="970">
        <v>12</v>
      </c>
      <c r="O40" s="967">
        <v>0</v>
      </c>
      <c r="P40" s="998" t="s">
        <v>312</v>
      </c>
      <c r="Q40" s="1000"/>
    </row>
    <row r="41" spans="2:17" ht="9" customHeight="1">
      <c r="B41" s="964"/>
      <c r="C41" s="965" t="s">
        <v>126</v>
      </c>
      <c r="D41" s="1006">
        <v>491</v>
      </c>
      <c r="E41" s="1007">
        <v>490</v>
      </c>
      <c r="F41" s="1008">
        <v>0.20408163265306123</v>
      </c>
      <c r="G41" s="1009">
        <v>1</v>
      </c>
      <c r="H41" s="1009">
        <v>1</v>
      </c>
      <c r="I41" s="1010">
        <v>0</v>
      </c>
      <c r="J41" s="1009">
        <v>492</v>
      </c>
      <c r="K41" s="1007">
        <v>491</v>
      </c>
      <c r="L41" s="1008">
        <v>0.20366598778004072</v>
      </c>
      <c r="M41" s="1011"/>
      <c r="N41" s="1021">
        <v>50</v>
      </c>
      <c r="O41" s="1007">
        <v>50</v>
      </c>
      <c r="P41" s="1008">
        <v>0</v>
      </c>
      <c r="Q41" s="1013"/>
    </row>
    <row r="42" spans="2:17" ht="9" customHeight="1">
      <c r="B42" s="964"/>
      <c r="C42" s="965"/>
      <c r="D42" s="1022"/>
      <c r="E42" s="1087"/>
      <c r="F42" s="1087"/>
      <c r="G42" s="1023"/>
      <c r="H42" s="1023"/>
      <c r="I42" s="1023"/>
      <c r="J42" s="1023"/>
      <c r="K42" s="1087"/>
      <c r="L42" s="1087"/>
      <c r="M42" s="1087"/>
      <c r="N42" s="1024"/>
      <c r="O42" s="1087"/>
      <c r="P42" s="1087"/>
      <c r="Q42" s="1088"/>
    </row>
    <row r="43" spans="2:17" ht="6.75" customHeight="1">
      <c r="B43" s="1015"/>
      <c r="C43" s="1016"/>
      <c r="D43" s="1089"/>
      <c r="E43" s="1089"/>
      <c r="F43" s="1090"/>
      <c r="G43" s="1089"/>
      <c r="H43" s="1090"/>
      <c r="I43" s="1090"/>
      <c r="J43" s="1089"/>
      <c r="K43" s="1090"/>
      <c r="L43" s="1090"/>
      <c r="M43" s="1090"/>
      <c r="N43" s="1091"/>
      <c r="O43" s="1090"/>
      <c r="P43" s="1090"/>
      <c r="Q43" s="1092"/>
    </row>
    <row r="44" spans="2:17" ht="9.75" customHeight="1">
      <c r="B44" s="1015"/>
      <c r="C44" s="1027" t="s">
        <v>322</v>
      </c>
      <c r="D44" s="1093"/>
      <c r="E44" s="1093"/>
      <c r="F44" s="1094"/>
      <c r="G44" s="1093"/>
      <c r="H44" s="1094"/>
      <c r="I44" s="1094"/>
      <c r="J44" s="1093"/>
      <c r="K44" s="1094"/>
      <c r="L44" s="1094"/>
      <c r="M44" s="1094"/>
      <c r="N44" s="1095"/>
      <c r="O44" s="1094"/>
      <c r="P44" s="1094"/>
      <c r="Q44" s="1096"/>
    </row>
    <row r="45" spans="2:17" ht="9" customHeight="1">
      <c r="B45" s="996"/>
      <c r="C45" s="997" t="s">
        <v>307</v>
      </c>
      <c r="D45" s="966">
        <v>23</v>
      </c>
      <c r="E45" s="967">
        <v>13</v>
      </c>
      <c r="F45" s="998">
        <v>76.92307692307693</v>
      </c>
      <c r="G45" s="966">
        <v>6</v>
      </c>
      <c r="H45" s="967">
        <v>6</v>
      </c>
      <c r="I45" s="998">
        <v>0</v>
      </c>
      <c r="J45" s="966">
        <v>29</v>
      </c>
      <c r="K45" s="967">
        <v>19</v>
      </c>
      <c r="L45" s="998">
        <v>52.63157894736842</v>
      </c>
      <c r="M45" s="999"/>
      <c r="N45" s="970">
        <v>8</v>
      </c>
      <c r="O45" s="967">
        <v>7</v>
      </c>
      <c r="P45" s="998">
        <v>14.285714285714285</v>
      </c>
      <c r="Q45" s="1000"/>
    </row>
    <row r="46" spans="2:17" ht="9" customHeight="1">
      <c r="B46" s="996"/>
      <c r="C46" s="997" t="s">
        <v>316</v>
      </c>
      <c r="D46" s="966">
        <v>338</v>
      </c>
      <c r="E46" s="967">
        <v>41</v>
      </c>
      <c r="F46" s="998">
        <v>724.390243902439</v>
      </c>
      <c r="G46" s="966">
        <v>46</v>
      </c>
      <c r="H46" s="967">
        <v>44</v>
      </c>
      <c r="I46" s="998">
        <v>4.545454545454546</v>
      </c>
      <c r="J46" s="966">
        <v>384</v>
      </c>
      <c r="K46" s="967">
        <v>85</v>
      </c>
      <c r="L46" s="998">
        <v>351.7647058823529</v>
      </c>
      <c r="M46" s="999"/>
      <c r="N46" s="970">
        <v>80</v>
      </c>
      <c r="O46" s="967">
        <v>48</v>
      </c>
      <c r="P46" s="998">
        <v>66.66666666666666</v>
      </c>
      <c r="Q46" s="1000"/>
    </row>
    <row r="47" spans="2:17" ht="9" customHeight="1">
      <c r="B47" s="996"/>
      <c r="C47" s="997" t="s">
        <v>308</v>
      </c>
      <c r="D47" s="966">
        <v>80</v>
      </c>
      <c r="E47" s="967">
        <v>61</v>
      </c>
      <c r="F47" s="998">
        <v>31.147540983606557</v>
      </c>
      <c r="G47" s="966">
        <v>0</v>
      </c>
      <c r="H47" s="967">
        <v>0</v>
      </c>
      <c r="I47" s="998" t="s">
        <v>312</v>
      </c>
      <c r="J47" s="966">
        <v>80</v>
      </c>
      <c r="K47" s="967">
        <v>61</v>
      </c>
      <c r="L47" s="998">
        <v>31.147540983606557</v>
      </c>
      <c r="M47" s="999"/>
      <c r="N47" s="970">
        <v>8</v>
      </c>
      <c r="O47" s="967">
        <v>6</v>
      </c>
      <c r="P47" s="998">
        <v>33.33333333333333</v>
      </c>
      <c r="Q47" s="1000"/>
    </row>
    <row r="48" spans="2:17" ht="9" customHeight="1">
      <c r="B48" s="996"/>
      <c r="C48" s="997" t="s">
        <v>319</v>
      </c>
      <c r="D48" s="966">
        <v>141</v>
      </c>
      <c r="E48" s="967">
        <v>153</v>
      </c>
      <c r="F48" s="998">
        <v>-7.8431372549019605</v>
      </c>
      <c r="G48" s="966">
        <v>0</v>
      </c>
      <c r="H48" s="967">
        <v>0</v>
      </c>
      <c r="I48" s="998" t="s">
        <v>312</v>
      </c>
      <c r="J48" s="966">
        <v>141</v>
      </c>
      <c r="K48" s="967">
        <v>153</v>
      </c>
      <c r="L48" s="998">
        <v>-7.8431372549019605</v>
      </c>
      <c r="M48" s="999"/>
      <c r="N48" s="970">
        <v>14</v>
      </c>
      <c r="O48" s="967">
        <v>15</v>
      </c>
      <c r="P48" s="998">
        <v>-6.666666666666667</v>
      </c>
      <c r="Q48" s="1000"/>
    </row>
    <row r="49" spans="2:17" ht="9" customHeight="1">
      <c r="B49" s="996"/>
      <c r="C49" s="997" t="s">
        <v>309</v>
      </c>
      <c r="D49" s="966">
        <v>240</v>
      </c>
      <c r="E49" s="967">
        <v>203</v>
      </c>
      <c r="F49" s="998">
        <v>18.226600985221676</v>
      </c>
      <c r="G49" s="966">
        <v>1</v>
      </c>
      <c r="H49" s="967">
        <v>2</v>
      </c>
      <c r="I49" s="998">
        <v>-50</v>
      </c>
      <c r="J49" s="966">
        <v>241</v>
      </c>
      <c r="K49" s="967">
        <v>205</v>
      </c>
      <c r="L49" s="998">
        <v>17.560975609756095</v>
      </c>
      <c r="M49" s="999"/>
      <c r="N49" s="970">
        <v>25</v>
      </c>
      <c r="O49" s="967">
        <v>22</v>
      </c>
      <c r="P49" s="998">
        <v>13.636363636363635</v>
      </c>
      <c r="Q49" s="1000"/>
    </row>
    <row r="50" spans="2:17" ht="9" customHeight="1">
      <c r="B50" s="996"/>
      <c r="C50" s="997" t="s">
        <v>310</v>
      </c>
      <c r="D50" s="966">
        <v>835</v>
      </c>
      <c r="E50" s="967">
        <v>742</v>
      </c>
      <c r="F50" s="998">
        <v>12.533692722371967</v>
      </c>
      <c r="G50" s="966">
        <v>0</v>
      </c>
      <c r="H50" s="967">
        <v>0</v>
      </c>
      <c r="I50" s="998" t="s">
        <v>312</v>
      </c>
      <c r="J50" s="966">
        <v>835</v>
      </c>
      <c r="K50" s="967">
        <v>742</v>
      </c>
      <c r="L50" s="998">
        <v>12.533692722371967</v>
      </c>
      <c r="M50" s="999"/>
      <c r="N50" s="970">
        <v>84</v>
      </c>
      <c r="O50" s="967">
        <v>74</v>
      </c>
      <c r="P50" s="998">
        <v>13.513513513513514</v>
      </c>
      <c r="Q50" s="1000"/>
    </row>
    <row r="51" spans="2:17" ht="9" customHeight="1">
      <c r="B51" s="1097"/>
      <c r="C51" s="997" t="s">
        <v>317</v>
      </c>
      <c r="D51" s="966">
        <v>131</v>
      </c>
      <c r="E51" s="967">
        <v>22</v>
      </c>
      <c r="F51" s="998">
        <v>495.45454545454544</v>
      </c>
      <c r="G51" s="966">
        <v>0</v>
      </c>
      <c r="H51" s="967">
        <v>0</v>
      </c>
      <c r="I51" s="998" t="s">
        <v>312</v>
      </c>
      <c r="J51" s="966">
        <v>131</v>
      </c>
      <c r="K51" s="967">
        <v>22</v>
      </c>
      <c r="L51" s="998">
        <v>495.45454545454544</v>
      </c>
      <c r="M51" s="999"/>
      <c r="N51" s="970">
        <v>13</v>
      </c>
      <c r="O51" s="967">
        <v>2</v>
      </c>
      <c r="P51" s="1098">
        <v>550</v>
      </c>
      <c r="Q51" s="1000"/>
    </row>
    <row r="52" spans="2:17" ht="9" customHeight="1">
      <c r="B52" s="996"/>
      <c r="C52" s="997"/>
      <c r="D52" s="975">
        <v>1788</v>
      </c>
      <c r="E52" s="976">
        <v>1235</v>
      </c>
      <c r="F52" s="1099">
        <v>44.77732793522267</v>
      </c>
      <c r="G52" s="975">
        <v>53</v>
      </c>
      <c r="H52" s="976">
        <v>52</v>
      </c>
      <c r="I52" s="1099">
        <v>1.9230769230769231</v>
      </c>
      <c r="J52" s="975">
        <v>1841</v>
      </c>
      <c r="K52" s="976">
        <v>1287</v>
      </c>
      <c r="L52" s="1099">
        <v>43.04584304584304</v>
      </c>
      <c r="M52" s="1067"/>
      <c r="N52" s="979">
        <v>232</v>
      </c>
      <c r="O52" s="976">
        <v>176</v>
      </c>
      <c r="P52" s="998">
        <v>31.818181818181817</v>
      </c>
      <c r="Q52" s="1066"/>
    </row>
    <row r="53" spans="2:17" ht="9" customHeight="1">
      <c r="B53" s="996"/>
      <c r="C53" s="997" t="s">
        <v>314</v>
      </c>
      <c r="D53" s="966">
        <v>0</v>
      </c>
      <c r="E53" s="967">
        <v>0</v>
      </c>
      <c r="F53" s="998" t="s">
        <v>312</v>
      </c>
      <c r="G53" s="966">
        <v>0</v>
      </c>
      <c r="H53" s="967">
        <v>0</v>
      </c>
      <c r="I53" s="998" t="s">
        <v>312</v>
      </c>
      <c r="J53" s="966">
        <v>0</v>
      </c>
      <c r="K53" s="967">
        <v>0</v>
      </c>
      <c r="L53" s="998" t="s">
        <v>312</v>
      </c>
      <c r="M53" s="999"/>
      <c r="N53" s="970">
        <v>0</v>
      </c>
      <c r="O53" s="967">
        <v>0</v>
      </c>
      <c r="P53" s="998" t="s">
        <v>312</v>
      </c>
      <c r="Q53" s="1000"/>
    </row>
    <row r="54" spans="2:17" ht="11.25" customHeight="1">
      <c r="B54" s="1026"/>
      <c r="C54" s="1027" t="s">
        <v>323</v>
      </c>
      <c r="D54" s="1009">
        <v>1788</v>
      </c>
      <c r="E54" s="1007">
        <v>1235</v>
      </c>
      <c r="F54" s="1008">
        <v>44.77732793522267</v>
      </c>
      <c r="G54" s="1009">
        <v>53</v>
      </c>
      <c r="H54" s="1007">
        <v>52</v>
      </c>
      <c r="I54" s="1008">
        <v>1.9230769230769231</v>
      </c>
      <c r="J54" s="1009">
        <v>1841</v>
      </c>
      <c r="K54" s="1007">
        <v>1287</v>
      </c>
      <c r="L54" s="1008">
        <v>43.04584304584304</v>
      </c>
      <c r="M54" s="1028"/>
      <c r="N54" s="1021">
        <v>232</v>
      </c>
      <c r="O54" s="1007">
        <v>176</v>
      </c>
      <c r="P54" s="1008">
        <v>31.818181818181817</v>
      </c>
      <c r="Q54" s="1029"/>
    </row>
    <row r="55" spans="2:17" ht="6.75" customHeight="1">
      <c r="B55" s="964"/>
      <c r="C55" s="965"/>
      <c r="D55" s="1022"/>
      <c r="E55" s="1023"/>
      <c r="F55" s="1023"/>
      <c r="G55" s="1023"/>
      <c r="H55" s="1023"/>
      <c r="I55" s="1023"/>
      <c r="J55" s="1023"/>
      <c r="K55" s="1023"/>
      <c r="L55" s="1023"/>
      <c r="M55" s="1023"/>
      <c r="N55" s="1024"/>
      <c r="O55" s="1023"/>
      <c r="P55" s="1023"/>
      <c r="Q55" s="1025"/>
    </row>
    <row r="56" spans="2:17" ht="9.75" customHeight="1">
      <c r="B56" s="950"/>
      <c r="C56" s="951" t="s">
        <v>263</v>
      </c>
      <c r="D56" s="956"/>
      <c r="E56" s="956"/>
      <c r="F56" s="956"/>
      <c r="G56" s="956"/>
      <c r="H56" s="956"/>
      <c r="I56" s="956"/>
      <c r="J56" s="956"/>
      <c r="K56" s="956"/>
      <c r="L56" s="956"/>
      <c r="M56" s="956"/>
      <c r="N56" s="990"/>
      <c r="O56" s="956"/>
      <c r="P56" s="956"/>
      <c r="Q56" s="958"/>
    </row>
    <row r="57" spans="2:17" ht="9" customHeight="1">
      <c r="B57" s="996"/>
      <c r="C57" s="997" t="s">
        <v>325</v>
      </c>
      <c r="D57" s="966">
        <v>44</v>
      </c>
      <c r="E57" s="967">
        <v>33</v>
      </c>
      <c r="F57" s="998">
        <v>33.33333333333333</v>
      </c>
      <c r="G57" s="966">
        <v>0</v>
      </c>
      <c r="H57" s="967">
        <v>0</v>
      </c>
      <c r="I57" s="998" t="s">
        <v>312</v>
      </c>
      <c r="J57" s="966">
        <v>44</v>
      </c>
      <c r="K57" s="967">
        <v>33</v>
      </c>
      <c r="L57" s="998">
        <v>33.33333333333333</v>
      </c>
      <c r="M57" s="999"/>
      <c r="N57" s="970">
        <v>4</v>
      </c>
      <c r="O57" s="967">
        <v>3</v>
      </c>
      <c r="P57" s="998">
        <v>33.33333333333333</v>
      </c>
      <c r="Q57" s="1000"/>
    </row>
    <row r="58" spans="2:17" ht="9" customHeight="1">
      <c r="B58" s="1026"/>
      <c r="C58" s="1027" t="s">
        <v>326</v>
      </c>
      <c r="D58" s="1009">
        <v>44</v>
      </c>
      <c r="E58" s="1007">
        <v>33</v>
      </c>
      <c r="F58" s="1008">
        <v>33.33333333333333</v>
      </c>
      <c r="G58" s="1009">
        <v>0</v>
      </c>
      <c r="H58" s="1007">
        <v>0</v>
      </c>
      <c r="I58" s="1008" t="s">
        <v>312</v>
      </c>
      <c r="J58" s="1009">
        <v>44</v>
      </c>
      <c r="K58" s="1007">
        <v>33</v>
      </c>
      <c r="L58" s="1008">
        <v>33.33333333333333</v>
      </c>
      <c r="M58" s="1028"/>
      <c r="N58" s="1021">
        <v>4</v>
      </c>
      <c r="O58" s="1007">
        <v>3</v>
      </c>
      <c r="P58" s="1008">
        <v>33.33333333333333</v>
      </c>
      <c r="Q58" s="1029"/>
    </row>
    <row r="59" spans="2:17" ht="13.5" customHeight="1">
      <c r="B59" s="1026"/>
      <c r="C59" s="1027"/>
      <c r="D59" s="1100"/>
      <c r="E59" s="1101"/>
      <c r="F59" s="1101"/>
      <c r="G59" s="1100"/>
      <c r="H59" s="1101"/>
      <c r="I59" s="1101"/>
      <c r="J59" s="1100"/>
      <c r="K59" s="1101"/>
      <c r="L59" s="1101"/>
      <c r="M59" s="1101"/>
      <c r="N59" s="1102"/>
      <c r="O59" s="1101"/>
      <c r="P59" s="1101"/>
      <c r="Q59" s="1103"/>
    </row>
    <row r="60" spans="2:17" ht="13.5" customHeight="1">
      <c r="B60" s="1026"/>
      <c r="C60" s="1027" t="s">
        <v>264</v>
      </c>
      <c r="D60" s="1006">
        <v>1832</v>
      </c>
      <c r="E60" s="1007">
        <v>1268</v>
      </c>
      <c r="F60" s="1008">
        <v>44.479495268138805</v>
      </c>
      <c r="G60" s="1009">
        <v>53</v>
      </c>
      <c r="H60" s="1009">
        <v>52</v>
      </c>
      <c r="I60" s="1010">
        <v>1.9230769230769231</v>
      </c>
      <c r="J60" s="1009">
        <v>1885</v>
      </c>
      <c r="K60" s="1007">
        <v>1320</v>
      </c>
      <c r="L60" s="1008">
        <v>42.803030303030305</v>
      </c>
      <c r="M60" s="1011"/>
      <c r="N60" s="1021">
        <v>236</v>
      </c>
      <c r="O60" s="1007">
        <v>179</v>
      </c>
      <c r="P60" s="1008">
        <v>31.843575418994412</v>
      </c>
      <c r="Q60" s="1029"/>
    </row>
    <row r="61" spans="2:17" ht="9" customHeight="1">
      <c r="B61" s="1026"/>
      <c r="C61" s="1027"/>
      <c r="D61" s="1104"/>
      <c r="E61" s="978"/>
      <c r="F61" s="978"/>
      <c r="G61" s="1104"/>
      <c r="H61" s="978"/>
      <c r="I61" s="978"/>
      <c r="J61" s="1104"/>
      <c r="K61" s="978"/>
      <c r="L61" s="978"/>
      <c r="M61" s="978"/>
      <c r="N61" s="1105"/>
      <c r="O61" s="978"/>
      <c r="P61" s="978"/>
      <c r="Q61" s="980"/>
    </row>
    <row r="62" spans="2:17" ht="15" customHeight="1">
      <c r="B62" s="964"/>
      <c r="C62" s="965" t="s">
        <v>265</v>
      </c>
      <c r="D62" s="965"/>
      <c r="E62" s="965"/>
      <c r="F62" s="965"/>
      <c r="G62" s="965"/>
      <c r="H62" s="965"/>
      <c r="I62" s="965"/>
      <c r="J62" s="965"/>
      <c r="K62" s="965"/>
      <c r="L62" s="965"/>
      <c r="M62" s="965"/>
      <c r="N62" s="964"/>
      <c r="O62" s="965"/>
      <c r="P62" s="965"/>
      <c r="Q62" s="1031"/>
    </row>
    <row r="63" spans="2:17" ht="9" customHeight="1">
      <c r="B63" s="996"/>
      <c r="C63" s="997" t="s">
        <v>329</v>
      </c>
      <c r="D63" s="966">
        <v>171</v>
      </c>
      <c r="E63" s="967">
        <v>204</v>
      </c>
      <c r="F63" s="998">
        <v>-16.176470588235293</v>
      </c>
      <c r="G63" s="966">
        <v>0</v>
      </c>
      <c r="H63" s="967">
        <v>0</v>
      </c>
      <c r="I63" s="998" t="s">
        <v>312</v>
      </c>
      <c r="J63" s="966">
        <v>171</v>
      </c>
      <c r="K63" s="967">
        <v>204</v>
      </c>
      <c r="L63" s="998">
        <v>-16.176470588235293</v>
      </c>
      <c r="M63" s="999"/>
      <c r="N63" s="970">
        <v>17</v>
      </c>
      <c r="O63" s="967">
        <v>20</v>
      </c>
      <c r="P63" s="998">
        <v>-15</v>
      </c>
      <c r="Q63" s="1000"/>
    </row>
    <row r="64" spans="2:17" ht="9" customHeight="1">
      <c r="B64" s="996"/>
      <c r="C64" s="997" t="s">
        <v>330</v>
      </c>
      <c r="D64" s="966">
        <v>118</v>
      </c>
      <c r="E64" s="967">
        <v>144</v>
      </c>
      <c r="F64" s="998">
        <v>-18.055555555555554</v>
      </c>
      <c r="G64" s="966">
        <v>0</v>
      </c>
      <c r="H64" s="967">
        <v>0</v>
      </c>
      <c r="I64" s="998" t="s">
        <v>312</v>
      </c>
      <c r="J64" s="966">
        <v>118</v>
      </c>
      <c r="K64" s="967">
        <v>144</v>
      </c>
      <c r="L64" s="998">
        <v>-18.055555555555554</v>
      </c>
      <c r="M64" s="999"/>
      <c r="N64" s="970">
        <v>12</v>
      </c>
      <c r="O64" s="967">
        <v>14</v>
      </c>
      <c r="P64" s="998">
        <v>-14.285714285714285</v>
      </c>
      <c r="Q64" s="1000"/>
    </row>
    <row r="65" spans="2:17" ht="9" customHeight="1">
      <c r="B65" s="996"/>
      <c r="C65" s="997" t="s">
        <v>331</v>
      </c>
      <c r="D65" s="966">
        <v>1010</v>
      </c>
      <c r="E65" s="967">
        <v>922</v>
      </c>
      <c r="F65" s="998">
        <v>9.544468546637743</v>
      </c>
      <c r="G65" s="966">
        <v>0</v>
      </c>
      <c r="H65" s="967">
        <v>0</v>
      </c>
      <c r="I65" s="998" t="s">
        <v>312</v>
      </c>
      <c r="J65" s="966">
        <v>1010</v>
      </c>
      <c r="K65" s="967">
        <v>922</v>
      </c>
      <c r="L65" s="998">
        <v>9.544468546637743</v>
      </c>
      <c r="M65" s="999"/>
      <c r="N65" s="970">
        <v>101</v>
      </c>
      <c r="O65" s="967">
        <v>92</v>
      </c>
      <c r="P65" s="998">
        <v>9.782608695652174</v>
      </c>
      <c r="Q65" s="1000"/>
    </row>
    <row r="66" spans="2:17" ht="9" customHeight="1">
      <c r="B66" s="996"/>
      <c r="C66" s="997" t="s">
        <v>192</v>
      </c>
      <c r="D66" s="966">
        <v>2</v>
      </c>
      <c r="E66" s="967">
        <v>2</v>
      </c>
      <c r="F66" s="998">
        <v>0</v>
      </c>
      <c r="G66" s="966">
        <v>4</v>
      </c>
      <c r="H66" s="967">
        <v>4</v>
      </c>
      <c r="I66" s="998">
        <v>0</v>
      </c>
      <c r="J66" s="966">
        <v>6</v>
      </c>
      <c r="K66" s="967">
        <v>6</v>
      </c>
      <c r="L66" s="998">
        <v>0</v>
      </c>
      <c r="M66" s="999"/>
      <c r="N66" s="970">
        <v>4</v>
      </c>
      <c r="O66" s="967">
        <v>4</v>
      </c>
      <c r="P66" s="998">
        <v>0</v>
      </c>
      <c r="Q66" s="1000"/>
    </row>
    <row r="67" spans="2:17" ht="9" customHeight="1">
      <c r="B67" s="964"/>
      <c r="C67" s="965" t="s">
        <v>332</v>
      </c>
      <c r="D67" s="1001">
        <v>1301</v>
      </c>
      <c r="E67" s="1002">
        <v>1272</v>
      </c>
      <c r="F67" s="977">
        <v>2.279874213836478</v>
      </c>
      <c r="G67" s="1001">
        <v>4</v>
      </c>
      <c r="H67" s="1001">
        <v>4</v>
      </c>
      <c r="I67" s="977">
        <v>0</v>
      </c>
      <c r="J67" s="1001">
        <v>1305</v>
      </c>
      <c r="K67" s="1002">
        <v>1276</v>
      </c>
      <c r="L67" s="977">
        <v>2.272727272727273</v>
      </c>
      <c r="M67" s="1003"/>
      <c r="N67" s="1004">
        <v>134</v>
      </c>
      <c r="O67" s="1002">
        <v>131</v>
      </c>
      <c r="P67" s="977">
        <v>2.2900763358778624</v>
      </c>
      <c r="Q67" s="1005"/>
    </row>
    <row r="68" spans="2:17" ht="9" customHeight="1">
      <c r="B68" s="996"/>
      <c r="C68" s="997" t="s">
        <v>333</v>
      </c>
      <c r="D68" s="966">
        <v>133</v>
      </c>
      <c r="E68" s="967">
        <v>15</v>
      </c>
      <c r="F68" s="998">
        <v>786.6666666666666</v>
      </c>
      <c r="G68" s="966">
        <v>0</v>
      </c>
      <c r="H68" s="967">
        <v>0</v>
      </c>
      <c r="I68" s="998" t="s">
        <v>312</v>
      </c>
      <c r="J68" s="966">
        <v>133</v>
      </c>
      <c r="K68" s="967">
        <v>15</v>
      </c>
      <c r="L68" s="998">
        <v>786.6666666666666</v>
      </c>
      <c r="M68" s="999"/>
      <c r="N68" s="970">
        <v>13</v>
      </c>
      <c r="O68" s="967">
        <v>2</v>
      </c>
      <c r="P68" s="998">
        <v>550</v>
      </c>
      <c r="Q68" s="1000"/>
    </row>
    <row r="69" spans="2:17" ht="9" customHeight="1">
      <c r="B69" s="996"/>
      <c r="C69" s="997" t="s">
        <v>334</v>
      </c>
      <c r="D69" s="966">
        <v>-6</v>
      </c>
      <c r="E69" s="967">
        <v>105</v>
      </c>
      <c r="F69" s="998">
        <v>-105.71428571428572</v>
      </c>
      <c r="G69" s="966">
        <v>0</v>
      </c>
      <c r="H69" s="967">
        <v>0</v>
      </c>
      <c r="I69" s="998" t="s">
        <v>312</v>
      </c>
      <c r="J69" s="966">
        <v>-6</v>
      </c>
      <c r="K69" s="967">
        <v>105</v>
      </c>
      <c r="L69" s="998">
        <v>-105.71428571428572</v>
      </c>
      <c r="M69" s="999"/>
      <c r="N69" s="970">
        <v>-1</v>
      </c>
      <c r="O69" s="967">
        <v>11</v>
      </c>
      <c r="P69" s="998">
        <v>-109.09090909090908</v>
      </c>
      <c r="Q69" s="1000"/>
    </row>
    <row r="70" spans="2:17" ht="9" customHeight="1">
      <c r="B70" s="964"/>
      <c r="C70" s="965" t="s">
        <v>335</v>
      </c>
      <c r="D70" s="1009">
        <v>1428</v>
      </c>
      <c r="E70" s="1007">
        <v>1392</v>
      </c>
      <c r="F70" s="1008">
        <v>2.586206896551724</v>
      </c>
      <c r="G70" s="1009">
        <v>4</v>
      </c>
      <c r="H70" s="1007">
        <v>4</v>
      </c>
      <c r="I70" s="1008">
        <v>0</v>
      </c>
      <c r="J70" s="1009">
        <v>1432</v>
      </c>
      <c r="K70" s="1007">
        <v>1396</v>
      </c>
      <c r="L70" s="1008">
        <v>2.5787965616045847</v>
      </c>
      <c r="M70" s="1028"/>
      <c r="N70" s="1021">
        <v>147</v>
      </c>
      <c r="O70" s="1007">
        <v>143</v>
      </c>
      <c r="P70" s="1008">
        <v>2.797202797202797</v>
      </c>
      <c r="Q70" s="1029"/>
    </row>
    <row r="71" spans="2:17" ht="9" customHeight="1">
      <c r="B71" s="964"/>
      <c r="C71" s="965"/>
      <c r="D71" s="1022"/>
      <c r="E71" s="969"/>
      <c r="F71" s="969"/>
      <c r="G71" s="1022"/>
      <c r="H71" s="969"/>
      <c r="I71" s="969"/>
      <c r="J71" s="1022"/>
      <c r="K71" s="969"/>
      <c r="L71" s="969"/>
      <c r="M71" s="969"/>
      <c r="N71" s="1030"/>
      <c r="O71" s="969"/>
      <c r="P71" s="969"/>
      <c r="Q71" s="971"/>
    </row>
    <row r="72" spans="2:17" ht="15" customHeight="1">
      <c r="B72" s="964"/>
      <c r="C72" s="965" t="s">
        <v>266</v>
      </c>
      <c r="D72" s="965"/>
      <c r="E72" s="965"/>
      <c r="F72" s="965"/>
      <c r="G72" s="965"/>
      <c r="H72" s="965"/>
      <c r="I72" s="965"/>
      <c r="J72" s="965"/>
      <c r="K72" s="965"/>
      <c r="L72" s="965"/>
      <c r="M72" s="965"/>
      <c r="N72" s="964"/>
      <c r="O72" s="965"/>
      <c r="P72" s="965"/>
      <c r="Q72" s="1031"/>
    </row>
    <row r="73" spans="2:17" ht="9" customHeight="1">
      <c r="B73" s="996"/>
      <c r="C73" s="997" t="s">
        <v>571</v>
      </c>
      <c r="D73" s="966">
        <v>5</v>
      </c>
      <c r="E73" s="967">
        <v>5</v>
      </c>
      <c r="F73" s="998">
        <v>0</v>
      </c>
      <c r="G73" s="966">
        <v>15</v>
      </c>
      <c r="H73" s="967">
        <v>8</v>
      </c>
      <c r="I73" s="998">
        <v>87.5</v>
      </c>
      <c r="J73" s="966">
        <v>20</v>
      </c>
      <c r="K73" s="967">
        <v>13</v>
      </c>
      <c r="L73" s="998">
        <v>53.84615384615385</v>
      </c>
      <c r="M73" s="999"/>
      <c r="N73" s="970">
        <v>16</v>
      </c>
      <c r="O73" s="967">
        <v>9</v>
      </c>
      <c r="P73" s="998">
        <v>77.77777777777779</v>
      </c>
      <c r="Q73" s="1000"/>
    </row>
    <row r="74" spans="2:17" ht="9" customHeight="1">
      <c r="B74" s="996"/>
      <c r="C74" s="997" t="s">
        <v>79</v>
      </c>
      <c r="D74" s="966">
        <v>131</v>
      </c>
      <c r="E74" s="967">
        <v>85</v>
      </c>
      <c r="F74" s="998">
        <v>54.11764705882353</v>
      </c>
      <c r="G74" s="966">
        <v>35</v>
      </c>
      <c r="H74" s="967">
        <v>26</v>
      </c>
      <c r="I74" s="998">
        <v>34.61538461538461</v>
      </c>
      <c r="J74" s="966">
        <v>166</v>
      </c>
      <c r="K74" s="967">
        <v>111</v>
      </c>
      <c r="L74" s="998">
        <v>49.549549549549546</v>
      </c>
      <c r="M74" s="999"/>
      <c r="N74" s="970">
        <v>48</v>
      </c>
      <c r="O74" s="967">
        <v>35</v>
      </c>
      <c r="P74" s="998">
        <v>37.142857142857146</v>
      </c>
      <c r="Q74" s="1000"/>
    </row>
    <row r="75" spans="2:17" ht="9" customHeight="1">
      <c r="B75" s="996"/>
      <c r="C75" s="997" t="s">
        <v>337</v>
      </c>
      <c r="D75" s="966">
        <v>6</v>
      </c>
      <c r="E75" s="967">
        <v>3</v>
      </c>
      <c r="F75" s="998">
        <v>100</v>
      </c>
      <c r="G75" s="966">
        <v>28</v>
      </c>
      <c r="H75" s="967">
        <v>22</v>
      </c>
      <c r="I75" s="998">
        <v>27.27272727272727</v>
      </c>
      <c r="J75" s="966">
        <v>34</v>
      </c>
      <c r="K75" s="967">
        <v>25</v>
      </c>
      <c r="L75" s="998">
        <v>36</v>
      </c>
      <c r="M75" s="999"/>
      <c r="N75" s="970">
        <v>29</v>
      </c>
      <c r="O75" s="967">
        <v>22</v>
      </c>
      <c r="P75" s="998">
        <v>31.818181818181817</v>
      </c>
      <c r="Q75" s="1000"/>
    </row>
    <row r="76" spans="2:17" ht="9" customHeight="1">
      <c r="B76" s="996"/>
      <c r="C76" s="997" t="s">
        <v>573</v>
      </c>
      <c r="D76" s="966">
        <v>14</v>
      </c>
      <c r="E76" s="967">
        <v>6</v>
      </c>
      <c r="F76" s="998">
        <v>133.33333333333331</v>
      </c>
      <c r="G76" s="966">
        <v>22</v>
      </c>
      <c r="H76" s="967">
        <v>18</v>
      </c>
      <c r="I76" s="998">
        <v>22.22222222222222</v>
      </c>
      <c r="J76" s="966">
        <v>36</v>
      </c>
      <c r="K76" s="967">
        <v>24</v>
      </c>
      <c r="L76" s="998">
        <v>50</v>
      </c>
      <c r="M76" s="999"/>
      <c r="N76" s="970">
        <v>23</v>
      </c>
      <c r="O76" s="967">
        <v>19</v>
      </c>
      <c r="P76" s="998">
        <v>21.052631578947366</v>
      </c>
      <c r="Q76" s="1000"/>
    </row>
    <row r="77" spans="2:17" ht="9" customHeight="1">
      <c r="B77" s="996"/>
      <c r="C77" s="997" t="s">
        <v>574</v>
      </c>
      <c r="D77" s="966">
        <v>27</v>
      </c>
      <c r="E77" s="967">
        <v>19</v>
      </c>
      <c r="F77" s="998">
        <v>42.10526315789473</v>
      </c>
      <c r="G77" s="966">
        <v>3</v>
      </c>
      <c r="H77" s="967">
        <v>2</v>
      </c>
      <c r="I77" s="998">
        <v>50</v>
      </c>
      <c r="J77" s="966">
        <v>30</v>
      </c>
      <c r="K77" s="967">
        <v>21</v>
      </c>
      <c r="L77" s="998">
        <v>42.857142857142854</v>
      </c>
      <c r="M77" s="999"/>
      <c r="N77" s="970">
        <v>6</v>
      </c>
      <c r="O77" s="967">
        <v>4</v>
      </c>
      <c r="P77" s="998">
        <v>50</v>
      </c>
      <c r="Q77" s="1000"/>
    </row>
    <row r="78" spans="2:17" ht="9" customHeight="1">
      <c r="B78" s="996"/>
      <c r="C78" s="997" t="s">
        <v>575</v>
      </c>
      <c r="D78" s="966">
        <v>27</v>
      </c>
      <c r="E78" s="967">
        <v>18</v>
      </c>
      <c r="F78" s="998">
        <v>50</v>
      </c>
      <c r="G78" s="966">
        <v>53</v>
      </c>
      <c r="H78" s="967">
        <v>52</v>
      </c>
      <c r="I78" s="998">
        <v>1.9230769230769231</v>
      </c>
      <c r="J78" s="966">
        <v>80</v>
      </c>
      <c r="K78" s="967">
        <v>70</v>
      </c>
      <c r="L78" s="998">
        <v>14.285714285714285</v>
      </c>
      <c r="M78" s="999"/>
      <c r="N78" s="970">
        <v>56</v>
      </c>
      <c r="O78" s="967">
        <v>54</v>
      </c>
      <c r="P78" s="998">
        <v>3.7037037037037033</v>
      </c>
      <c r="Q78" s="1000"/>
    </row>
    <row r="79" spans="2:17" ht="9" customHeight="1">
      <c r="B79" s="996"/>
      <c r="C79" s="997" t="s">
        <v>577</v>
      </c>
      <c r="D79" s="966">
        <v>1</v>
      </c>
      <c r="E79" s="967">
        <v>1</v>
      </c>
      <c r="F79" s="998">
        <v>0</v>
      </c>
      <c r="G79" s="966">
        <v>23</v>
      </c>
      <c r="H79" s="967">
        <v>18</v>
      </c>
      <c r="I79" s="998">
        <v>27.77777777777778</v>
      </c>
      <c r="J79" s="966">
        <v>24</v>
      </c>
      <c r="K79" s="967">
        <v>19</v>
      </c>
      <c r="L79" s="998">
        <v>26.31578947368421</v>
      </c>
      <c r="M79" s="999"/>
      <c r="N79" s="970">
        <v>23</v>
      </c>
      <c r="O79" s="967">
        <v>18</v>
      </c>
      <c r="P79" s="998">
        <v>27.77777777777778</v>
      </c>
      <c r="Q79" s="1000"/>
    </row>
    <row r="80" spans="2:17" ht="9" customHeight="1">
      <c r="B80" s="996"/>
      <c r="C80" s="997" t="s">
        <v>579</v>
      </c>
      <c r="D80" s="966">
        <v>87</v>
      </c>
      <c r="E80" s="967">
        <v>65</v>
      </c>
      <c r="F80" s="998">
        <v>33.84615384615385</v>
      </c>
      <c r="G80" s="966">
        <v>25</v>
      </c>
      <c r="H80" s="967">
        <v>18</v>
      </c>
      <c r="I80" s="998">
        <v>38.88888888888889</v>
      </c>
      <c r="J80" s="966">
        <v>112</v>
      </c>
      <c r="K80" s="967">
        <v>83</v>
      </c>
      <c r="L80" s="998">
        <v>34.93975903614458</v>
      </c>
      <c r="M80" s="999"/>
      <c r="N80" s="970">
        <v>34</v>
      </c>
      <c r="O80" s="967">
        <v>25</v>
      </c>
      <c r="P80" s="998">
        <v>36</v>
      </c>
      <c r="Q80" s="1000"/>
    </row>
    <row r="81" spans="2:17" ht="9" customHeight="1">
      <c r="B81" s="996"/>
      <c r="C81" s="997" t="s">
        <v>684</v>
      </c>
      <c r="D81" s="966">
        <v>34</v>
      </c>
      <c r="E81" s="967">
        <v>11</v>
      </c>
      <c r="F81" s="998">
        <v>209.0909090909091</v>
      </c>
      <c r="G81" s="966">
        <v>33</v>
      </c>
      <c r="H81" s="967">
        <v>32</v>
      </c>
      <c r="I81" s="998">
        <v>3.125</v>
      </c>
      <c r="J81" s="966">
        <v>67</v>
      </c>
      <c r="K81" s="967">
        <v>43</v>
      </c>
      <c r="L81" s="998">
        <v>55.81395348837209</v>
      </c>
      <c r="M81" s="999"/>
      <c r="N81" s="970">
        <v>36</v>
      </c>
      <c r="O81" s="967">
        <v>33</v>
      </c>
      <c r="P81" s="998">
        <v>9.090909090909092</v>
      </c>
      <c r="Q81" s="1000"/>
    </row>
    <row r="82" spans="2:17" ht="9" customHeight="1">
      <c r="B82" s="996"/>
      <c r="C82" s="997" t="s">
        <v>399</v>
      </c>
      <c r="D82" s="966">
        <v>6</v>
      </c>
      <c r="E82" s="967">
        <v>3</v>
      </c>
      <c r="F82" s="998">
        <v>100</v>
      </c>
      <c r="G82" s="966">
        <v>11</v>
      </c>
      <c r="H82" s="967">
        <v>8</v>
      </c>
      <c r="I82" s="998">
        <v>37.5</v>
      </c>
      <c r="J82" s="966">
        <v>17</v>
      </c>
      <c r="K82" s="967">
        <v>11</v>
      </c>
      <c r="L82" s="998">
        <v>54.54545454545454</v>
      </c>
      <c r="M82" s="999"/>
      <c r="N82" s="970">
        <v>12</v>
      </c>
      <c r="O82" s="967">
        <v>8</v>
      </c>
      <c r="P82" s="998">
        <v>50</v>
      </c>
      <c r="Q82" s="1000"/>
    </row>
    <row r="83" spans="2:17" ht="9" customHeight="1">
      <c r="B83" s="964"/>
      <c r="C83" s="965" t="s">
        <v>339</v>
      </c>
      <c r="D83" s="1009">
        <v>338</v>
      </c>
      <c r="E83" s="1007">
        <v>216</v>
      </c>
      <c r="F83" s="1008">
        <v>56.481481481481474</v>
      </c>
      <c r="G83" s="1009">
        <v>248</v>
      </c>
      <c r="H83" s="1007">
        <v>204</v>
      </c>
      <c r="I83" s="1008">
        <v>21.568627450980394</v>
      </c>
      <c r="J83" s="1009">
        <v>586</v>
      </c>
      <c r="K83" s="1007">
        <v>420</v>
      </c>
      <c r="L83" s="1008">
        <v>39.523809523809526</v>
      </c>
      <c r="M83" s="1028"/>
      <c r="N83" s="1021">
        <v>282</v>
      </c>
      <c r="O83" s="1007">
        <v>226</v>
      </c>
      <c r="P83" s="1008">
        <v>24.778761061946902</v>
      </c>
      <c r="Q83" s="1029"/>
    </row>
    <row r="84" spans="2:17" ht="9" customHeight="1">
      <c r="B84" s="964"/>
      <c r="C84" s="965"/>
      <c r="D84" s="1022"/>
      <c r="E84" s="969"/>
      <c r="F84" s="969"/>
      <c r="G84" s="1022"/>
      <c r="H84" s="969"/>
      <c r="I84" s="969"/>
      <c r="J84" s="1022"/>
      <c r="K84" s="969"/>
      <c r="L84" s="969"/>
      <c r="M84" s="969"/>
      <c r="N84" s="1030"/>
      <c r="O84" s="969"/>
      <c r="P84" s="969"/>
      <c r="Q84" s="971"/>
    </row>
    <row r="85" spans="2:17" ht="8.25" customHeight="1">
      <c r="B85" s="1026"/>
      <c r="C85" s="1027"/>
      <c r="D85" s="1100"/>
      <c r="E85" s="1101"/>
      <c r="F85" s="1101"/>
      <c r="G85" s="1100"/>
      <c r="H85" s="1101"/>
      <c r="I85" s="1101"/>
      <c r="J85" s="1100"/>
      <c r="K85" s="1101"/>
      <c r="L85" s="1101"/>
      <c r="M85" s="1101"/>
      <c r="N85" s="1102"/>
      <c r="O85" s="1101"/>
      <c r="P85" s="1101"/>
      <c r="Q85" s="1103"/>
    </row>
    <row r="86" spans="2:17" ht="13.5" customHeight="1">
      <c r="B86" s="1026"/>
      <c r="C86" s="1027" t="s">
        <v>303</v>
      </c>
      <c r="D86" s="1006">
        <v>3598</v>
      </c>
      <c r="E86" s="1007">
        <v>2876</v>
      </c>
      <c r="F86" s="1008">
        <v>25.104311543810848</v>
      </c>
      <c r="G86" s="1009">
        <v>305</v>
      </c>
      <c r="H86" s="1009">
        <v>260</v>
      </c>
      <c r="I86" s="1010">
        <v>17.307692307692307</v>
      </c>
      <c r="J86" s="1009">
        <v>3903</v>
      </c>
      <c r="K86" s="1007">
        <v>3136</v>
      </c>
      <c r="L86" s="1008">
        <v>24.45790816326531</v>
      </c>
      <c r="M86" s="1011"/>
      <c r="N86" s="1021">
        <v>665</v>
      </c>
      <c r="O86" s="1007">
        <v>548</v>
      </c>
      <c r="P86" s="1008">
        <v>21.350364963503647</v>
      </c>
      <c r="Q86" s="1029"/>
    </row>
    <row r="87" spans="2:17" ht="9" customHeight="1">
      <c r="B87" s="1106"/>
      <c r="C87" s="1033"/>
      <c r="D87" s="1107"/>
      <c r="E87" s="1028"/>
      <c r="F87" s="1028"/>
      <c r="G87" s="1107"/>
      <c r="H87" s="1028"/>
      <c r="I87" s="1028"/>
      <c r="J87" s="1107"/>
      <c r="K87" s="1028"/>
      <c r="L87" s="1028"/>
      <c r="M87" s="1028"/>
      <c r="N87" s="1108"/>
      <c r="O87" s="1028"/>
      <c r="P87" s="1028"/>
      <c r="Q87" s="1029"/>
    </row>
    <row r="88" spans="2:17" ht="18" customHeight="1">
      <c r="B88" s="1583" t="s">
        <v>345</v>
      </c>
      <c r="C88" s="1584"/>
      <c r="D88" s="1584"/>
      <c r="E88" s="1584"/>
      <c r="F88" s="1584"/>
      <c r="G88" s="1584"/>
      <c r="H88" s="1584"/>
      <c r="I88" s="1584"/>
      <c r="J88" s="1584"/>
      <c r="K88" s="1584"/>
      <c r="L88" s="1584"/>
      <c r="M88" s="1584"/>
      <c r="N88" s="1584"/>
      <c r="O88" s="1584"/>
      <c r="P88" s="1584"/>
      <c r="Q88" s="1584"/>
    </row>
    <row r="89" spans="2:17" ht="13.5" customHeight="1">
      <c r="B89" s="945"/>
      <c r="C89" s="946"/>
      <c r="D89" s="1594" t="s">
        <v>606</v>
      </c>
      <c r="E89" s="1586"/>
      <c r="F89" s="1586"/>
      <c r="G89" s="1594" t="s">
        <v>400</v>
      </c>
      <c r="H89" s="1586"/>
      <c r="I89" s="1586"/>
      <c r="J89" s="1594" t="s">
        <v>268</v>
      </c>
      <c r="K89" s="1586"/>
      <c r="L89" s="1586"/>
      <c r="M89" s="1586"/>
      <c r="N89" s="1585" t="s">
        <v>370</v>
      </c>
      <c r="O89" s="1586"/>
      <c r="P89" s="1586"/>
      <c r="Q89" s="1587"/>
    </row>
    <row r="90" spans="2:17" ht="9" customHeight="1">
      <c r="B90" s="950"/>
      <c r="C90" s="951"/>
      <c r="D90" s="952" t="s">
        <v>261</v>
      </c>
      <c r="E90" s="952" t="s">
        <v>398</v>
      </c>
      <c r="F90" s="952" t="s">
        <v>300</v>
      </c>
      <c r="G90" s="952" t="s">
        <v>261</v>
      </c>
      <c r="H90" s="952" t="s">
        <v>398</v>
      </c>
      <c r="I90" s="952" t="s">
        <v>300</v>
      </c>
      <c r="J90" s="952" t="s">
        <v>261</v>
      </c>
      <c r="K90" s="952" t="s">
        <v>398</v>
      </c>
      <c r="L90" s="952" t="s">
        <v>300</v>
      </c>
      <c r="M90" s="1054"/>
      <c r="N90" s="953" t="s">
        <v>261</v>
      </c>
      <c r="O90" s="952" t="s">
        <v>398</v>
      </c>
      <c r="P90" s="952" t="s">
        <v>300</v>
      </c>
      <c r="Q90" s="1086"/>
    </row>
    <row r="91" spans="2:17" ht="9" customHeight="1">
      <c r="B91" s="959"/>
      <c r="C91" s="960"/>
      <c r="D91" s="955" t="s">
        <v>468</v>
      </c>
      <c r="E91" s="955" t="s">
        <v>468</v>
      </c>
      <c r="F91" s="955"/>
      <c r="G91" s="955" t="s">
        <v>468</v>
      </c>
      <c r="H91" s="955" t="s">
        <v>468</v>
      </c>
      <c r="I91" s="955"/>
      <c r="J91" s="955" t="s">
        <v>468</v>
      </c>
      <c r="K91" s="955" t="s">
        <v>468</v>
      </c>
      <c r="L91" s="955"/>
      <c r="M91" s="955"/>
      <c r="N91" s="957"/>
      <c r="O91" s="955"/>
      <c r="P91" s="955"/>
      <c r="Q91" s="961"/>
    </row>
    <row r="92" spans="2:17" ht="9.75" customHeight="1">
      <c r="B92" s="1109"/>
      <c r="C92" s="1110"/>
      <c r="D92" s="1104"/>
      <c r="E92" s="1104"/>
      <c r="F92" s="1104"/>
      <c r="G92" s="1104"/>
      <c r="H92" s="1104"/>
      <c r="I92" s="1104"/>
      <c r="J92" s="1104"/>
      <c r="K92" s="1104"/>
      <c r="L92" s="1104"/>
      <c r="M92" s="1104"/>
      <c r="N92" s="1105"/>
      <c r="O92" s="1104"/>
      <c r="P92" s="1104"/>
      <c r="Q92" s="1111"/>
    </row>
    <row r="93" spans="2:17" ht="9" customHeight="1">
      <c r="B93" s="964"/>
      <c r="C93" s="965" t="s">
        <v>269</v>
      </c>
      <c r="D93" s="966">
        <v>42258</v>
      </c>
      <c r="E93" s="967">
        <v>40135</v>
      </c>
      <c r="F93" s="1077">
        <v>5.28964743989037</v>
      </c>
      <c r="G93" s="966">
        <v>10396</v>
      </c>
      <c r="H93" s="967">
        <v>10262</v>
      </c>
      <c r="I93" s="1077">
        <v>1.3057883453517831</v>
      </c>
      <c r="J93" s="966">
        <v>758</v>
      </c>
      <c r="K93" s="967">
        <v>673</v>
      </c>
      <c r="L93" s="1077">
        <v>12.63001485884101</v>
      </c>
      <c r="M93" s="999"/>
      <c r="N93" s="970">
        <v>53412</v>
      </c>
      <c r="O93" s="967">
        <v>51070</v>
      </c>
      <c r="P93" s="1077">
        <v>4.585862541609555</v>
      </c>
      <c r="Q93" s="1000"/>
    </row>
    <row r="94" spans="2:17" ht="9.75" customHeight="1">
      <c r="B94" s="964"/>
      <c r="C94" s="965"/>
      <c r="D94" s="1022"/>
      <c r="E94" s="955"/>
      <c r="F94" s="1022"/>
      <c r="G94" s="1022"/>
      <c r="H94" s="955"/>
      <c r="I94" s="1022"/>
      <c r="J94" s="1022"/>
      <c r="K94" s="955"/>
      <c r="L94" s="1022"/>
      <c r="M94" s="969"/>
      <c r="N94" s="1030"/>
      <c r="O94" s="955"/>
      <c r="P94" s="1022"/>
      <c r="Q94" s="971"/>
    </row>
    <row r="95" spans="2:17" ht="9" customHeight="1">
      <c r="B95" s="964"/>
      <c r="C95" s="965" t="s">
        <v>353</v>
      </c>
      <c r="D95" s="972">
        <v>3505</v>
      </c>
      <c r="E95" s="973">
        <v>3186</v>
      </c>
      <c r="F95" s="1077">
        <v>10.012554927809166</v>
      </c>
      <c r="G95" s="972">
        <v>5673</v>
      </c>
      <c r="H95" s="973">
        <v>4596</v>
      </c>
      <c r="I95" s="1077">
        <v>23.433420365535248</v>
      </c>
      <c r="J95" s="972">
        <v>40</v>
      </c>
      <c r="K95" s="973">
        <v>72</v>
      </c>
      <c r="L95" s="1077">
        <v>-44.44444444444444</v>
      </c>
      <c r="M95" s="969"/>
      <c r="N95" s="974">
        <v>9218</v>
      </c>
      <c r="O95" s="973">
        <v>7854</v>
      </c>
      <c r="P95" s="1077">
        <v>17.366946778711483</v>
      </c>
      <c r="Q95" s="971"/>
    </row>
    <row r="96" spans="2:17" ht="10.5" customHeight="1">
      <c r="B96" s="964"/>
      <c r="C96" s="965" t="s">
        <v>270</v>
      </c>
      <c r="D96" s="972">
        <v>-2514</v>
      </c>
      <c r="E96" s="973">
        <v>-1671</v>
      </c>
      <c r="F96" s="1077">
        <v>-50.44883303411131</v>
      </c>
      <c r="G96" s="972">
        <v>-4734</v>
      </c>
      <c r="H96" s="973">
        <v>-4790</v>
      </c>
      <c r="I96" s="1077">
        <v>1.1691022964509394</v>
      </c>
      <c r="J96" s="972">
        <v>-4</v>
      </c>
      <c r="K96" s="973">
        <v>-29</v>
      </c>
      <c r="L96" s="1077">
        <v>86.20689655172413</v>
      </c>
      <c r="M96" s="969"/>
      <c r="N96" s="974">
        <v>-7252</v>
      </c>
      <c r="O96" s="973">
        <v>-6490</v>
      </c>
      <c r="P96" s="1077">
        <v>-11.741140215716486</v>
      </c>
      <c r="Q96" s="971"/>
    </row>
    <row r="97" spans="2:17" ht="10.5" customHeight="1">
      <c r="B97" s="964"/>
      <c r="C97" s="965" t="s">
        <v>271</v>
      </c>
      <c r="D97" s="1001">
        <v>991</v>
      </c>
      <c r="E97" s="1002">
        <v>1515</v>
      </c>
      <c r="F97" s="1112">
        <v>-34.587458745874585</v>
      </c>
      <c r="G97" s="1001">
        <v>939</v>
      </c>
      <c r="H97" s="1002">
        <v>-194</v>
      </c>
      <c r="I97" s="1112">
        <v>584.020618556701</v>
      </c>
      <c r="J97" s="1001">
        <v>36</v>
      </c>
      <c r="K97" s="1002">
        <v>43</v>
      </c>
      <c r="L97" s="1112">
        <v>-16.27906976744186</v>
      </c>
      <c r="M97" s="978"/>
      <c r="N97" s="1004">
        <v>1966</v>
      </c>
      <c r="O97" s="1002">
        <v>1364</v>
      </c>
      <c r="P97" s="1112">
        <v>44.13489736070381</v>
      </c>
      <c r="Q97" s="980"/>
    </row>
    <row r="98" spans="2:17" ht="10.5" customHeight="1">
      <c r="B98" s="964"/>
      <c r="C98" s="965" t="s">
        <v>272</v>
      </c>
      <c r="D98" s="972">
        <v>-6</v>
      </c>
      <c r="E98" s="972">
        <v>104</v>
      </c>
      <c r="F98" s="1077">
        <v>-105.76923076923077</v>
      </c>
      <c r="G98" s="972">
        <v>-34</v>
      </c>
      <c r="H98" s="973">
        <v>-41</v>
      </c>
      <c r="I98" s="1077">
        <v>17.073170731707318</v>
      </c>
      <c r="J98" s="972">
        <v>0</v>
      </c>
      <c r="K98" s="973">
        <v>0</v>
      </c>
      <c r="L98" s="1077" t="s">
        <v>312</v>
      </c>
      <c r="M98" s="969"/>
      <c r="N98" s="974">
        <v>-40</v>
      </c>
      <c r="O98" s="972">
        <v>63</v>
      </c>
      <c r="P98" s="1077">
        <v>-163.4920634920635</v>
      </c>
      <c r="Q98" s="971"/>
    </row>
    <row r="99" spans="2:17" ht="11.25" customHeight="1">
      <c r="B99" s="964"/>
      <c r="C99" s="965" t="s">
        <v>273</v>
      </c>
      <c r="D99" s="972">
        <v>1703</v>
      </c>
      <c r="E99" s="973">
        <v>504</v>
      </c>
      <c r="F99" s="1077">
        <v>237.8968253968254</v>
      </c>
      <c r="G99" s="972">
        <v>112</v>
      </c>
      <c r="H99" s="973">
        <v>369</v>
      </c>
      <c r="I99" s="1077">
        <v>-69.64769647696477</v>
      </c>
      <c r="J99" s="972">
        <v>46</v>
      </c>
      <c r="K99" s="973">
        <v>42</v>
      </c>
      <c r="L99" s="1077">
        <v>9.523809523809524</v>
      </c>
      <c r="M99" s="969"/>
      <c r="N99" s="974">
        <v>1861</v>
      </c>
      <c r="O99" s="973">
        <v>915</v>
      </c>
      <c r="P99" s="1077">
        <v>103.38797814207649</v>
      </c>
      <c r="Q99" s="971"/>
    </row>
    <row r="100" spans="2:17" ht="10.5" customHeight="1">
      <c r="B100" s="964"/>
      <c r="C100" s="965"/>
      <c r="D100" s="1104"/>
      <c r="E100" s="948"/>
      <c r="F100" s="1104"/>
      <c r="G100" s="1104"/>
      <c r="H100" s="948"/>
      <c r="I100" s="1104"/>
      <c r="J100" s="1104"/>
      <c r="K100" s="948"/>
      <c r="L100" s="1104"/>
      <c r="M100" s="978"/>
      <c r="N100" s="1105"/>
      <c r="O100" s="948"/>
      <c r="P100" s="1104"/>
      <c r="Q100" s="980"/>
    </row>
    <row r="101" spans="2:17" ht="10.5" customHeight="1">
      <c r="B101" s="964"/>
      <c r="C101" s="965" t="s">
        <v>274</v>
      </c>
      <c r="D101" s="972">
        <v>2688</v>
      </c>
      <c r="E101" s="973">
        <v>2123</v>
      </c>
      <c r="F101" s="1077">
        <v>26.613283089967027</v>
      </c>
      <c r="G101" s="972">
        <v>1017</v>
      </c>
      <c r="H101" s="973">
        <v>134</v>
      </c>
      <c r="I101" s="1077">
        <v>658.955223880597</v>
      </c>
      <c r="J101" s="972">
        <v>82</v>
      </c>
      <c r="K101" s="973">
        <v>85</v>
      </c>
      <c r="L101" s="1077">
        <v>-3.5294117647058822</v>
      </c>
      <c r="M101" s="969"/>
      <c r="N101" s="974">
        <v>3787</v>
      </c>
      <c r="O101" s="973">
        <v>2342</v>
      </c>
      <c r="P101" s="1077">
        <v>61.69940222032451</v>
      </c>
      <c r="Q101" s="971"/>
    </row>
    <row r="102" spans="2:17" ht="9" customHeight="1">
      <c r="B102" s="964"/>
      <c r="C102" s="965"/>
      <c r="D102" s="1022"/>
      <c r="E102" s="955"/>
      <c r="F102" s="1022"/>
      <c r="G102" s="1022"/>
      <c r="H102" s="955"/>
      <c r="I102" s="1022"/>
      <c r="J102" s="1022"/>
      <c r="K102" s="955"/>
      <c r="L102" s="1022"/>
      <c r="M102" s="969"/>
      <c r="N102" s="1030"/>
      <c r="O102" s="955"/>
      <c r="P102" s="1022"/>
      <c r="Q102" s="971"/>
    </row>
    <row r="103" spans="2:17" ht="10.5" customHeight="1">
      <c r="B103" s="964"/>
      <c r="C103" s="965" t="s">
        <v>275</v>
      </c>
      <c r="D103" s="1006">
        <v>44946</v>
      </c>
      <c r="E103" s="1057">
        <v>42258</v>
      </c>
      <c r="F103" s="1080">
        <v>6.3609257418713625</v>
      </c>
      <c r="G103" s="1006">
        <v>11413</v>
      </c>
      <c r="H103" s="1057">
        <v>10396</v>
      </c>
      <c r="I103" s="1080">
        <v>9.782608695652174</v>
      </c>
      <c r="J103" s="1006">
        <v>840</v>
      </c>
      <c r="K103" s="1057">
        <v>758</v>
      </c>
      <c r="L103" s="1080">
        <v>10.817941952506596</v>
      </c>
      <c r="M103" s="1075"/>
      <c r="N103" s="1012">
        <v>57199</v>
      </c>
      <c r="O103" s="1057">
        <v>53412</v>
      </c>
      <c r="P103" s="1080">
        <v>7.0901670036695865</v>
      </c>
      <c r="Q103" s="1056"/>
    </row>
    <row r="104" spans="2:17" ht="9" customHeight="1">
      <c r="B104" s="981"/>
      <c r="C104" s="982"/>
      <c r="D104" s="987"/>
      <c r="E104" s="987"/>
      <c r="F104" s="987"/>
      <c r="G104" s="987"/>
      <c r="H104" s="987"/>
      <c r="I104" s="987"/>
      <c r="J104" s="987"/>
      <c r="K104" s="987"/>
      <c r="L104" s="987"/>
      <c r="M104" s="987"/>
      <c r="N104" s="988"/>
      <c r="O104" s="987"/>
      <c r="P104" s="987"/>
      <c r="Q104" s="989"/>
    </row>
  </sheetData>
  <mergeCells count="9">
    <mergeCell ref="B2:Q2"/>
    <mergeCell ref="B3:Q3"/>
    <mergeCell ref="B4:Q4"/>
    <mergeCell ref="N5:Q5"/>
    <mergeCell ref="B88:Q88"/>
    <mergeCell ref="D89:F89"/>
    <mergeCell ref="G89:I89"/>
    <mergeCell ref="J89:M89"/>
    <mergeCell ref="N89:Q89"/>
  </mergeCells>
  <printOptions horizontalCentered="1" verticalCentered="1"/>
  <pageMargins left="0" right="0" top="0" bottom="0.1968503937007874" header="0" footer="0.1968503937007874"/>
  <pageSetup fitToHeight="1" fitToWidth="1" horizontalDpi="600" verticalDpi="600" orientation="portrait" paperSize="9" scale="77" r:id="rId1"/>
</worksheet>
</file>

<file path=xl/worksheets/sheet34.xml><?xml version="1.0" encoding="utf-8"?>
<worksheet xmlns="http://schemas.openxmlformats.org/spreadsheetml/2006/main" xmlns:r="http://schemas.openxmlformats.org/officeDocument/2006/relationships">
  <sheetPr>
    <pageSetUpPr fitToPage="1"/>
  </sheetPr>
  <dimension ref="B2:Q96"/>
  <sheetViews>
    <sheetView workbookViewId="0" topLeftCell="A1">
      <selection activeCell="C2" sqref="C2"/>
    </sheetView>
  </sheetViews>
  <sheetFormatPr defaultColWidth="9.00390625" defaultRowHeight="14.25"/>
  <cols>
    <col min="1" max="1" width="6.25390625" style="944" customWidth="1"/>
    <col min="2" max="2" width="0.875" style="944" customWidth="1"/>
    <col min="3" max="3" width="27.37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6384" width="8.75390625" style="944" customWidth="1"/>
  </cols>
  <sheetData>
    <row r="1" ht="21" customHeight="1"/>
    <row r="2" spans="2:17" ht="13.5" customHeight="1">
      <c r="B2" s="1588" t="s">
        <v>949</v>
      </c>
      <c r="C2" s="1589"/>
      <c r="D2" s="1589"/>
      <c r="E2" s="1589"/>
      <c r="F2" s="1589"/>
      <c r="G2" s="1589"/>
      <c r="H2" s="1589"/>
      <c r="I2" s="1589"/>
      <c r="J2" s="1589"/>
      <c r="K2" s="1589"/>
      <c r="L2" s="1589"/>
      <c r="M2" s="1589"/>
      <c r="N2" s="1589"/>
      <c r="O2" s="1589"/>
      <c r="P2" s="1589"/>
      <c r="Q2" s="1589"/>
    </row>
    <row r="3" spans="2:17" ht="22.5" customHeight="1">
      <c r="B3" s="1590" t="s">
        <v>293</v>
      </c>
      <c r="C3" s="1591"/>
      <c r="D3" s="1591"/>
      <c r="E3" s="1591"/>
      <c r="F3" s="1591"/>
      <c r="G3" s="1591"/>
      <c r="H3" s="1591"/>
      <c r="I3" s="1591"/>
      <c r="J3" s="1591"/>
      <c r="K3" s="1591"/>
      <c r="L3" s="1591"/>
      <c r="M3" s="1591"/>
      <c r="N3" s="1591"/>
      <c r="O3" s="1591"/>
      <c r="P3" s="1591"/>
      <c r="Q3" s="1592"/>
    </row>
    <row r="4" spans="2:17" ht="18" customHeight="1">
      <c r="B4" s="1593" t="s">
        <v>294</v>
      </c>
      <c r="C4" s="1589"/>
      <c r="D4" s="1589"/>
      <c r="E4" s="1589"/>
      <c r="F4" s="1589"/>
      <c r="G4" s="1589"/>
      <c r="H4" s="1589"/>
      <c r="I4" s="1589"/>
      <c r="J4" s="1589"/>
      <c r="K4" s="1589"/>
      <c r="L4" s="1589"/>
      <c r="M4" s="1589"/>
      <c r="N4" s="1589"/>
      <c r="O4" s="1589"/>
      <c r="P4" s="1589"/>
      <c r="Q4" s="1589"/>
    </row>
    <row r="5" spans="2:17" ht="17.25" customHeight="1">
      <c r="B5" s="945"/>
      <c r="C5" s="946"/>
      <c r="D5" s="1594" t="s">
        <v>295</v>
      </c>
      <c r="E5" s="1586"/>
      <c r="F5" s="1586"/>
      <c r="G5" s="946"/>
      <c r="H5" s="948" t="s">
        <v>296</v>
      </c>
      <c r="I5" s="949"/>
      <c r="J5" s="946"/>
      <c r="K5" s="947" t="s">
        <v>401</v>
      </c>
      <c r="L5" s="1595"/>
      <c r="M5" s="1586"/>
      <c r="N5" s="1585" t="s">
        <v>126</v>
      </c>
      <c r="O5" s="1586"/>
      <c r="P5" s="1586"/>
      <c r="Q5" s="1587"/>
    </row>
    <row r="6" spans="2:17" ht="9" customHeight="1">
      <c r="B6" s="950"/>
      <c r="C6" s="951"/>
      <c r="D6" s="952"/>
      <c r="E6" s="952"/>
      <c r="F6" s="952"/>
      <c r="G6" s="952"/>
      <c r="H6" s="952"/>
      <c r="I6" s="952"/>
      <c r="J6" s="952"/>
      <c r="K6" s="952"/>
      <c r="L6" s="952"/>
      <c r="M6" s="952"/>
      <c r="N6" s="953"/>
      <c r="O6" s="952"/>
      <c r="P6" s="952"/>
      <c r="Q6" s="954"/>
    </row>
    <row r="7" spans="2:17" ht="9" customHeight="1">
      <c r="B7" s="950"/>
      <c r="C7" s="951"/>
      <c r="D7" s="952"/>
      <c r="E7" s="952"/>
      <c r="F7" s="952"/>
      <c r="G7" s="952"/>
      <c r="H7" s="952"/>
      <c r="I7" s="952"/>
      <c r="J7" s="952"/>
      <c r="K7" s="952"/>
      <c r="L7" s="952"/>
      <c r="M7" s="952"/>
      <c r="N7" s="953"/>
      <c r="O7" s="952"/>
      <c r="P7" s="952"/>
      <c r="Q7" s="954"/>
    </row>
    <row r="8" spans="2:17" ht="9" customHeight="1">
      <c r="B8" s="950"/>
      <c r="C8" s="951"/>
      <c r="D8" s="955" t="s">
        <v>298</v>
      </c>
      <c r="E8" s="955" t="s">
        <v>299</v>
      </c>
      <c r="F8" s="955" t="s">
        <v>300</v>
      </c>
      <c r="G8" s="955" t="s">
        <v>298</v>
      </c>
      <c r="H8" s="955" t="s">
        <v>299</v>
      </c>
      <c r="I8" s="955" t="s">
        <v>300</v>
      </c>
      <c r="J8" s="955" t="s">
        <v>298</v>
      </c>
      <c r="K8" s="955" t="s">
        <v>299</v>
      </c>
      <c r="L8" s="955" t="s">
        <v>300</v>
      </c>
      <c r="M8" s="956"/>
      <c r="N8" s="957" t="s">
        <v>298</v>
      </c>
      <c r="O8" s="955" t="s">
        <v>299</v>
      </c>
      <c r="P8" s="955" t="s">
        <v>300</v>
      </c>
      <c r="Q8" s="958"/>
    </row>
    <row r="9" spans="2:17" ht="9" customHeight="1">
      <c r="B9" s="959"/>
      <c r="C9" s="960"/>
      <c r="D9" s="955" t="s">
        <v>468</v>
      </c>
      <c r="E9" s="955" t="s">
        <v>468</v>
      </c>
      <c r="F9" s="955"/>
      <c r="G9" s="955" t="s">
        <v>468</v>
      </c>
      <c r="H9" s="955" t="s">
        <v>468</v>
      </c>
      <c r="I9" s="955"/>
      <c r="J9" s="955" t="s">
        <v>468</v>
      </c>
      <c r="K9" s="955" t="s">
        <v>468</v>
      </c>
      <c r="L9" s="955"/>
      <c r="M9" s="955"/>
      <c r="N9" s="957" t="s">
        <v>468</v>
      </c>
      <c r="O9" s="955" t="s">
        <v>468</v>
      </c>
      <c r="P9" s="955"/>
      <c r="Q9" s="961"/>
    </row>
    <row r="10" spans="2:17" ht="9" customHeight="1">
      <c r="B10" s="945"/>
      <c r="C10" s="946"/>
      <c r="D10" s="948"/>
      <c r="E10" s="948"/>
      <c r="F10" s="948"/>
      <c r="G10" s="948"/>
      <c r="H10" s="948"/>
      <c r="I10" s="948"/>
      <c r="J10" s="948"/>
      <c r="K10" s="948"/>
      <c r="L10" s="948"/>
      <c r="M10" s="948"/>
      <c r="N10" s="962"/>
      <c r="O10" s="948"/>
      <c r="P10" s="948"/>
      <c r="Q10" s="963"/>
    </row>
    <row r="11" spans="2:17" ht="9" customHeight="1">
      <c r="B11" s="964"/>
      <c r="C11" s="965" t="s">
        <v>301</v>
      </c>
      <c r="D11" s="966">
        <v>7192</v>
      </c>
      <c r="E11" s="967">
        <v>7192</v>
      </c>
      <c r="F11" s="968">
        <v>0</v>
      </c>
      <c r="G11" s="966">
        <v>5981</v>
      </c>
      <c r="H11" s="967">
        <v>4958</v>
      </c>
      <c r="I11" s="968">
        <v>20.63331988705123</v>
      </c>
      <c r="J11" s="966">
        <v>1921</v>
      </c>
      <c r="K11" s="967">
        <v>1491</v>
      </c>
      <c r="L11" s="968">
        <v>28.83970489604292</v>
      </c>
      <c r="M11" s="969"/>
      <c r="N11" s="970">
        <v>15094</v>
      </c>
      <c r="O11" s="967">
        <v>13641</v>
      </c>
      <c r="P11" s="968">
        <v>10.651711751337878</v>
      </c>
      <c r="Q11" s="971"/>
    </row>
    <row r="12" spans="2:17" ht="9" customHeight="1">
      <c r="B12" s="964"/>
      <c r="C12" s="965" t="s">
        <v>302</v>
      </c>
      <c r="D12" s="972">
        <v>13486</v>
      </c>
      <c r="E12" s="973">
        <v>7916</v>
      </c>
      <c r="F12" s="968">
        <v>70.36382011116726</v>
      </c>
      <c r="G12" s="972">
        <v>0</v>
      </c>
      <c r="H12" s="972">
        <v>0</v>
      </c>
      <c r="I12" s="972">
        <v>0</v>
      </c>
      <c r="J12" s="972">
        <v>20408</v>
      </c>
      <c r="K12" s="973">
        <v>18049</v>
      </c>
      <c r="L12" s="968">
        <v>13.069976175965428</v>
      </c>
      <c r="M12" s="969"/>
      <c r="N12" s="974">
        <v>33894</v>
      </c>
      <c r="O12" s="973">
        <v>25965</v>
      </c>
      <c r="P12" s="968">
        <v>30.53726169844021</v>
      </c>
      <c r="Q12" s="971"/>
    </row>
    <row r="13" spans="2:17" ht="9" customHeight="1">
      <c r="B13" s="964"/>
      <c r="C13" s="965" t="s">
        <v>303</v>
      </c>
      <c r="D13" s="975">
        <v>20678</v>
      </c>
      <c r="E13" s="976">
        <v>15108</v>
      </c>
      <c r="F13" s="977">
        <v>36.86788456446916</v>
      </c>
      <c r="G13" s="975">
        <v>5981</v>
      </c>
      <c r="H13" s="976">
        <v>4958</v>
      </c>
      <c r="I13" s="977">
        <v>20.63331988705123</v>
      </c>
      <c r="J13" s="975">
        <v>22329</v>
      </c>
      <c r="K13" s="976">
        <v>19540</v>
      </c>
      <c r="L13" s="977">
        <v>14.273285568065507</v>
      </c>
      <c r="M13" s="978"/>
      <c r="N13" s="979">
        <v>48988</v>
      </c>
      <c r="O13" s="976">
        <v>39606</v>
      </c>
      <c r="P13" s="977">
        <v>23.688330051002374</v>
      </c>
      <c r="Q13" s="980"/>
    </row>
    <row r="14" spans="2:17" ht="6" customHeight="1">
      <c r="B14" s="981"/>
      <c r="C14" s="982"/>
      <c r="D14" s="983"/>
      <c r="E14" s="983"/>
      <c r="F14" s="983"/>
      <c r="G14" s="983"/>
      <c r="H14" s="983"/>
      <c r="I14" s="983"/>
      <c r="J14" s="983"/>
      <c r="K14" s="983"/>
      <c r="L14" s="983"/>
      <c r="M14" s="983"/>
      <c r="N14" s="984"/>
      <c r="O14" s="983"/>
      <c r="P14" s="983"/>
      <c r="Q14" s="985"/>
    </row>
    <row r="15" spans="2:17" ht="18" customHeight="1">
      <c r="B15" s="986"/>
      <c r="C15" s="1583" t="s">
        <v>304</v>
      </c>
      <c r="D15" s="1584"/>
      <c r="E15" s="1584"/>
      <c r="F15" s="1584"/>
      <c r="G15" s="1584"/>
      <c r="H15" s="1584"/>
      <c r="I15" s="1584"/>
      <c r="J15" s="1584"/>
      <c r="K15" s="1584"/>
      <c r="L15" s="1584"/>
      <c r="M15" s="1584"/>
      <c r="N15" s="1584"/>
      <c r="O15" s="1584"/>
      <c r="P15" s="1584"/>
      <c r="Q15" s="1584"/>
    </row>
    <row r="16" spans="2:17" ht="18" customHeight="1">
      <c r="B16" s="945"/>
      <c r="C16" s="946"/>
      <c r="D16" s="946"/>
      <c r="E16" s="947" t="s">
        <v>286</v>
      </c>
      <c r="F16" s="946"/>
      <c r="G16" s="946"/>
      <c r="H16" s="947" t="s">
        <v>287</v>
      </c>
      <c r="I16" s="946"/>
      <c r="J16" s="946"/>
      <c r="K16" s="947" t="s">
        <v>126</v>
      </c>
      <c r="L16" s="946"/>
      <c r="M16" s="946"/>
      <c r="N16" s="1585" t="s">
        <v>402</v>
      </c>
      <c r="O16" s="1586"/>
      <c r="P16" s="1586"/>
      <c r="Q16" s="1587"/>
    </row>
    <row r="17" spans="2:17" ht="8.25" customHeight="1">
      <c r="B17" s="950"/>
      <c r="C17" s="951"/>
      <c r="D17" s="952"/>
      <c r="E17" s="952"/>
      <c r="F17" s="952"/>
      <c r="G17" s="952"/>
      <c r="H17" s="952"/>
      <c r="I17" s="952"/>
      <c r="J17" s="952"/>
      <c r="K17" s="952"/>
      <c r="L17" s="952"/>
      <c r="M17" s="952"/>
      <c r="N17" s="953"/>
      <c r="O17" s="952"/>
      <c r="P17" s="952"/>
      <c r="Q17" s="954"/>
    </row>
    <row r="18" spans="2:17" ht="9.75" customHeight="1">
      <c r="B18" s="950"/>
      <c r="C18" s="951"/>
      <c r="D18" s="955" t="s">
        <v>298</v>
      </c>
      <c r="E18" s="955" t="s">
        <v>299</v>
      </c>
      <c r="F18" s="955" t="s">
        <v>300</v>
      </c>
      <c r="G18" s="955" t="s">
        <v>298</v>
      </c>
      <c r="H18" s="955" t="s">
        <v>299</v>
      </c>
      <c r="I18" s="955" t="s">
        <v>300</v>
      </c>
      <c r="J18" s="955" t="s">
        <v>298</v>
      </c>
      <c r="K18" s="955" t="s">
        <v>299</v>
      </c>
      <c r="L18" s="955" t="s">
        <v>300</v>
      </c>
      <c r="M18" s="956"/>
      <c r="N18" s="957" t="s">
        <v>298</v>
      </c>
      <c r="O18" s="955" t="s">
        <v>299</v>
      </c>
      <c r="P18" s="955" t="s">
        <v>300</v>
      </c>
      <c r="Q18" s="958"/>
    </row>
    <row r="19" spans="2:17" ht="9.75" customHeight="1">
      <c r="B19" s="959"/>
      <c r="C19" s="960"/>
      <c r="D19" s="987" t="s">
        <v>468</v>
      </c>
      <c r="E19" s="987" t="s">
        <v>468</v>
      </c>
      <c r="F19" s="987"/>
      <c r="G19" s="987" t="s">
        <v>468</v>
      </c>
      <c r="H19" s="987" t="s">
        <v>468</v>
      </c>
      <c r="I19" s="987"/>
      <c r="J19" s="987" t="s">
        <v>468</v>
      </c>
      <c r="K19" s="987" t="s">
        <v>468</v>
      </c>
      <c r="L19" s="987"/>
      <c r="M19" s="987"/>
      <c r="N19" s="988" t="s">
        <v>468</v>
      </c>
      <c r="O19" s="987" t="s">
        <v>468</v>
      </c>
      <c r="P19" s="987"/>
      <c r="Q19" s="989"/>
    </row>
    <row r="20" spans="2:17" ht="11.25" customHeight="1">
      <c r="B20" s="950"/>
      <c r="C20" s="951" t="s">
        <v>403</v>
      </c>
      <c r="D20" s="956"/>
      <c r="E20" s="956"/>
      <c r="F20" s="956"/>
      <c r="G20" s="956"/>
      <c r="H20" s="956"/>
      <c r="I20" s="956"/>
      <c r="J20" s="956"/>
      <c r="K20" s="956"/>
      <c r="L20" s="956"/>
      <c r="M20" s="956"/>
      <c r="N20" s="990"/>
      <c r="O20" s="956"/>
      <c r="P20" s="956"/>
      <c r="Q20" s="958"/>
    </row>
    <row r="21" spans="2:17" ht="15" customHeight="1">
      <c r="B21" s="991"/>
      <c r="C21" s="992" t="s">
        <v>306</v>
      </c>
      <c r="D21" s="993"/>
      <c r="E21" s="993"/>
      <c r="F21" s="993"/>
      <c r="G21" s="993"/>
      <c r="H21" s="993"/>
      <c r="I21" s="993"/>
      <c r="J21" s="993"/>
      <c r="K21" s="993"/>
      <c r="L21" s="993"/>
      <c r="M21" s="993"/>
      <c r="N21" s="994"/>
      <c r="O21" s="993"/>
      <c r="P21" s="993"/>
      <c r="Q21" s="995"/>
    </row>
    <row r="22" spans="2:17" ht="9.75" customHeight="1">
      <c r="B22" s="996"/>
      <c r="C22" s="997" t="s">
        <v>307</v>
      </c>
      <c r="D22" s="966">
        <v>14</v>
      </c>
      <c r="E22" s="967">
        <v>12</v>
      </c>
      <c r="F22" s="998">
        <v>16.666666666666664</v>
      </c>
      <c r="G22" s="966">
        <v>7</v>
      </c>
      <c r="H22" s="967">
        <v>8</v>
      </c>
      <c r="I22" s="998">
        <v>-12.5</v>
      </c>
      <c r="J22" s="966">
        <v>21</v>
      </c>
      <c r="K22" s="967">
        <v>20</v>
      </c>
      <c r="L22" s="998">
        <v>5</v>
      </c>
      <c r="M22" s="999"/>
      <c r="N22" s="970">
        <v>42</v>
      </c>
      <c r="O22" s="967">
        <v>43</v>
      </c>
      <c r="P22" s="998">
        <v>-2.3255813953488373</v>
      </c>
      <c r="Q22" s="1000"/>
    </row>
    <row r="23" spans="2:17" ht="9.75" customHeight="1">
      <c r="B23" s="996"/>
      <c r="C23" s="997" t="s">
        <v>308</v>
      </c>
      <c r="D23" s="966">
        <v>23</v>
      </c>
      <c r="E23" s="967">
        <v>15</v>
      </c>
      <c r="F23" s="998">
        <v>53.333333333333336</v>
      </c>
      <c r="G23" s="966">
        <v>1</v>
      </c>
      <c r="H23" s="967">
        <v>1</v>
      </c>
      <c r="I23" s="998">
        <v>0</v>
      </c>
      <c r="J23" s="966">
        <v>24</v>
      </c>
      <c r="K23" s="967">
        <v>16</v>
      </c>
      <c r="L23" s="998">
        <v>50</v>
      </c>
      <c r="M23" s="999"/>
      <c r="N23" s="970">
        <v>29</v>
      </c>
      <c r="O23" s="967">
        <v>17</v>
      </c>
      <c r="P23" s="998">
        <v>70.58823529411765</v>
      </c>
      <c r="Q23" s="1000"/>
    </row>
    <row r="24" spans="2:17" ht="9.75" customHeight="1">
      <c r="B24" s="996"/>
      <c r="C24" s="997" t="s">
        <v>309</v>
      </c>
      <c r="D24" s="966">
        <v>23</v>
      </c>
      <c r="E24" s="967">
        <v>2</v>
      </c>
      <c r="F24" s="998">
        <v>1050</v>
      </c>
      <c r="G24" s="966">
        <v>1</v>
      </c>
      <c r="H24" s="967">
        <v>2</v>
      </c>
      <c r="I24" s="998">
        <v>-50</v>
      </c>
      <c r="J24" s="966">
        <v>24</v>
      </c>
      <c r="K24" s="967">
        <v>4</v>
      </c>
      <c r="L24" s="998">
        <v>500</v>
      </c>
      <c r="M24" s="999"/>
      <c r="N24" s="970">
        <v>28</v>
      </c>
      <c r="O24" s="967">
        <v>10</v>
      </c>
      <c r="P24" s="998">
        <v>180</v>
      </c>
      <c r="Q24" s="1000"/>
    </row>
    <row r="25" spans="2:17" ht="9.75" customHeight="1">
      <c r="B25" s="996"/>
      <c r="C25" s="997" t="s">
        <v>310</v>
      </c>
      <c r="D25" s="966">
        <v>816</v>
      </c>
      <c r="E25" s="967">
        <v>720</v>
      </c>
      <c r="F25" s="998">
        <v>13.333333333333334</v>
      </c>
      <c r="G25" s="966" t="s">
        <v>311</v>
      </c>
      <c r="H25" s="967" t="s">
        <v>311</v>
      </c>
      <c r="I25" s="998" t="s">
        <v>312</v>
      </c>
      <c r="J25" s="966">
        <v>816</v>
      </c>
      <c r="K25" s="967">
        <v>720</v>
      </c>
      <c r="L25" s="998">
        <v>13.333333333333334</v>
      </c>
      <c r="M25" s="999"/>
      <c r="N25" s="970">
        <v>816</v>
      </c>
      <c r="O25" s="967">
        <v>720</v>
      </c>
      <c r="P25" s="998">
        <v>13.333333333333334</v>
      </c>
      <c r="Q25" s="1000"/>
    </row>
    <row r="26" spans="2:17" ht="10.5" customHeight="1">
      <c r="B26" s="964"/>
      <c r="C26" s="965" t="s">
        <v>313</v>
      </c>
      <c r="D26" s="1001">
        <v>876</v>
      </c>
      <c r="E26" s="1002">
        <v>749</v>
      </c>
      <c r="F26" s="977">
        <v>16.955941255006675</v>
      </c>
      <c r="G26" s="1001">
        <v>9</v>
      </c>
      <c r="H26" s="1001">
        <v>11</v>
      </c>
      <c r="I26" s="977">
        <v>-18.181818181818183</v>
      </c>
      <c r="J26" s="1001">
        <v>885</v>
      </c>
      <c r="K26" s="1002">
        <v>760</v>
      </c>
      <c r="L26" s="977">
        <v>16.447368421052634</v>
      </c>
      <c r="M26" s="1003"/>
      <c r="N26" s="979">
        <v>915</v>
      </c>
      <c r="O26" s="976">
        <v>790</v>
      </c>
      <c r="P26" s="1099">
        <v>15.822784810126583</v>
      </c>
      <c r="Q26" s="1005"/>
    </row>
    <row r="27" spans="2:17" ht="9.75" customHeight="1">
      <c r="B27" s="996"/>
      <c r="C27" s="997" t="s">
        <v>314</v>
      </c>
      <c r="D27" s="966">
        <v>161</v>
      </c>
      <c r="E27" s="967">
        <v>244</v>
      </c>
      <c r="F27" s="998">
        <v>-34.01639344262295</v>
      </c>
      <c r="G27" s="966" t="s">
        <v>311</v>
      </c>
      <c r="H27" s="967" t="s">
        <v>311</v>
      </c>
      <c r="I27" s="998" t="s">
        <v>312</v>
      </c>
      <c r="J27" s="966">
        <v>161</v>
      </c>
      <c r="K27" s="967">
        <v>244</v>
      </c>
      <c r="L27" s="998">
        <v>-34.01639344262295</v>
      </c>
      <c r="M27" s="999"/>
      <c r="N27" s="970">
        <v>161</v>
      </c>
      <c r="O27" s="967">
        <v>244</v>
      </c>
      <c r="P27" s="998">
        <v>-34.01639344262295</v>
      </c>
      <c r="Q27" s="1000"/>
    </row>
    <row r="28" spans="2:17" ht="9" customHeight="1">
      <c r="B28" s="964"/>
      <c r="C28" s="965" t="s">
        <v>126</v>
      </c>
      <c r="D28" s="1006">
        <v>1037</v>
      </c>
      <c r="E28" s="1007">
        <v>993</v>
      </c>
      <c r="F28" s="1008">
        <v>4.431017119838873</v>
      </c>
      <c r="G28" s="1009">
        <v>9</v>
      </c>
      <c r="H28" s="1009">
        <v>11</v>
      </c>
      <c r="I28" s="1010">
        <v>-18.181818181818183</v>
      </c>
      <c r="J28" s="1009">
        <v>1046</v>
      </c>
      <c r="K28" s="1007">
        <v>1004</v>
      </c>
      <c r="L28" s="1008">
        <v>4.183266932270916</v>
      </c>
      <c r="M28" s="1011"/>
      <c r="N28" s="1012">
        <v>1076</v>
      </c>
      <c r="O28" s="1057">
        <v>1034</v>
      </c>
      <c r="P28" s="1079">
        <v>4.061895551257253</v>
      </c>
      <c r="Q28" s="1013"/>
    </row>
    <row r="29" spans="2:17" ht="15" customHeight="1">
      <c r="B29" s="991"/>
      <c r="C29" s="992" t="s">
        <v>315</v>
      </c>
      <c r="D29" s="993"/>
      <c r="E29" s="993"/>
      <c r="F29" s="993"/>
      <c r="G29" s="993"/>
      <c r="H29" s="993"/>
      <c r="I29" s="993"/>
      <c r="J29" s="993"/>
      <c r="K29" s="993"/>
      <c r="L29" s="993"/>
      <c r="M29" s="993"/>
      <c r="N29" s="994"/>
      <c r="O29" s="993"/>
      <c r="P29" s="993"/>
      <c r="Q29" s="995"/>
    </row>
    <row r="30" spans="2:17" ht="9.75" customHeight="1">
      <c r="B30" s="996"/>
      <c r="C30" s="997" t="s">
        <v>316</v>
      </c>
      <c r="D30" s="966">
        <v>536</v>
      </c>
      <c r="E30" s="967">
        <v>242</v>
      </c>
      <c r="F30" s="998">
        <v>121.48760330578511</v>
      </c>
      <c r="G30" s="966">
        <v>162</v>
      </c>
      <c r="H30" s="967">
        <v>146</v>
      </c>
      <c r="I30" s="998">
        <v>10.95890410958904</v>
      </c>
      <c r="J30" s="966">
        <v>698</v>
      </c>
      <c r="K30" s="967">
        <v>388</v>
      </c>
      <c r="L30" s="998">
        <v>79.89690721649485</v>
      </c>
      <c r="M30" s="999"/>
      <c r="N30" s="970">
        <v>1071</v>
      </c>
      <c r="O30" s="967">
        <v>772</v>
      </c>
      <c r="P30" s="998">
        <v>38.73056994818653</v>
      </c>
      <c r="Q30" s="1000"/>
    </row>
    <row r="31" spans="2:17" ht="9.75" customHeight="1">
      <c r="B31" s="996"/>
      <c r="C31" s="997" t="s">
        <v>310</v>
      </c>
      <c r="D31" s="966">
        <v>264</v>
      </c>
      <c r="E31" s="967">
        <v>212</v>
      </c>
      <c r="F31" s="998">
        <v>24.528301886792452</v>
      </c>
      <c r="G31" s="966" t="s">
        <v>311</v>
      </c>
      <c r="H31" s="967" t="s">
        <v>311</v>
      </c>
      <c r="I31" s="998" t="s">
        <v>312</v>
      </c>
      <c r="J31" s="966">
        <v>264</v>
      </c>
      <c r="K31" s="967">
        <v>212</v>
      </c>
      <c r="L31" s="998">
        <v>24.528301886792452</v>
      </c>
      <c r="M31" s="999"/>
      <c r="N31" s="970">
        <v>264</v>
      </c>
      <c r="O31" s="967">
        <v>212</v>
      </c>
      <c r="P31" s="998">
        <v>24.528301886792452</v>
      </c>
      <c r="Q31" s="1000"/>
    </row>
    <row r="32" spans="2:17" ht="9.75" customHeight="1">
      <c r="B32" s="996"/>
      <c r="C32" s="997" t="s">
        <v>317</v>
      </c>
      <c r="D32" s="966">
        <v>85</v>
      </c>
      <c r="E32" s="967">
        <v>511</v>
      </c>
      <c r="F32" s="998">
        <v>-83.36594911937377</v>
      </c>
      <c r="G32" s="966" t="s">
        <v>311</v>
      </c>
      <c r="H32" s="967" t="s">
        <v>311</v>
      </c>
      <c r="I32" s="998" t="s">
        <v>312</v>
      </c>
      <c r="J32" s="966">
        <v>85</v>
      </c>
      <c r="K32" s="967">
        <v>511</v>
      </c>
      <c r="L32" s="998">
        <v>-83.36594911937377</v>
      </c>
      <c r="M32" s="999"/>
      <c r="N32" s="970">
        <v>85</v>
      </c>
      <c r="O32" s="967">
        <v>511</v>
      </c>
      <c r="P32" s="998">
        <v>-83.36594911937377</v>
      </c>
      <c r="Q32" s="1000"/>
    </row>
    <row r="33" spans="2:17" ht="9" customHeight="1">
      <c r="B33" s="964"/>
      <c r="C33" s="965" t="s">
        <v>126</v>
      </c>
      <c r="D33" s="1006">
        <v>885</v>
      </c>
      <c r="E33" s="1007">
        <v>965</v>
      </c>
      <c r="F33" s="1008">
        <v>-8.290155440414509</v>
      </c>
      <c r="G33" s="1009">
        <v>162</v>
      </c>
      <c r="H33" s="1009">
        <v>146</v>
      </c>
      <c r="I33" s="1010">
        <v>10.95890410958904</v>
      </c>
      <c r="J33" s="1009">
        <v>1047</v>
      </c>
      <c r="K33" s="1007">
        <v>1111</v>
      </c>
      <c r="L33" s="1008">
        <v>-5.7605760576057605</v>
      </c>
      <c r="M33" s="1011"/>
      <c r="N33" s="1012">
        <v>1420</v>
      </c>
      <c r="O33" s="1057">
        <v>1495</v>
      </c>
      <c r="P33" s="1079">
        <v>-5.016722408026756</v>
      </c>
      <c r="Q33" s="1013"/>
    </row>
    <row r="34" spans="2:17" ht="15" customHeight="1">
      <c r="B34" s="991"/>
      <c r="C34" s="992" t="s">
        <v>318</v>
      </c>
      <c r="D34" s="993"/>
      <c r="E34" s="993"/>
      <c r="F34" s="993"/>
      <c r="G34" s="993"/>
      <c r="H34" s="993"/>
      <c r="I34" s="993"/>
      <c r="J34" s="993"/>
      <c r="K34" s="993"/>
      <c r="L34" s="993"/>
      <c r="M34" s="993"/>
      <c r="N34" s="994"/>
      <c r="O34" s="993"/>
      <c r="P34" s="993"/>
      <c r="Q34" s="995"/>
    </row>
    <row r="35" spans="2:17" ht="9.75" customHeight="1">
      <c r="B35" s="996"/>
      <c r="C35" s="997" t="s">
        <v>307</v>
      </c>
      <c r="D35" s="966">
        <v>87</v>
      </c>
      <c r="E35" s="967">
        <v>65</v>
      </c>
      <c r="F35" s="998">
        <v>33.84615384615385</v>
      </c>
      <c r="G35" s="966">
        <v>18</v>
      </c>
      <c r="H35" s="967">
        <v>18</v>
      </c>
      <c r="I35" s="998">
        <v>0</v>
      </c>
      <c r="J35" s="966">
        <v>105</v>
      </c>
      <c r="K35" s="967">
        <v>83</v>
      </c>
      <c r="L35" s="998">
        <v>26.506024096385545</v>
      </c>
      <c r="M35" s="999"/>
      <c r="N35" s="970">
        <v>166</v>
      </c>
      <c r="O35" s="967">
        <v>128</v>
      </c>
      <c r="P35" s="998">
        <v>29.6875</v>
      </c>
      <c r="Q35" s="1000"/>
    </row>
    <row r="36" spans="2:17" ht="9.75" customHeight="1">
      <c r="B36" s="996"/>
      <c r="C36" s="997" t="s">
        <v>316</v>
      </c>
      <c r="D36" s="966">
        <v>43</v>
      </c>
      <c r="E36" s="967">
        <v>43</v>
      </c>
      <c r="F36" s="998">
        <v>0</v>
      </c>
      <c r="G36" s="966">
        <v>4</v>
      </c>
      <c r="H36" s="967">
        <v>7</v>
      </c>
      <c r="I36" s="998">
        <v>-42.857142857142854</v>
      </c>
      <c r="J36" s="966">
        <v>47</v>
      </c>
      <c r="K36" s="967">
        <v>50</v>
      </c>
      <c r="L36" s="998">
        <v>-6</v>
      </c>
      <c r="M36" s="999"/>
      <c r="N36" s="970">
        <v>62</v>
      </c>
      <c r="O36" s="967">
        <v>67</v>
      </c>
      <c r="P36" s="998">
        <v>-7.462686567164178</v>
      </c>
      <c r="Q36" s="1000"/>
    </row>
    <row r="37" spans="2:17" ht="9.75" customHeight="1">
      <c r="B37" s="996"/>
      <c r="C37" s="997" t="s">
        <v>308</v>
      </c>
      <c r="D37" s="966">
        <v>202</v>
      </c>
      <c r="E37" s="967">
        <v>159</v>
      </c>
      <c r="F37" s="998">
        <v>27.044025157232703</v>
      </c>
      <c r="G37" s="966">
        <v>0</v>
      </c>
      <c r="H37" s="967">
        <v>0</v>
      </c>
      <c r="I37" s="998" t="s">
        <v>312</v>
      </c>
      <c r="J37" s="966">
        <v>202</v>
      </c>
      <c r="K37" s="967">
        <v>159</v>
      </c>
      <c r="L37" s="998">
        <v>27.044025157232703</v>
      </c>
      <c r="M37" s="999"/>
      <c r="N37" s="970">
        <v>202</v>
      </c>
      <c r="O37" s="967">
        <v>159</v>
      </c>
      <c r="P37" s="998">
        <v>27.044025157232703</v>
      </c>
      <c r="Q37" s="1000"/>
    </row>
    <row r="38" spans="2:17" ht="9.75" customHeight="1">
      <c r="B38" s="996"/>
      <c r="C38" s="997" t="s">
        <v>319</v>
      </c>
      <c r="D38" s="966">
        <v>693</v>
      </c>
      <c r="E38" s="967">
        <v>947</v>
      </c>
      <c r="F38" s="998">
        <v>-26.821541710665258</v>
      </c>
      <c r="G38" s="966">
        <v>0</v>
      </c>
      <c r="H38" s="967">
        <v>0</v>
      </c>
      <c r="I38" s="998" t="s">
        <v>312</v>
      </c>
      <c r="J38" s="966">
        <v>693</v>
      </c>
      <c r="K38" s="967">
        <v>947</v>
      </c>
      <c r="L38" s="998">
        <v>-26.821541710665258</v>
      </c>
      <c r="M38" s="999"/>
      <c r="N38" s="970">
        <v>693</v>
      </c>
      <c r="O38" s="967">
        <v>947</v>
      </c>
      <c r="P38" s="998">
        <v>-26.821541710665258</v>
      </c>
      <c r="Q38" s="1000"/>
    </row>
    <row r="39" spans="2:17" ht="9.75" customHeight="1">
      <c r="B39" s="996"/>
      <c r="C39" s="997" t="s">
        <v>309</v>
      </c>
      <c r="D39" s="966">
        <v>66</v>
      </c>
      <c r="E39" s="967">
        <v>6</v>
      </c>
      <c r="F39" s="998">
        <v>1000</v>
      </c>
      <c r="G39" s="966">
        <v>5</v>
      </c>
      <c r="H39" s="967">
        <v>6</v>
      </c>
      <c r="I39" s="998">
        <v>-16.666666666666664</v>
      </c>
      <c r="J39" s="966">
        <v>71</v>
      </c>
      <c r="K39" s="967">
        <v>12</v>
      </c>
      <c r="L39" s="998">
        <v>491.6666666666667</v>
      </c>
      <c r="M39" s="999"/>
      <c r="N39" s="970">
        <v>100</v>
      </c>
      <c r="O39" s="967">
        <v>43</v>
      </c>
      <c r="P39" s="998">
        <v>132.5581395348837</v>
      </c>
      <c r="Q39" s="1000"/>
    </row>
    <row r="40" spans="2:17" ht="9.75" customHeight="1">
      <c r="B40" s="996"/>
      <c r="C40" s="997" t="s">
        <v>310</v>
      </c>
      <c r="D40" s="966">
        <v>919</v>
      </c>
      <c r="E40" s="967">
        <v>995</v>
      </c>
      <c r="F40" s="998">
        <v>-7.63819095477387</v>
      </c>
      <c r="G40" s="966" t="s">
        <v>311</v>
      </c>
      <c r="H40" s="967" t="s">
        <v>311</v>
      </c>
      <c r="I40" s="998" t="s">
        <v>312</v>
      </c>
      <c r="J40" s="966">
        <v>919</v>
      </c>
      <c r="K40" s="967">
        <v>995</v>
      </c>
      <c r="L40" s="998">
        <v>-7.63819095477387</v>
      </c>
      <c r="M40" s="999"/>
      <c r="N40" s="970">
        <v>919</v>
      </c>
      <c r="O40" s="967">
        <v>995</v>
      </c>
      <c r="P40" s="998">
        <v>-7.63819095477387</v>
      </c>
      <c r="Q40" s="1000"/>
    </row>
    <row r="41" spans="2:17" ht="9" customHeight="1">
      <c r="B41" s="964"/>
      <c r="C41" s="965" t="s">
        <v>126</v>
      </c>
      <c r="D41" s="1006">
        <v>2010</v>
      </c>
      <c r="E41" s="1007">
        <v>2215</v>
      </c>
      <c r="F41" s="1008">
        <v>-9.255079006772009</v>
      </c>
      <c r="G41" s="1009">
        <v>27</v>
      </c>
      <c r="H41" s="1009">
        <v>31</v>
      </c>
      <c r="I41" s="1010">
        <v>-12.903225806451612</v>
      </c>
      <c r="J41" s="1009">
        <v>2037</v>
      </c>
      <c r="K41" s="1007">
        <v>2246</v>
      </c>
      <c r="L41" s="1008">
        <v>-9.305431878895815</v>
      </c>
      <c r="M41" s="1011"/>
      <c r="N41" s="1012">
        <v>2142</v>
      </c>
      <c r="O41" s="1057">
        <v>2339</v>
      </c>
      <c r="P41" s="1079">
        <v>-8.422402736212057</v>
      </c>
      <c r="Q41" s="1013"/>
    </row>
    <row r="42" spans="2:17" ht="15" customHeight="1">
      <c r="B42" s="991"/>
      <c r="C42" s="992" t="s">
        <v>320</v>
      </c>
      <c r="D42" s="993"/>
      <c r="E42" s="993"/>
      <c r="F42" s="993"/>
      <c r="G42" s="993"/>
      <c r="H42" s="993"/>
      <c r="I42" s="993"/>
      <c r="J42" s="993"/>
      <c r="K42" s="993"/>
      <c r="L42" s="993"/>
      <c r="M42" s="993"/>
      <c r="N42" s="994"/>
      <c r="O42" s="993"/>
      <c r="P42" s="993"/>
      <c r="Q42" s="995"/>
    </row>
    <row r="43" spans="2:17" ht="9.75" customHeight="1">
      <c r="B43" s="996"/>
      <c r="C43" s="997" t="s">
        <v>307</v>
      </c>
      <c r="D43" s="966">
        <v>1</v>
      </c>
      <c r="E43" s="967" t="s">
        <v>311</v>
      </c>
      <c r="F43" s="998" t="s">
        <v>312</v>
      </c>
      <c r="G43" s="966">
        <v>0</v>
      </c>
      <c r="H43" s="967" t="s">
        <v>311</v>
      </c>
      <c r="I43" s="998" t="s">
        <v>312</v>
      </c>
      <c r="J43" s="966">
        <v>1</v>
      </c>
      <c r="K43" s="967" t="s">
        <v>311</v>
      </c>
      <c r="L43" s="998" t="s">
        <v>312</v>
      </c>
      <c r="M43" s="999"/>
      <c r="N43" s="970">
        <v>1</v>
      </c>
      <c r="O43" s="967" t="s">
        <v>311</v>
      </c>
      <c r="P43" s="998" t="s">
        <v>312</v>
      </c>
      <c r="Q43" s="1000"/>
    </row>
    <row r="44" spans="2:17" ht="9.75" customHeight="1">
      <c r="B44" s="996"/>
      <c r="C44" s="997" t="s">
        <v>308</v>
      </c>
      <c r="D44" s="966">
        <v>24</v>
      </c>
      <c r="E44" s="967">
        <v>0</v>
      </c>
      <c r="F44" s="998" t="s">
        <v>312</v>
      </c>
      <c r="G44" s="966" t="s">
        <v>311</v>
      </c>
      <c r="H44" s="967" t="s">
        <v>311</v>
      </c>
      <c r="I44" s="998" t="s">
        <v>312</v>
      </c>
      <c r="J44" s="966">
        <v>24</v>
      </c>
      <c r="K44" s="967">
        <v>0</v>
      </c>
      <c r="L44" s="998" t="s">
        <v>312</v>
      </c>
      <c r="M44" s="999"/>
      <c r="N44" s="970">
        <v>24</v>
      </c>
      <c r="O44" s="967">
        <v>0</v>
      </c>
      <c r="P44" s="998" t="s">
        <v>312</v>
      </c>
      <c r="Q44" s="1000"/>
    </row>
    <row r="45" spans="2:17" ht="9.75" customHeight="1">
      <c r="B45" s="996"/>
      <c r="C45" s="997" t="s">
        <v>319</v>
      </c>
      <c r="D45" s="966">
        <v>117</v>
      </c>
      <c r="E45" s="967">
        <v>0</v>
      </c>
      <c r="F45" s="998" t="s">
        <v>312</v>
      </c>
      <c r="G45" s="966" t="s">
        <v>311</v>
      </c>
      <c r="H45" s="967" t="s">
        <v>311</v>
      </c>
      <c r="I45" s="998" t="s">
        <v>312</v>
      </c>
      <c r="J45" s="966">
        <v>117</v>
      </c>
      <c r="K45" s="967">
        <v>0</v>
      </c>
      <c r="L45" s="998" t="s">
        <v>312</v>
      </c>
      <c r="M45" s="999"/>
      <c r="N45" s="970">
        <v>117</v>
      </c>
      <c r="O45" s="967">
        <v>0</v>
      </c>
      <c r="P45" s="998" t="s">
        <v>312</v>
      </c>
      <c r="Q45" s="1000"/>
    </row>
    <row r="46" spans="2:17" ht="9.75" customHeight="1">
      <c r="B46" s="996"/>
      <c r="C46" s="997" t="s">
        <v>309</v>
      </c>
      <c r="D46" s="966">
        <v>698</v>
      </c>
      <c r="E46" s="967">
        <v>814</v>
      </c>
      <c r="F46" s="998">
        <v>-14.250614250614252</v>
      </c>
      <c r="G46" s="966">
        <v>3</v>
      </c>
      <c r="H46" s="967">
        <v>3</v>
      </c>
      <c r="I46" s="998">
        <v>0</v>
      </c>
      <c r="J46" s="966">
        <v>701</v>
      </c>
      <c r="K46" s="967">
        <v>817</v>
      </c>
      <c r="L46" s="998">
        <v>-14.198286413708692</v>
      </c>
      <c r="M46" s="999"/>
      <c r="N46" s="970">
        <v>713</v>
      </c>
      <c r="O46" s="967">
        <v>835</v>
      </c>
      <c r="P46" s="998">
        <v>-14.610778443113773</v>
      </c>
      <c r="Q46" s="1000"/>
    </row>
    <row r="47" spans="2:17" ht="9.75" customHeight="1">
      <c r="B47" s="996"/>
      <c r="C47" s="997" t="s">
        <v>310</v>
      </c>
      <c r="D47" s="966">
        <v>714</v>
      </c>
      <c r="E47" s="967">
        <v>295</v>
      </c>
      <c r="F47" s="998">
        <v>142.03389830508476</v>
      </c>
      <c r="G47" s="966" t="s">
        <v>311</v>
      </c>
      <c r="H47" s="967" t="s">
        <v>311</v>
      </c>
      <c r="I47" s="998" t="s">
        <v>312</v>
      </c>
      <c r="J47" s="966">
        <v>714</v>
      </c>
      <c r="K47" s="967">
        <v>295</v>
      </c>
      <c r="L47" s="998">
        <v>142.03389830508476</v>
      </c>
      <c r="M47" s="999"/>
      <c r="N47" s="970">
        <v>714</v>
      </c>
      <c r="O47" s="967">
        <v>295</v>
      </c>
      <c r="P47" s="998">
        <v>142.03389830508476</v>
      </c>
      <c r="Q47" s="1000"/>
    </row>
    <row r="48" spans="2:17" ht="9.75" customHeight="1">
      <c r="B48" s="996"/>
      <c r="C48" s="997" t="s">
        <v>321</v>
      </c>
      <c r="D48" s="966">
        <v>560</v>
      </c>
      <c r="E48" s="967" t="s">
        <v>311</v>
      </c>
      <c r="F48" s="998" t="s">
        <v>312</v>
      </c>
      <c r="G48" s="966" t="s">
        <v>311</v>
      </c>
      <c r="H48" s="967" t="s">
        <v>311</v>
      </c>
      <c r="I48" s="998" t="s">
        <v>312</v>
      </c>
      <c r="J48" s="966">
        <v>560</v>
      </c>
      <c r="K48" s="967" t="s">
        <v>311</v>
      </c>
      <c r="L48" s="998" t="s">
        <v>312</v>
      </c>
      <c r="M48" s="999"/>
      <c r="N48" s="970">
        <v>560</v>
      </c>
      <c r="O48" s="967" t="s">
        <v>311</v>
      </c>
      <c r="P48" s="998" t="s">
        <v>312</v>
      </c>
      <c r="Q48" s="1000"/>
    </row>
    <row r="49" spans="2:17" ht="9.75" customHeight="1">
      <c r="B49" s="996"/>
      <c r="C49" s="997" t="s">
        <v>317</v>
      </c>
      <c r="D49" s="966">
        <v>786</v>
      </c>
      <c r="E49" s="967">
        <v>1519</v>
      </c>
      <c r="F49" s="998">
        <v>-48.25543120473996</v>
      </c>
      <c r="G49" s="966" t="s">
        <v>311</v>
      </c>
      <c r="H49" s="967" t="s">
        <v>311</v>
      </c>
      <c r="I49" s="998" t="s">
        <v>312</v>
      </c>
      <c r="J49" s="966">
        <v>786</v>
      </c>
      <c r="K49" s="967">
        <v>1519</v>
      </c>
      <c r="L49" s="998">
        <v>-48.25543120473996</v>
      </c>
      <c r="M49" s="999"/>
      <c r="N49" s="970">
        <v>786</v>
      </c>
      <c r="O49" s="967">
        <v>1519</v>
      </c>
      <c r="P49" s="998">
        <v>-48.25543120473996</v>
      </c>
      <c r="Q49" s="1000"/>
    </row>
    <row r="50" spans="2:17" ht="9" customHeight="1">
      <c r="B50" s="964"/>
      <c r="C50" s="965" t="s">
        <v>126</v>
      </c>
      <c r="D50" s="975">
        <v>2900</v>
      </c>
      <c r="E50" s="1002">
        <v>2628</v>
      </c>
      <c r="F50" s="977">
        <v>10.350076103500761</v>
      </c>
      <c r="G50" s="1001">
        <v>3</v>
      </c>
      <c r="H50" s="1001">
        <v>3</v>
      </c>
      <c r="I50" s="1014">
        <v>0</v>
      </c>
      <c r="J50" s="1001">
        <v>2903</v>
      </c>
      <c r="K50" s="1002">
        <v>2631</v>
      </c>
      <c r="L50" s="977">
        <v>10.338274420372482</v>
      </c>
      <c r="M50" s="1003"/>
      <c r="N50" s="979">
        <v>2915</v>
      </c>
      <c r="O50" s="976">
        <v>2649</v>
      </c>
      <c r="P50" s="1099">
        <v>10.04152510381276</v>
      </c>
      <c r="Q50" s="1005"/>
    </row>
    <row r="51" spans="2:17" ht="6.75" customHeight="1">
      <c r="B51" s="1015"/>
      <c r="C51" s="1016"/>
      <c r="D51" s="1017"/>
      <c r="E51" s="1017"/>
      <c r="F51" s="1018"/>
      <c r="G51" s="1017"/>
      <c r="H51" s="1018"/>
      <c r="I51" s="1018"/>
      <c r="J51" s="1017"/>
      <c r="K51" s="1018"/>
      <c r="L51" s="1018"/>
      <c r="M51" s="1018"/>
      <c r="N51" s="1019"/>
      <c r="O51" s="1018"/>
      <c r="P51" s="1018"/>
      <c r="Q51" s="1020"/>
    </row>
    <row r="52" spans="2:17" ht="9.75" customHeight="1">
      <c r="B52" s="950"/>
      <c r="C52" s="951" t="s">
        <v>322</v>
      </c>
      <c r="D52" s="956"/>
      <c r="E52" s="956"/>
      <c r="F52" s="956"/>
      <c r="G52" s="956"/>
      <c r="H52" s="956"/>
      <c r="I52" s="956"/>
      <c r="J52" s="956"/>
      <c r="K52" s="956"/>
      <c r="L52" s="956"/>
      <c r="M52" s="956"/>
      <c r="N52" s="990"/>
      <c r="O52" s="956"/>
      <c r="P52" s="956"/>
      <c r="Q52" s="958"/>
    </row>
    <row r="53" spans="2:17" ht="9.75" customHeight="1">
      <c r="B53" s="996"/>
      <c r="C53" s="997" t="s">
        <v>307</v>
      </c>
      <c r="D53" s="966">
        <v>102</v>
      </c>
      <c r="E53" s="967">
        <v>77</v>
      </c>
      <c r="F53" s="998">
        <v>32.467532467532465</v>
      </c>
      <c r="G53" s="966">
        <v>25</v>
      </c>
      <c r="H53" s="967">
        <v>26</v>
      </c>
      <c r="I53" s="998">
        <v>-3.8461538461538463</v>
      </c>
      <c r="J53" s="966">
        <v>127</v>
      </c>
      <c r="K53" s="967">
        <v>103</v>
      </c>
      <c r="L53" s="998">
        <v>23.300970873786408</v>
      </c>
      <c r="M53" s="999"/>
      <c r="N53" s="970">
        <v>209</v>
      </c>
      <c r="O53" s="967">
        <v>171</v>
      </c>
      <c r="P53" s="998">
        <v>22.22222222222222</v>
      </c>
      <c r="Q53" s="1000"/>
    </row>
    <row r="54" spans="2:17" ht="9.75" customHeight="1">
      <c r="B54" s="996"/>
      <c r="C54" s="997" t="s">
        <v>316</v>
      </c>
      <c r="D54" s="966">
        <v>579</v>
      </c>
      <c r="E54" s="967">
        <v>285</v>
      </c>
      <c r="F54" s="998">
        <v>103.15789473684211</v>
      </c>
      <c r="G54" s="966">
        <v>166</v>
      </c>
      <c r="H54" s="967">
        <v>153</v>
      </c>
      <c r="I54" s="998">
        <v>8.49673202614379</v>
      </c>
      <c r="J54" s="966">
        <v>745</v>
      </c>
      <c r="K54" s="967">
        <v>438</v>
      </c>
      <c r="L54" s="998">
        <v>70.09132420091323</v>
      </c>
      <c r="M54" s="999"/>
      <c r="N54" s="970">
        <v>1133</v>
      </c>
      <c r="O54" s="967">
        <v>839</v>
      </c>
      <c r="P54" s="998">
        <v>35.041716328963055</v>
      </c>
      <c r="Q54" s="1000"/>
    </row>
    <row r="55" spans="2:17" ht="9.75" customHeight="1">
      <c r="B55" s="996"/>
      <c r="C55" s="997" t="s">
        <v>308</v>
      </c>
      <c r="D55" s="966">
        <v>249</v>
      </c>
      <c r="E55" s="967">
        <v>174</v>
      </c>
      <c r="F55" s="998">
        <v>43.103448275862064</v>
      </c>
      <c r="G55" s="966">
        <v>1</v>
      </c>
      <c r="H55" s="967">
        <v>1</v>
      </c>
      <c r="I55" s="998">
        <v>0</v>
      </c>
      <c r="J55" s="966">
        <v>250</v>
      </c>
      <c r="K55" s="967">
        <v>175</v>
      </c>
      <c r="L55" s="998">
        <v>42.857142857142854</v>
      </c>
      <c r="M55" s="999"/>
      <c r="N55" s="970">
        <v>255</v>
      </c>
      <c r="O55" s="967">
        <v>176</v>
      </c>
      <c r="P55" s="998">
        <v>44.88636363636363</v>
      </c>
      <c r="Q55" s="1000"/>
    </row>
    <row r="56" spans="2:17" ht="9.75" customHeight="1">
      <c r="B56" s="996"/>
      <c r="C56" s="997" t="s">
        <v>319</v>
      </c>
      <c r="D56" s="966">
        <v>810</v>
      </c>
      <c r="E56" s="967">
        <v>947</v>
      </c>
      <c r="F56" s="998">
        <v>-14.46673706441394</v>
      </c>
      <c r="G56" s="966">
        <v>0</v>
      </c>
      <c r="H56" s="967">
        <v>0</v>
      </c>
      <c r="I56" s="998" t="s">
        <v>312</v>
      </c>
      <c r="J56" s="966">
        <v>810</v>
      </c>
      <c r="K56" s="967">
        <v>947</v>
      </c>
      <c r="L56" s="998">
        <v>-14.46673706441394</v>
      </c>
      <c r="M56" s="999"/>
      <c r="N56" s="970">
        <v>810</v>
      </c>
      <c r="O56" s="967">
        <v>947</v>
      </c>
      <c r="P56" s="998">
        <v>-14.46673706441394</v>
      </c>
      <c r="Q56" s="1000"/>
    </row>
    <row r="57" spans="2:17" ht="9.75" customHeight="1">
      <c r="B57" s="996"/>
      <c r="C57" s="997" t="s">
        <v>309</v>
      </c>
      <c r="D57" s="966">
        <v>787</v>
      </c>
      <c r="E57" s="967">
        <v>822</v>
      </c>
      <c r="F57" s="998">
        <v>-4.257907542579075</v>
      </c>
      <c r="G57" s="966">
        <v>9</v>
      </c>
      <c r="H57" s="967">
        <v>11</v>
      </c>
      <c r="I57" s="998">
        <v>-18.181818181818183</v>
      </c>
      <c r="J57" s="966">
        <v>796</v>
      </c>
      <c r="K57" s="967">
        <v>833</v>
      </c>
      <c r="L57" s="998">
        <v>-4.441776710684274</v>
      </c>
      <c r="M57" s="999"/>
      <c r="N57" s="970">
        <v>841</v>
      </c>
      <c r="O57" s="967">
        <v>888</v>
      </c>
      <c r="P57" s="998">
        <v>-5.292792792792793</v>
      </c>
      <c r="Q57" s="1000"/>
    </row>
    <row r="58" spans="2:17" ht="9.75" customHeight="1">
      <c r="B58" s="996"/>
      <c r="C58" s="997" t="s">
        <v>310</v>
      </c>
      <c r="D58" s="966">
        <v>2713</v>
      </c>
      <c r="E58" s="967">
        <v>2222</v>
      </c>
      <c r="F58" s="998">
        <v>22.097209720972096</v>
      </c>
      <c r="G58" s="966" t="s">
        <v>311</v>
      </c>
      <c r="H58" s="967" t="s">
        <v>311</v>
      </c>
      <c r="I58" s="998" t="s">
        <v>312</v>
      </c>
      <c r="J58" s="966">
        <v>2713</v>
      </c>
      <c r="K58" s="967">
        <v>2222</v>
      </c>
      <c r="L58" s="998">
        <v>22.097209720972096</v>
      </c>
      <c r="M58" s="999"/>
      <c r="N58" s="970">
        <v>2713</v>
      </c>
      <c r="O58" s="967">
        <v>2222</v>
      </c>
      <c r="P58" s="998">
        <v>22.097209720972096</v>
      </c>
      <c r="Q58" s="1000"/>
    </row>
    <row r="59" spans="2:17" ht="9.75" customHeight="1">
      <c r="B59" s="996"/>
      <c r="C59" s="997" t="s">
        <v>317</v>
      </c>
      <c r="D59" s="966">
        <v>1431</v>
      </c>
      <c r="E59" s="967">
        <v>2030</v>
      </c>
      <c r="F59" s="998">
        <v>-29.507389162561577</v>
      </c>
      <c r="G59" s="966" t="s">
        <v>311</v>
      </c>
      <c r="H59" s="967" t="s">
        <v>311</v>
      </c>
      <c r="I59" s="998" t="s">
        <v>312</v>
      </c>
      <c r="J59" s="966">
        <v>1431</v>
      </c>
      <c r="K59" s="967">
        <v>2030</v>
      </c>
      <c r="L59" s="998">
        <v>-29.507389162561577</v>
      </c>
      <c r="M59" s="999"/>
      <c r="N59" s="970">
        <v>1431</v>
      </c>
      <c r="O59" s="967">
        <v>2030</v>
      </c>
      <c r="P59" s="998">
        <v>-29.507389162561577</v>
      </c>
      <c r="Q59" s="1000"/>
    </row>
    <row r="60" spans="2:17" ht="9" customHeight="1">
      <c r="B60" s="964"/>
      <c r="C60" s="965" t="s">
        <v>313</v>
      </c>
      <c r="D60" s="1001">
        <v>6671</v>
      </c>
      <c r="E60" s="1002">
        <v>6557</v>
      </c>
      <c r="F60" s="977">
        <v>1.7385999694982464</v>
      </c>
      <c r="G60" s="1001">
        <v>201</v>
      </c>
      <c r="H60" s="1001">
        <v>191</v>
      </c>
      <c r="I60" s="977">
        <v>5.2356020942408374</v>
      </c>
      <c r="J60" s="1001">
        <v>6872</v>
      </c>
      <c r="K60" s="1002">
        <v>6748</v>
      </c>
      <c r="L60" s="977">
        <v>1.8375815056312983</v>
      </c>
      <c r="M60" s="1003"/>
      <c r="N60" s="979">
        <v>7392</v>
      </c>
      <c r="O60" s="976">
        <v>7273</v>
      </c>
      <c r="P60" s="1099">
        <v>1.6361886429258903</v>
      </c>
      <c r="Q60" s="1005"/>
    </row>
    <row r="61" spans="2:17" ht="9.75" customHeight="1">
      <c r="B61" s="996"/>
      <c r="C61" s="997" t="s">
        <v>314</v>
      </c>
      <c r="D61" s="966">
        <v>161</v>
      </c>
      <c r="E61" s="967">
        <v>244</v>
      </c>
      <c r="F61" s="998">
        <v>-34.01639344262295</v>
      </c>
      <c r="G61" s="966" t="s">
        <v>311</v>
      </c>
      <c r="H61" s="967" t="s">
        <v>311</v>
      </c>
      <c r="I61" s="998" t="s">
        <v>312</v>
      </c>
      <c r="J61" s="966">
        <v>161</v>
      </c>
      <c r="K61" s="967">
        <v>244</v>
      </c>
      <c r="L61" s="998">
        <v>-34.01639344262295</v>
      </c>
      <c r="M61" s="999"/>
      <c r="N61" s="970">
        <v>161</v>
      </c>
      <c r="O61" s="967">
        <v>244</v>
      </c>
      <c r="P61" s="998">
        <v>-34.01639344262295</v>
      </c>
      <c r="Q61" s="1000"/>
    </row>
    <row r="62" spans="2:17" ht="11.25" customHeight="1">
      <c r="B62" s="964"/>
      <c r="C62" s="965" t="s">
        <v>323</v>
      </c>
      <c r="D62" s="1006">
        <v>6832</v>
      </c>
      <c r="E62" s="1007">
        <v>6801</v>
      </c>
      <c r="F62" s="1008">
        <v>0.4558153212762829</v>
      </c>
      <c r="G62" s="1009">
        <v>201</v>
      </c>
      <c r="H62" s="1009">
        <v>191</v>
      </c>
      <c r="I62" s="1010">
        <v>5.2356020942408374</v>
      </c>
      <c r="J62" s="1009">
        <v>7033</v>
      </c>
      <c r="K62" s="1007">
        <v>6992</v>
      </c>
      <c r="L62" s="1008">
        <v>0.5863844393592678</v>
      </c>
      <c r="M62" s="1011"/>
      <c r="N62" s="1012">
        <v>7553</v>
      </c>
      <c r="O62" s="1057">
        <v>7517</v>
      </c>
      <c r="P62" s="1079">
        <v>0.4789144605560729</v>
      </c>
      <c r="Q62" s="1013"/>
    </row>
    <row r="63" spans="2:17" ht="6.75" customHeight="1">
      <c r="B63" s="964"/>
      <c r="C63" s="965"/>
      <c r="D63" s="1022"/>
      <c r="E63" s="1023"/>
      <c r="F63" s="1023"/>
      <c r="G63" s="1023"/>
      <c r="H63" s="1023"/>
      <c r="I63" s="1023"/>
      <c r="J63" s="1023"/>
      <c r="K63" s="1023"/>
      <c r="L63" s="1023"/>
      <c r="M63" s="1023"/>
      <c r="N63" s="1024"/>
      <c r="O63" s="1023"/>
      <c r="P63" s="1023"/>
      <c r="Q63" s="1025"/>
    </row>
    <row r="64" spans="2:17" ht="9.75" customHeight="1">
      <c r="B64" s="950"/>
      <c r="C64" s="951" t="s">
        <v>324</v>
      </c>
      <c r="D64" s="956"/>
      <c r="E64" s="956"/>
      <c r="F64" s="956"/>
      <c r="G64" s="956"/>
      <c r="H64" s="956"/>
      <c r="I64" s="956"/>
      <c r="J64" s="956"/>
      <c r="K64" s="956"/>
      <c r="L64" s="956"/>
      <c r="M64" s="956"/>
      <c r="N64" s="990"/>
      <c r="O64" s="956"/>
      <c r="P64" s="956"/>
      <c r="Q64" s="958"/>
    </row>
    <row r="65" spans="2:17" ht="9" customHeight="1">
      <c r="B65" s="996"/>
      <c r="C65" s="997" t="s">
        <v>325</v>
      </c>
      <c r="D65" s="966">
        <v>159</v>
      </c>
      <c r="E65" s="967">
        <v>200</v>
      </c>
      <c r="F65" s="998">
        <v>-20.5</v>
      </c>
      <c r="G65" s="966" t="s">
        <v>311</v>
      </c>
      <c r="H65" s="967" t="s">
        <v>311</v>
      </c>
      <c r="I65" s="998" t="s">
        <v>312</v>
      </c>
      <c r="J65" s="966">
        <v>159</v>
      </c>
      <c r="K65" s="967">
        <v>200</v>
      </c>
      <c r="L65" s="998">
        <v>-20.5</v>
      </c>
      <c r="M65" s="999"/>
      <c r="N65" s="970">
        <v>159</v>
      </c>
      <c r="O65" s="967">
        <v>200</v>
      </c>
      <c r="P65" s="998">
        <v>-20.5</v>
      </c>
      <c r="Q65" s="1000"/>
    </row>
    <row r="66" spans="2:17" ht="9" customHeight="1">
      <c r="B66" s="1026"/>
      <c r="C66" s="1027" t="s">
        <v>326</v>
      </c>
      <c r="D66" s="1009">
        <v>159</v>
      </c>
      <c r="E66" s="1007">
        <v>200</v>
      </c>
      <c r="F66" s="1008">
        <v>-20.5</v>
      </c>
      <c r="G66" s="1009" t="s">
        <v>311</v>
      </c>
      <c r="H66" s="1007" t="s">
        <v>311</v>
      </c>
      <c r="I66" s="1008" t="s">
        <v>312</v>
      </c>
      <c r="J66" s="1009">
        <v>159</v>
      </c>
      <c r="K66" s="1007">
        <v>200</v>
      </c>
      <c r="L66" s="1008">
        <v>-20.5</v>
      </c>
      <c r="M66" s="1028"/>
      <c r="N66" s="1012">
        <v>159</v>
      </c>
      <c r="O66" s="1057">
        <v>200</v>
      </c>
      <c r="P66" s="1079">
        <v>-20.5</v>
      </c>
      <c r="Q66" s="1029"/>
    </row>
    <row r="67" spans="2:17" ht="8.25" customHeight="1">
      <c r="B67" s="964"/>
      <c r="C67" s="965"/>
      <c r="D67" s="1022"/>
      <c r="E67" s="969"/>
      <c r="F67" s="969"/>
      <c r="G67" s="1022"/>
      <c r="H67" s="969"/>
      <c r="I67" s="969"/>
      <c r="J67" s="1022"/>
      <c r="K67" s="969"/>
      <c r="L67" s="969"/>
      <c r="M67" s="969"/>
      <c r="N67" s="1030"/>
      <c r="O67" s="969"/>
      <c r="P67" s="969"/>
      <c r="Q67" s="971"/>
    </row>
    <row r="68" spans="2:17" ht="6" customHeight="1">
      <c r="B68" s="950"/>
      <c r="C68" s="951"/>
      <c r="D68" s="956"/>
      <c r="E68" s="956"/>
      <c r="F68" s="956"/>
      <c r="G68" s="956"/>
      <c r="H68" s="956"/>
      <c r="I68" s="956"/>
      <c r="J68" s="956"/>
      <c r="K68" s="956"/>
      <c r="L68" s="956"/>
      <c r="M68" s="956"/>
      <c r="N68" s="990"/>
      <c r="O68" s="956"/>
      <c r="P68" s="956"/>
      <c r="Q68" s="958"/>
    </row>
    <row r="69" spans="2:17" ht="15" customHeight="1">
      <c r="B69" s="1026"/>
      <c r="C69" s="1027" t="s">
        <v>327</v>
      </c>
      <c r="D69" s="1009">
        <v>6991</v>
      </c>
      <c r="E69" s="1007">
        <v>7001</v>
      </c>
      <c r="F69" s="1008">
        <v>-0.14283673760891302</v>
      </c>
      <c r="G69" s="1009">
        <v>201</v>
      </c>
      <c r="H69" s="1007">
        <v>191</v>
      </c>
      <c r="I69" s="1008">
        <v>5.2356020942408374</v>
      </c>
      <c r="J69" s="1009">
        <v>7192</v>
      </c>
      <c r="K69" s="1007">
        <v>7192</v>
      </c>
      <c r="L69" s="1008">
        <v>0</v>
      </c>
      <c r="M69" s="1028"/>
      <c r="N69" s="1021">
        <v>7712</v>
      </c>
      <c r="O69" s="1007">
        <v>7717</v>
      </c>
      <c r="P69" s="1008">
        <v>-0.0647920176234288</v>
      </c>
      <c r="Q69" s="1029"/>
    </row>
    <row r="70" spans="2:17" ht="8.25" customHeight="1">
      <c r="B70" s="996"/>
      <c r="C70" s="1027"/>
      <c r="D70" s="1016"/>
      <c r="E70" s="999"/>
      <c r="F70" s="999"/>
      <c r="G70" s="1016"/>
      <c r="H70" s="999"/>
      <c r="I70" s="999"/>
      <c r="J70" s="1016"/>
      <c r="K70" s="999"/>
      <c r="L70" s="999"/>
      <c r="M70" s="999"/>
      <c r="N70" s="1015"/>
      <c r="O70" s="999"/>
      <c r="P70" s="999"/>
      <c r="Q70" s="1000"/>
    </row>
    <row r="71" spans="2:17" ht="15" customHeight="1">
      <c r="B71" s="964"/>
      <c r="C71" s="965" t="s">
        <v>328</v>
      </c>
      <c r="D71" s="965"/>
      <c r="E71" s="965"/>
      <c r="F71" s="965"/>
      <c r="G71" s="965"/>
      <c r="H71" s="965"/>
      <c r="I71" s="965"/>
      <c r="J71" s="965"/>
      <c r="K71" s="965"/>
      <c r="L71" s="965"/>
      <c r="M71" s="965"/>
      <c r="N71" s="964"/>
      <c r="O71" s="965"/>
      <c r="P71" s="965"/>
      <c r="Q71" s="1031"/>
    </row>
    <row r="72" spans="2:17" ht="9" customHeight="1">
      <c r="B72" s="996"/>
      <c r="C72" s="997" t="s">
        <v>329</v>
      </c>
      <c r="D72" s="966">
        <v>688</v>
      </c>
      <c r="E72" s="967">
        <v>777</v>
      </c>
      <c r="F72" s="998">
        <v>-11.454311454311455</v>
      </c>
      <c r="G72" s="966" t="s">
        <v>311</v>
      </c>
      <c r="H72" s="967" t="s">
        <v>311</v>
      </c>
      <c r="I72" s="998" t="s">
        <v>312</v>
      </c>
      <c r="J72" s="966">
        <v>688</v>
      </c>
      <c r="K72" s="967">
        <v>777</v>
      </c>
      <c r="L72" s="998">
        <v>-11.454311454311455</v>
      </c>
      <c r="M72" s="999"/>
      <c r="N72" s="970">
        <v>688</v>
      </c>
      <c r="O72" s="967">
        <v>777</v>
      </c>
      <c r="P72" s="998">
        <v>-11.454311454311455</v>
      </c>
      <c r="Q72" s="1000"/>
    </row>
    <row r="73" spans="2:17" ht="9" customHeight="1">
      <c r="B73" s="996"/>
      <c r="C73" s="997" t="s">
        <v>330</v>
      </c>
      <c r="D73" s="966">
        <v>554</v>
      </c>
      <c r="E73" s="967">
        <v>608</v>
      </c>
      <c r="F73" s="998">
        <v>-8.881578947368421</v>
      </c>
      <c r="G73" s="966" t="s">
        <v>311</v>
      </c>
      <c r="H73" s="967" t="s">
        <v>311</v>
      </c>
      <c r="I73" s="998" t="s">
        <v>312</v>
      </c>
      <c r="J73" s="966">
        <v>554</v>
      </c>
      <c r="K73" s="967">
        <v>608</v>
      </c>
      <c r="L73" s="998">
        <v>-8.881578947368421</v>
      </c>
      <c r="M73" s="999"/>
      <c r="N73" s="970">
        <v>554</v>
      </c>
      <c r="O73" s="967">
        <v>608</v>
      </c>
      <c r="P73" s="998">
        <v>-8.881578947368421</v>
      </c>
      <c r="Q73" s="1000"/>
    </row>
    <row r="74" spans="2:17" ht="9" customHeight="1">
      <c r="B74" s="996"/>
      <c r="C74" s="997" t="s">
        <v>331</v>
      </c>
      <c r="D74" s="966">
        <v>3819</v>
      </c>
      <c r="E74" s="967">
        <v>2572</v>
      </c>
      <c r="F74" s="998">
        <v>48.48367029548989</v>
      </c>
      <c r="G74" s="966" t="s">
        <v>311</v>
      </c>
      <c r="H74" s="967" t="s">
        <v>311</v>
      </c>
      <c r="I74" s="998" t="s">
        <v>312</v>
      </c>
      <c r="J74" s="966">
        <v>3819</v>
      </c>
      <c r="K74" s="967">
        <v>2572</v>
      </c>
      <c r="L74" s="998">
        <v>48.48367029548989</v>
      </c>
      <c r="M74" s="999"/>
      <c r="N74" s="970">
        <v>3819</v>
      </c>
      <c r="O74" s="967">
        <v>2572</v>
      </c>
      <c r="P74" s="998">
        <v>48.48367029548989</v>
      </c>
      <c r="Q74" s="1000"/>
    </row>
    <row r="75" spans="2:17" ht="9" customHeight="1">
      <c r="B75" s="996"/>
      <c r="C75" s="997" t="s">
        <v>192</v>
      </c>
      <c r="D75" s="966">
        <v>8</v>
      </c>
      <c r="E75" s="967">
        <v>11</v>
      </c>
      <c r="F75" s="998">
        <v>-27.27272727272727</v>
      </c>
      <c r="G75" s="966">
        <v>17</v>
      </c>
      <c r="H75" s="967">
        <v>14</v>
      </c>
      <c r="I75" s="998">
        <v>21.428571428571427</v>
      </c>
      <c r="J75" s="966">
        <v>25</v>
      </c>
      <c r="K75" s="967">
        <v>25</v>
      </c>
      <c r="L75" s="998">
        <v>0</v>
      </c>
      <c r="M75" s="999"/>
      <c r="N75" s="970">
        <v>147</v>
      </c>
      <c r="O75" s="967">
        <v>134</v>
      </c>
      <c r="P75" s="998">
        <v>9.701492537313433</v>
      </c>
      <c r="Q75" s="1000"/>
    </row>
    <row r="76" spans="2:17" ht="9" customHeight="1">
      <c r="B76" s="964"/>
      <c r="C76" s="965" t="s">
        <v>332</v>
      </c>
      <c r="D76" s="1001">
        <v>5069</v>
      </c>
      <c r="E76" s="1002">
        <v>3968</v>
      </c>
      <c r="F76" s="977">
        <v>27.746975806451612</v>
      </c>
      <c r="G76" s="1001">
        <v>17</v>
      </c>
      <c r="H76" s="1001">
        <v>14</v>
      </c>
      <c r="I76" s="977">
        <v>21.428571428571427</v>
      </c>
      <c r="J76" s="1001">
        <v>5086</v>
      </c>
      <c r="K76" s="1002">
        <v>3982</v>
      </c>
      <c r="L76" s="977">
        <v>27.724761426418887</v>
      </c>
      <c r="M76" s="1003"/>
      <c r="N76" s="979">
        <v>5208</v>
      </c>
      <c r="O76" s="976">
        <v>4091</v>
      </c>
      <c r="P76" s="1099">
        <v>27.303837692495726</v>
      </c>
      <c r="Q76" s="1005"/>
    </row>
    <row r="77" spans="2:17" ht="9" customHeight="1">
      <c r="B77" s="996"/>
      <c r="C77" s="997" t="s">
        <v>333</v>
      </c>
      <c r="D77" s="966">
        <v>458</v>
      </c>
      <c r="E77" s="967">
        <v>350</v>
      </c>
      <c r="F77" s="998">
        <v>30.857142857142854</v>
      </c>
      <c r="G77" s="966" t="s">
        <v>311</v>
      </c>
      <c r="H77" s="967" t="s">
        <v>311</v>
      </c>
      <c r="I77" s="998" t="s">
        <v>312</v>
      </c>
      <c r="J77" s="966">
        <v>458</v>
      </c>
      <c r="K77" s="967">
        <v>350</v>
      </c>
      <c r="L77" s="998">
        <v>30.857142857142854</v>
      </c>
      <c r="M77" s="999"/>
      <c r="N77" s="970">
        <v>458</v>
      </c>
      <c r="O77" s="967">
        <v>350</v>
      </c>
      <c r="P77" s="998">
        <v>30.857142857142854</v>
      </c>
      <c r="Q77" s="1000"/>
    </row>
    <row r="78" spans="2:17" ht="9" customHeight="1">
      <c r="B78" s="996"/>
      <c r="C78" s="997" t="s">
        <v>334</v>
      </c>
      <c r="D78" s="966">
        <v>437</v>
      </c>
      <c r="E78" s="967">
        <v>626</v>
      </c>
      <c r="F78" s="998">
        <v>-30.191693290734822</v>
      </c>
      <c r="G78" s="966" t="s">
        <v>311</v>
      </c>
      <c r="H78" s="967" t="s">
        <v>311</v>
      </c>
      <c r="I78" s="998" t="s">
        <v>312</v>
      </c>
      <c r="J78" s="966">
        <v>437</v>
      </c>
      <c r="K78" s="967">
        <v>626</v>
      </c>
      <c r="L78" s="998">
        <v>-30.191693290734822</v>
      </c>
      <c r="M78" s="999"/>
      <c r="N78" s="970">
        <v>437</v>
      </c>
      <c r="O78" s="967">
        <v>627</v>
      </c>
      <c r="P78" s="998">
        <v>-30.303030303030305</v>
      </c>
      <c r="Q78" s="1000"/>
    </row>
    <row r="79" spans="2:17" ht="9" customHeight="1">
      <c r="B79" s="964"/>
      <c r="C79" s="965" t="s">
        <v>335</v>
      </c>
      <c r="D79" s="1009">
        <v>5964</v>
      </c>
      <c r="E79" s="1007">
        <v>4944</v>
      </c>
      <c r="F79" s="1008">
        <v>20.631067961165048</v>
      </c>
      <c r="G79" s="1009">
        <v>17</v>
      </c>
      <c r="H79" s="1007">
        <v>14</v>
      </c>
      <c r="I79" s="1008">
        <v>21.428571428571427</v>
      </c>
      <c r="J79" s="1009">
        <v>5981</v>
      </c>
      <c r="K79" s="1007">
        <v>4958</v>
      </c>
      <c r="L79" s="1008">
        <v>20.63331988705123</v>
      </c>
      <c r="M79" s="1028"/>
      <c r="N79" s="1012">
        <v>6103</v>
      </c>
      <c r="O79" s="1057">
        <v>5068</v>
      </c>
      <c r="P79" s="1079">
        <v>20.42225730071034</v>
      </c>
      <c r="Q79" s="1029"/>
    </row>
    <row r="80" spans="2:17" ht="9" customHeight="1">
      <c r="B80" s="964"/>
      <c r="C80" s="965"/>
      <c r="D80" s="1022"/>
      <c r="E80" s="969"/>
      <c r="F80" s="969"/>
      <c r="G80" s="1022"/>
      <c r="H80" s="969"/>
      <c r="I80" s="969"/>
      <c r="J80" s="1022"/>
      <c r="K80" s="969"/>
      <c r="L80" s="969"/>
      <c r="M80" s="969"/>
      <c r="N80" s="1030"/>
      <c r="O80" s="969"/>
      <c r="P80" s="969"/>
      <c r="Q80" s="971"/>
    </row>
    <row r="81" spans="2:17" ht="15" customHeight="1">
      <c r="B81" s="964"/>
      <c r="C81" s="965" t="s">
        <v>404</v>
      </c>
      <c r="D81" s="965"/>
      <c r="E81" s="965"/>
      <c r="F81" s="965"/>
      <c r="G81" s="965"/>
      <c r="H81" s="965"/>
      <c r="I81" s="965"/>
      <c r="J81" s="965"/>
      <c r="K81" s="965"/>
      <c r="L81" s="965"/>
      <c r="M81" s="965"/>
      <c r="N81" s="964"/>
      <c r="O81" s="965"/>
      <c r="P81" s="965"/>
      <c r="Q81" s="1031"/>
    </row>
    <row r="82" spans="2:17" ht="9" customHeight="1">
      <c r="B82" s="996"/>
      <c r="C82" s="997" t="s">
        <v>571</v>
      </c>
      <c r="D82" s="966">
        <v>27</v>
      </c>
      <c r="E82" s="967">
        <v>17</v>
      </c>
      <c r="F82" s="998">
        <v>58.82352941176471</v>
      </c>
      <c r="G82" s="966">
        <v>36</v>
      </c>
      <c r="H82" s="967">
        <v>23</v>
      </c>
      <c r="I82" s="998">
        <v>56.52173913043478</v>
      </c>
      <c r="J82" s="966">
        <v>63</v>
      </c>
      <c r="K82" s="967">
        <v>40</v>
      </c>
      <c r="L82" s="998">
        <v>57.5</v>
      </c>
      <c r="M82" s="999"/>
      <c r="N82" s="970">
        <v>198</v>
      </c>
      <c r="O82" s="967">
        <v>146</v>
      </c>
      <c r="P82" s="998">
        <v>35.61643835616438</v>
      </c>
      <c r="Q82" s="1000"/>
    </row>
    <row r="83" spans="2:17" ht="9" customHeight="1">
      <c r="B83" s="996"/>
      <c r="C83" s="997" t="s">
        <v>79</v>
      </c>
      <c r="D83" s="966">
        <v>355</v>
      </c>
      <c r="E83" s="967">
        <v>285</v>
      </c>
      <c r="F83" s="998">
        <v>24.561403508771928</v>
      </c>
      <c r="G83" s="966">
        <v>103</v>
      </c>
      <c r="H83" s="967">
        <v>81</v>
      </c>
      <c r="I83" s="998">
        <v>27.160493827160494</v>
      </c>
      <c r="J83" s="966">
        <v>458</v>
      </c>
      <c r="K83" s="967">
        <v>366</v>
      </c>
      <c r="L83" s="998">
        <v>25.136612021857925</v>
      </c>
      <c r="M83" s="999"/>
      <c r="N83" s="970">
        <v>933</v>
      </c>
      <c r="O83" s="967">
        <v>732</v>
      </c>
      <c r="P83" s="998">
        <v>27.459016393442624</v>
      </c>
      <c r="Q83" s="1000"/>
    </row>
    <row r="84" spans="2:17" ht="9" customHeight="1">
      <c r="B84" s="996"/>
      <c r="C84" s="997" t="s">
        <v>337</v>
      </c>
      <c r="D84" s="966">
        <v>20</v>
      </c>
      <c r="E84" s="967">
        <v>4</v>
      </c>
      <c r="F84" s="998">
        <v>400</v>
      </c>
      <c r="G84" s="966">
        <v>105</v>
      </c>
      <c r="H84" s="967">
        <v>55</v>
      </c>
      <c r="I84" s="998">
        <v>90.9090909090909</v>
      </c>
      <c r="J84" s="966">
        <v>125</v>
      </c>
      <c r="K84" s="967">
        <v>59</v>
      </c>
      <c r="L84" s="998">
        <v>111.86440677966101</v>
      </c>
      <c r="M84" s="999"/>
      <c r="N84" s="970">
        <v>411</v>
      </c>
      <c r="O84" s="967">
        <v>207</v>
      </c>
      <c r="P84" s="998">
        <v>98.55072463768117</v>
      </c>
      <c r="Q84" s="1000"/>
    </row>
    <row r="85" spans="2:17" ht="9" customHeight="1">
      <c r="B85" s="996"/>
      <c r="C85" s="997" t="s">
        <v>573</v>
      </c>
      <c r="D85" s="966">
        <v>31</v>
      </c>
      <c r="E85" s="967">
        <v>44</v>
      </c>
      <c r="F85" s="998">
        <v>-29.545454545454547</v>
      </c>
      <c r="G85" s="966">
        <v>71</v>
      </c>
      <c r="H85" s="967">
        <v>44</v>
      </c>
      <c r="I85" s="998">
        <v>61.36363636363637</v>
      </c>
      <c r="J85" s="966">
        <v>102</v>
      </c>
      <c r="K85" s="967">
        <v>88</v>
      </c>
      <c r="L85" s="998">
        <v>15.909090909090908</v>
      </c>
      <c r="M85" s="999"/>
      <c r="N85" s="970">
        <v>269</v>
      </c>
      <c r="O85" s="967">
        <v>195</v>
      </c>
      <c r="P85" s="998">
        <v>37.94871794871795</v>
      </c>
      <c r="Q85" s="1000"/>
    </row>
    <row r="86" spans="2:17" ht="9" customHeight="1">
      <c r="B86" s="996"/>
      <c r="C86" s="997" t="s">
        <v>574</v>
      </c>
      <c r="D86" s="966">
        <v>68</v>
      </c>
      <c r="E86" s="967">
        <v>28</v>
      </c>
      <c r="F86" s="998">
        <v>142.85714285714286</v>
      </c>
      <c r="G86" s="966">
        <v>7</v>
      </c>
      <c r="H86" s="967">
        <v>3</v>
      </c>
      <c r="I86" s="998">
        <v>133.33333333333331</v>
      </c>
      <c r="J86" s="966">
        <v>75</v>
      </c>
      <c r="K86" s="967">
        <v>31</v>
      </c>
      <c r="L86" s="998">
        <v>141.93548387096774</v>
      </c>
      <c r="M86" s="999"/>
      <c r="N86" s="970">
        <v>97</v>
      </c>
      <c r="O86" s="967">
        <v>47</v>
      </c>
      <c r="P86" s="998">
        <v>106.38297872340425</v>
      </c>
      <c r="Q86" s="1000"/>
    </row>
    <row r="87" spans="2:17" ht="9" customHeight="1">
      <c r="B87" s="996"/>
      <c r="C87" s="997" t="s">
        <v>575</v>
      </c>
      <c r="D87" s="966">
        <v>103</v>
      </c>
      <c r="E87" s="967">
        <v>31</v>
      </c>
      <c r="F87" s="998">
        <v>232.25806451612905</v>
      </c>
      <c r="G87" s="966">
        <v>208</v>
      </c>
      <c r="H87" s="967">
        <v>139</v>
      </c>
      <c r="I87" s="998">
        <v>49.64028776978417</v>
      </c>
      <c r="J87" s="966">
        <v>311</v>
      </c>
      <c r="K87" s="967">
        <v>170</v>
      </c>
      <c r="L87" s="998">
        <v>82.94117647058825</v>
      </c>
      <c r="M87" s="999"/>
      <c r="N87" s="970">
        <v>1130</v>
      </c>
      <c r="O87" s="967">
        <v>613</v>
      </c>
      <c r="P87" s="998">
        <v>84.33931484502448</v>
      </c>
      <c r="Q87" s="1000"/>
    </row>
    <row r="88" spans="2:17" ht="9" customHeight="1">
      <c r="B88" s="996"/>
      <c r="C88" s="997" t="s">
        <v>577</v>
      </c>
      <c r="D88" s="966">
        <v>4</v>
      </c>
      <c r="E88" s="967">
        <v>9</v>
      </c>
      <c r="F88" s="998">
        <v>-55.55555555555556</v>
      </c>
      <c r="G88" s="966">
        <v>72</v>
      </c>
      <c r="H88" s="967">
        <v>67</v>
      </c>
      <c r="I88" s="998">
        <v>7.462686567164178</v>
      </c>
      <c r="J88" s="966">
        <v>76</v>
      </c>
      <c r="K88" s="967">
        <v>76</v>
      </c>
      <c r="L88" s="998">
        <v>0</v>
      </c>
      <c r="M88" s="999"/>
      <c r="N88" s="970">
        <v>418</v>
      </c>
      <c r="O88" s="967">
        <v>391</v>
      </c>
      <c r="P88" s="998">
        <v>6.905370843989769</v>
      </c>
      <c r="Q88" s="1000"/>
    </row>
    <row r="89" spans="2:17" ht="9" customHeight="1">
      <c r="B89" s="996"/>
      <c r="C89" s="997" t="s">
        <v>579</v>
      </c>
      <c r="D89" s="966">
        <v>357</v>
      </c>
      <c r="E89" s="967">
        <v>293</v>
      </c>
      <c r="F89" s="998">
        <v>21.843003412969285</v>
      </c>
      <c r="G89" s="966">
        <v>72</v>
      </c>
      <c r="H89" s="967">
        <v>59</v>
      </c>
      <c r="I89" s="998">
        <v>22.033898305084744</v>
      </c>
      <c r="J89" s="966">
        <v>429</v>
      </c>
      <c r="K89" s="967">
        <v>352</v>
      </c>
      <c r="L89" s="998">
        <v>21.875</v>
      </c>
      <c r="M89" s="999"/>
      <c r="N89" s="970">
        <v>803</v>
      </c>
      <c r="O89" s="967">
        <v>728</v>
      </c>
      <c r="P89" s="998">
        <v>10.302197802197801</v>
      </c>
      <c r="Q89" s="1000"/>
    </row>
    <row r="90" spans="2:17" ht="9" customHeight="1">
      <c r="B90" s="996"/>
      <c r="C90" s="997" t="s">
        <v>684</v>
      </c>
      <c r="D90" s="966">
        <v>92</v>
      </c>
      <c r="E90" s="967">
        <v>121</v>
      </c>
      <c r="F90" s="998">
        <v>-23.96694214876033</v>
      </c>
      <c r="G90" s="966">
        <v>139</v>
      </c>
      <c r="H90" s="967">
        <v>145</v>
      </c>
      <c r="I90" s="998">
        <v>-4.137931034482759</v>
      </c>
      <c r="J90" s="966">
        <v>231</v>
      </c>
      <c r="K90" s="967">
        <v>266</v>
      </c>
      <c r="L90" s="998">
        <v>-13.157894736842104</v>
      </c>
      <c r="M90" s="999"/>
      <c r="N90" s="970">
        <v>743</v>
      </c>
      <c r="O90" s="967">
        <v>889</v>
      </c>
      <c r="P90" s="998">
        <v>-16.42294713160855</v>
      </c>
      <c r="Q90" s="1000"/>
    </row>
    <row r="91" spans="2:17" ht="9" customHeight="1">
      <c r="B91" s="996"/>
      <c r="C91" s="997" t="s">
        <v>338</v>
      </c>
      <c r="D91" s="966">
        <v>15</v>
      </c>
      <c r="E91" s="967">
        <v>9</v>
      </c>
      <c r="F91" s="998">
        <v>66.66666666666666</v>
      </c>
      <c r="G91" s="966">
        <v>36</v>
      </c>
      <c r="H91" s="967">
        <v>34</v>
      </c>
      <c r="I91" s="998">
        <v>5.88235294117647</v>
      </c>
      <c r="J91" s="966">
        <v>51</v>
      </c>
      <c r="K91" s="967">
        <v>43</v>
      </c>
      <c r="L91" s="998">
        <v>18.6046511627907</v>
      </c>
      <c r="M91" s="999"/>
      <c r="N91" s="970">
        <v>130</v>
      </c>
      <c r="O91" s="967">
        <v>127</v>
      </c>
      <c r="P91" s="998">
        <v>2.3622047244094486</v>
      </c>
      <c r="Q91" s="1000"/>
    </row>
    <row r="92" spans="2:17" ht="9" customHeight="1">
      <c r="B92" s="964"/>
      <c r="C92" s="965" t="s">
        <v>339</v>
      </c>
      <c r="D92" s="1009">
        <v>1072</v>
      </c>
      <c r="E92" s="1007">
        <v>841</v>
      </c>
      <c r="F92" s="1008">
        <v>27.46730083234245</v>
      </c>
      <c r="G92" s="1009">
        <v>849</v>
      </c>
      <c r="H92" s="1007">
        <v>650</v>
      </c>
      <c r="I92" s="1008">
        <v>30.615384615384617</v>
      </c>
      <c r="J92" s="1009">
        <v>1921</v>
      </c>
      <c r="K92" s="1007">
        <v>1491</v>
      </c>
      <c r="L92" s="1008">
        <v>28.83970489604292</v>
      </c>
      <c r="M92" s="1028"/>
      <c r="N92" s="1012">
        <v>5132</v>
      </c>
      <c r="O92" s="1057">
        <v>4075</v>
      </c>
      <c r="P92" s="1079">
        <v>25.938650306748468</v>
      </c>
      <c r="Q92" s="1029"/>
    </row>
    <row r="93" spans="2:17" ht="9" customHeight="1">
      <c r="B93" s="964"/>
      <c r="C93" s="965"/>
      <c r="D93" s="1022"/>
      <c r="E93" s="969"/>
      <c r="F93" s="969"/>
      <c r="G93" s="1022"/>
      <c r="H93" s="969"/>
      <c r="I93" s="969"/>
      <c r="J93" s="1022"/>
      <c r="K93" s="969"/>
      <c r="L93" s="969"/>
      <c r="M93" s="969"/>
      <c r="N93" s="1030"/>
      <c r="O93" s="969"/>
      <c r="P93" s="969"/>
      <c r="Q93" s="971"/>
    </row>
    <row r="94" spans="2:17" ht="6" customHeight="1">
      <c r="B94" s="950"/>
      <c r="C94" s="951"/>
      <c r="D94" s="956"/>
      <c r="E94" s="956"/>
      <c r="F94" s="956"/>
      <c r="G94" s="956"/>
      <c r="H94" s="956"/>
      <c r="I94" s="956"/>
      <c r="J94" s="956"/>
      <c r="K94" s="956"/>
      <c r="L94" s="956"/>
      <c r="M94" s="956"/>
      <c r="N94" s="990"/>
      <c r="O94" s="956"/>
      <c r="P94" s="956"/>
      <c r="Q94" s="958"/>
    </row>
    <row r="95" spans="2:17" ht="15" customHeight="1">
      <c r="B95" s="1026"/>
      <c r="C95" s="1027" t="s">
        <v>303</v>
      </c>
      <c r="D95" s="1009">
        <v>14027</v>
      </c>
      <c r="E95" s="1007">
        <v>12786</v>
      </c>
      <c r="F95" s="1008">
        <v>9.705928359142813</v>
      </c>
      <c r="G95" s="1009">
        <v>1067</v>
      </c>
      <c r="H95" s="1007">
        <v>855</v>
      </c>
      <c r="I95" s="1008">
        <v>24.795321637426902</v>
      </c>
      <c r="J95" s="1009">
        <v>15094</v>
      </c>
      <c r="K95" s="1007">
        <v>13641</v>
      </c>
      <c r="L95" s="1008">
        <v>10.651711751337878</v>
      </c>
      <c r="M95" s="1028"/>
      <c r="N95" s="1021">
        <v>18947</v>
      </c>
      <c r="O95" s="1007">
        <v>16860</v>
      </c>
      <c r="P95" s="1008">
        <v>12.37841043890866</v>
      </c>
      <c r="Q95" s="1029"/>
    </row>
    <row r="96" spans="2:17" ht="8.25" customHeight="1">
      <c r="B96" s="1032"/>
      <c r="C96" s="1033"/>
      <c r="D96" s="1034"/>
      <c r="E96" s="1035"/>
      <c r="F96" s="1035"/>
      <c r="G96" s="1034"/>
      <c r="H96" s="1035"/>
      <c r="I96" s="1035"/>
      <c r="J96" s="1034"/>
      <c r="K96" s="1035"/>
      <c r="L96" s="1035"/>
      <c r="M96" s="1035"/>
      <c r="N96" s="1036"/>
      <c r="O96" s="1035"/>
      <c r="P96" s="1035"/>
      <c r="Q96" s="1037"/>
    </row>
  </sheetData>
  <mergeCells count="8">
    <mergeCell ref="C15:Q15"/>
    <mergeCell ref="N16:Q16"/>
    <mergeCell ref="B2:Q2"/>
    <mergeCell ref="B3:Q3"/>
    <mergeCell ref="B4:Q4"/>
    <mergeCell ref="D5:F5"/>
    <mergeCell ref="L5:M5"/>
    <mergeCell ref="N5:Q5"/>
  </mergeCells>
  <printOptions horizontalCentered="1" verticalCentered="1"/>
  <pageMargins left="0" right="0" top="0" bottom="0.1968503937007874" header="0" footer="0.1968503937007874"/>
  <pageSetup fitToHeight="1" fitToWidth="1" horizontalDpi="600" verticalDpi="600" orientation="portrait" paperSize="9" scale="83" r:id="rId1"/>
</worksheet>
</file>

<file path=xl/worksheets/sheet35.xml><?xml version="1.0" encoding="utf-8"?>
<worksheet xmlns="http://schemas.openxmlformats.org/spreadsheetml/2006/main" xmlns:r="http://schemas.openxmlformats.org/officeDocument/2006/relationships">
  <sheetPr>
    <pageSetUpPr fitToPage="1"/>
  </sheetPr>
  <dimension ref="B2:S96"/>
  <sheetViews>
    <sheetView workbookViewId="0" topLeftCell="A1">
      <selection activeCell="C2" sqref="C2"/>
    </sheetView>
  </sheetViews>
  <sheetFormatPr defaultColWidth="9.00390625" defaultRowHeight="14.25"/>
  <cols>
    <col min="1" max="1" width="6.25390625" style="944" customWidth="1"/>
    <col min="2" max="2" width="0.875" style="944" customWidth="1"/>
    <col min="3" max="3" width="27.375" style="944" customWidth="1"/>
    <col min="4" max="6" width="5.375" style="944" customWidth="1"/>
    <col min="7" max="7" width="0.875" style="944" customWidth="1"/>
    <col min="8" max="8" width="3.625" style="944" customWidth="1"/>
    <col min="9" max="10" width="5.375" style="944" customWidth="1"/>
    <col min="11" max="11" width="0.875" style="944" customWidth="1"/>
    <col min="12" max="12" width="4.50390625" style="944" customWidth="1"/>
    <col min="13" max="13" width="6.25390625" style="944" customWidth="1"/>
    <col min="14" max="14" width="5.375" style="944" customWidth="1"/>
    <col min="15" max="15" width="0.875" style="944" customWidth="1"/>
    <col min="16" max="17" width="6.25390625" style="944" customWidth="1"/>
    <col min="18" max="18" width="5.375" style="944" customWidth="1"/>
    <col min="19" max="19" width="0.875" style="944" customWidth="1"/>
    <col min="20" max="16384" width="8.75390625" style="944" customWidth="1"/>
  </cols>
  <sheetData>
    <row r="1" ht="33" customHeight="1"/>
    <row r="2" spans="2:19" ht="13.5" customHeight="1">
      <c r="B2" s="1588" t="s">
        <v>950</v>
      </c>
      <c r="C2" s="1589"/>
      <c r="D2" s="1589"/>
      <c r="E2" s="1589"/>
      <c r="F2" s="1589"/>
      <c r="G2" s="1589"/>
      <c r="H2" s="1589"/>
      <c r="I2" s="1589"/>
      <c r="J2" s="1589"/>
      <c r="K2" s="1589"/>
      <c r="L2" s="1589"/>
      <c r="M2" s="1589"/>
      <c r="N2" s="1589"/>
      <c r="O2" s="1589"/>
      <c r="P2" s="1589"/>
      <c r="Q2" s="1589"/>
      <c r="R2" s="1589"/>
      <c r="S2" s="1589"/>
    </row>
    <row r="3" spans="2:19" ht="22.5" customHeight="1">
      <c r="B3" s="1590" t="s">
        <v>293</v>
      </c>
      <c r="C3" s="1591"/>
      <c r="D3" s="1591"/>
      <c r="E3" s="1591"/>
      <c r="F3" s="1591"/>
      <c r="G3" s="1591"/>
      <c r="H3" s="1591"/>
      <c r="I3" s="1591"/>
      <c r="J3" s="1591"/>
      <c r="K3" s="1591"/>
      <c r="L3" s="1591"/>
      <c r="M3" s="1591"/>
      <c r="N3" s="1591"/>
      <c r="O3" s="1591"/>
      <c r="P3" s="1591"/>
      <c r="Q3" s="1591"/>
      <c r="R3" s="1591"/>
      <c r="S3" s="1592"/>
    </row>
    <row r="4" spans="2:19" ht="18" customHeight="1">
      <c r="B4" s="1593" t="s">
        <v>294</v>
      </c>
      <c r="C4" s="1589"/>
      <c r="D4" s="1589"/>
      <c r="E4" s="1589"/>
      <c r="F4" s="1589"/>
      <c r="G4" s="1589"/>
      <c r="H4" s="1589"/>
      <c r="I4" s="1589"/>
      <c r="J4" s="1589"/>
      <c r="K4" s="1589"/>
      <c r="L4" s="1589"/>
      <c r="M4" s="1589"/>
      <c r="N4" s="1589"/>
      <c r="O4" s="1589"/>
      <c r="P4" s="1589"/>
      <c r="Q4" s="1589"/>
      <c r="R4" s="1589"/>
      <c r="S4" s="1589"/>
    </row>
    <row r="5" spans="2:19" ht="16.5" customHeight="1">
      <c r="B5" s="945"/>
      <c r="C5" s="946"/>
      <c r="D5" s="1594" t="s">
        <v>295</v>
      </c>
      <c r="E5" s="1586"/>
      <c r="F5" s="1586"/>
      <c r="G5" s="1594" t="s">
        <v>340</v>
      </c>
      <c r="H5" s="1586"/>
      <c r="I5" s="1586"/>
      <c r="J5" s="1586"/>
      <c r="K5" s="1594" t="s">
        <v>341</v>
      </c>
      <c r="L5" s="1586"/>
      <c r="M5" s="1586"/>
      <c r="N5" s="1586"/>
      <c r="O5" s="946"/>
      <c r="P5" s="1585" t="s">
        <v>126</v>
      </c>
      <c r="Q5" s="1586"/>
      <c r="R5" s="1586"/>
      <c r="S5" s="1587"/>
    </row>
    <row r="6" spans="2:19" ht="9" customHeight="1">
      <c r="B6" s="950"/>
      <c r="C6" s="951"/>
      <c r="D6" s="952"/>
      <c r="E6" s="952"/>
      <c r="F6" s="952"/>
      <c r="G6" s="1626"/>
      <c r="H6" s="1627"/>
      <c r="I6" s="952"/>
      <c r="J6" s="952"/>
      <c r="K6" s="1626"/>
      <c r="L6" s="1627"/>
      <c r="M6" s="952"/>
      <c r="N6" s="952"/>
      <c r="O6" s="952"/>
      <c r="P6" s="953"/>
      <c r="Q6" s="952"/>
      <c r="R6" s="952"/>
      <c r="S6" s="954"/>
    </row>
    <row r="7" spans="2:19" ht="9" customHeight="1">
      <c r="B7" s="950"/>
      <c r="C7" s="951"/>
      <c r="D7" s="952"/>
      <c r="E7" s="952"/>
      <c r="F7" s="952"/>
      <c r="G7" s="1626"/>
      <c r="H7" s="1627"/>
      <c r="I7" s="952"/>
      <c r="J7" s="952"/>
      <c r="K7" s="1626"/>
      <c r="L7" s="1627"/>
      <c r="M7" s="952"/>
      <c r="N7" s="952"/>
      <c r="O7" s="952"/>
      <c r="P7" s="953"/>
      <c r="Q7" s="952"/>
      <c r="R7" s="952"/>
      <c r="S7" s="954"/>
    </row>
    <row r="8" spans="2:19" ht="9" customHeight="1">
      <c r="B8" s="950"/>
      <c r="C8" s="951"/>
      <c r="D8" s="955" t="s">
        <v>298</v>
      </c>
      <c r="E8" s="955" t="s">
        <v>299</v>
      </c>
      <c r="F8" s="955" t="s">
        <v>300</v>
      </c>
      <c r="G8" s="1628" t="s">
        <v>298</v>
      </c>
      <c r="H8" s="1612"/>
      <c r="I8" s="955" t="s">
        <v>299</v>
      </c>
      <c r="J8" s="955" t="s">
        <v>300</v>
      </c>
      <c r="K8" s="1628" t="s">
        <v>298</v>
      </c>
      <c r="L8" s="1612"/>
      <c r="M8" s="955" t="s">
        <v>299</v>
      </c>
      <c r="N8" s="955" t="s">
        <v>300</v>
      </c>
      <c r="O8" s="956"/>
      <c r="P8" s="957" t="s">
        <v>298</v>
      </c>
      <c r="Q8" s="955" t="s">
        <v>299</v>
      </c>
      <c r="R8" s="955" t="s">
        <v>300</v>
      </c>
      <c r="S8" s="958"/>
    </row>
    <row r="9" spans="2:19" ht="9" customHeight="1">
      <c r="B9" s="959"/>
      <c r="C9" s="960"/>
      <c r="D9" s="955" t="s">
        <v>468</v>
      </c>
      <c r="E9" s="955" t="s">
        <v>468</v>
      </c>
      <c r="F9" s="955"/>
      <c r="G9" s="1628" t="s">
        <v>468</v>
      </c>
      <c r="H9" s="1612"/>
      <c r="I9" s="955" t="s">
        <v>468</v>
      </c>
      <c r="J9" s="955"/>
      <c r="K9" s="1628" t="s">
        <v>468</v>
      </c>
      <c r="L9" s="1612"/>
      <c r="M9" s="955" t="s">
        <v>468</v>
      </c>
      <c r="N9" s="955"/>
      <c r="O9" s="955"/>
      <c r="P9" s="957" t="s">
        <v>468</v>
      </c>
      <c r="Q9" s="955" t="s">
        <v>468</v>
      </c>
      <c r="R9" s="955"/>
      <c r="S9" s="961"/>
    </row>
    <row r="10" spans="2:19" ht="9" customHeight="1">
      <c r="B10" s="945"/>
      <c r="C10" s="946"/>
      <c r="D10" s="948"/>
      <c r="E10" s="948"/>
      <c r="F10" s="948"/>
      <c r="G10" s="1636"/>
      <c r="H10" s="1586"/>
      <c r="I10" s="948"/>
      <c r="J10" s="948"/>
      <c r="K10" s="1636"/>
      <c r="L10" s="1586"/>
      <c r="M10" s="948"/>
      <c r="N10" s="948"/>
      <c r="O10" s="948"/>
      <c r="P10" s="962"/>
      <c r="Q10" s="948"/>
      <c r="R10" s="948"/>
      <c r="S10" s="963"/>
    </row>
    <row r="11" spans="2:19" ht="9" customHeight="1">
      <c r="B11" s="964"/>
      <c r="C11" s="965" t="s">
        <v>301</v>
      </c>
      <c r="D11" s="966">
        <v>7192</v>
      </c>
      <c r="E11" s="967">
        <v>7193</v>
      </c>
      <c r="F11" s="1040">
        <v>-0.013902405116085082</v>
      </c>
      <c r="G11" s="1613">
        <v>5981</v>
      </c>
      <c r="H11" s="1614"/>
      <c r="I11" s="967">
        <v>5023</v>
      </c>
      <c r="J11" s="1040">
        <v>19.072267569181765</v>
      </c>
      <c r="K11" s="1613">
        <v>1921</v>
      </c>
      <c r="L11" s="1614"/>
      <c r="M11" s="967">
        <v>1484</v>
      </c>
      <c r="N11" s="1040">
        <v>29.447439353099732</v>
      </c>
      <c r="O11" s="1041"/>
      <c r="P11" s="970">
        <v>15094</v>
      </c>
      <c r="Q11" s="967">
        <v>13700</v>
      </c>
      <c r="R11" s="968">
        <v>10.175182481751825</v>
      </c>
      <c r="S11" s="1042"/>
    </row>
    <row r="12" spans="2:19" ht="9" customHeight="1">
      <c r="B12" s="964"/>
      <c r="C12" s="965" t="s">
        <v>302</v>
      </c>
      <c r="D12" s="972">
        <v>13486</v>
      </c>
      <c r="E12" s="973">
        <v>7916</v>
      </c>
      <c r="F12" s="968">
        <v>70.36382011116726</v>
      </c>
      <c r="G12" s="1633">
        <v>0</v>
      </c>
      <c r="H12" s="1610"/>
      <c r="I12" s="973">
        <v>0</v>
      </c>
      <c r="J12" s="973">
        <v>0</v>
      </c>
      <c r="K12" s="1633">
        <v>20408</v>
      </c>
      <c r="L12" s="1610"/>
      <c r="M12" s="973">
        <v>18457</v>
      </c>
      <c r="N12" s="968">
        <v>10.570515251666034</v>
      </c>
      <c r="O12" s="969"/>
      <c r="P12" s="974">
        <v>33894</v>
      </c>
      <c r="Q12" s="973">
        <v>26373</v>
      </c>
      <c r="R12" s="968">
        <v>28.51780229780457</v>
      </c>
      <c r="S12" s="971"/>
    </row>
    <row r="13" spans="2:19" ht="9" customHeight="1">
      <c r="B13" s="964"/>
      <c r="C13" s="965" t="s">
        <v>303</v>
      </c>
      <c r="D13" s="975">
        <v>20678</v>
      </c>
      <c r="E13" s="976">
        <v>15109</v>
      </c>
      <c r="F13" s="1043">
        <v>36.85882586537825</v>
      </c>
      <c r="G13" s="1634">
        <v>5981</v>
      </c>
      <c r="H13" s="1635"/>
      <c r="I13" s="976">
        <v>5023</v>
      </c>
      <c r="J13" s="1043">
        <v>19.072267569181765</v>
      </c>
      <c r="K13" s="1634">
        <v>22329</v>
      </c>
      <c r="L13" s="1635"/>
      <c r="M13" s="976">
        <v>19941</v>
      </c>
      <c r="N13" s="1043">
        <v>11.975327215285091</v>
      </c>
      <c r="O13" s="1044"/>
      <c r="P13" s="979">
        <v>48988</v>
      </c>
      <c r="Q13" s="976">
        <v>40073</v>
      </c>
      <c r="R13" s="977">
        <v>22.246899408579342</v>
      </c>
      <c r="S13" s="1045"/>
    </row>
    <row r="14" spans="2:19" ht="6" customHeight="1">
      <c r="B14" s="981"/>
      <c r="C14" s="982"/>
      <c r="D14" s="983"/>
      <c r="E14" s="983"/>
      <c r="F14" s="983"/>
      <c r="G14" s="1629"/>
      <c r="H14" s="1630"/>
      <c r="I14" s="983"/>
      <c r="J14" s="983"/>
      <c r="K14" s="1629"/>
      <c r="L14" s="1630"/>
      <c r="M14" s="983"/>
      <c r="N14" s="983"/>
      <c r="O14" s="983"/>
      <c r="P14" s="984"/>
      <c r="Q14" s="983"/>
      <c r="R14" s="983"/>
      <c r="S14" s="985"/>
    </row>
    <row r="15" spans="2:19" ht="27" customHeight="1">
      <c r="B15" s="951"/>
      <c r="C15" s="1631" t="s">
        <v>304</v>
      </c>
      <c r="D15" s="1632"/>
      <c r="E15" s="1632"/>
      <c r="F15" s="1632"/>
      <c r="G15" s="1632"/>
      <c r="H15" s="1632"/>
      <c r="I15" s="1632"/>
      <c r="J15" s="1632"/>
      <c r="K15" s="1632"/>
      <c r="L15" s="1632"/>
      <c r="M15" s="1632"/>
      <c r="N15" s="1632"/>
      <c r="O15" s="1632"/>
      <c r="P15" s="1632"/>
      <c r="Q15" s="1632"/>
      <c r="R15" s="1632"/>
      <c r="S15" s="1632"/>
    </row>
    <row r="16" spans="2:19" ht="13.5" customHeight="1">
      <c r="B16" s="945"/>
      <c r="C16" s="946"/>
      <c r="D16" s="946"/>
      <c r="E16" s="947" t="s">
        <v>286</v>
      </c>
      <c r="F16" s="946"/>
      <c r="G16" s="1595"/>
      <c r="H16" s="1586"/>
      <c r="I16" s="947" t="s">
        <v>287</v>
      </c>
      <c r="J16" s="946"/>
      <c r="K16" s="1595"/>
      <c r="L16" s="1586"/>
      <c r="M16" s="947" t="s">
        <v>126</v>
      </c>
      <c r="N16" s="946"/>
      <c r="O16" s="946"/>
      <c r="P16" s="1585" t="s">
        <v>402</v>
      </c>
      <c r="Q16" s="1586"/>
      <c r="R16" s="1586"/>
      <c r="S16" s="1587"/>
    </row>
    <row r="17" spans="2:19" ht="9.75" customHeight="1">
      <c r="B17" s="950"/>
      <c r="C17" s="951"/>
      <c r="D17" s="952"/>
      <c r="E17" s="952"/>
      <c r="F17" s="952"/>
      <c r="G17" s="1626"/>
      <c r="H17" s="1627"/>
      <c r="I17" s="952"/>
      <c r="J17" s="952"/>
      <c r="K17" s="1626"/>
      <c r="L17" s="1627"/>
      <c r="M17" s="952"/>
      <c r="N17" s="952"/>
      <c r="O17" s="952"/>
      <c r="P17" s="953"/>
      <c r="Q17" s="952"/>
      <c r="R17" s="952"/>
      <c r="S17" s="954"/>
    </row>
    <row r="18" spans="2:19" ht="9.75" customHeight="1">
      <c r="B18" s="950"/>
      <c r="C18" s="951"/>
      <c r="D18" s="955" t="s">
        <v>298</v>
      </c>
      <c r="E18" s="955" t="s">
        <v>299</v>
      </c>
      <c r="F18" s="955" t="s">
        <v>300</v>
      </c>
      <c r="G18" s="1628" t="s">
        <v>298</v>
      </c>
      <c r="H18" s="1612"/>
      <c r="I18" s="955" t="s">
        <v>299</v>
      </c>
      <c r="J18" s="955" t="s">
        <v>300</v>
      </c>
      <c r="K18" s="1628" t="s">
        <v>298</v>
      </c>
      <c r="L18" s="1612"/>
      <c r="M18" s="955" t="s">
        <v>299</v>
      </c>
      <c r="N18" s="955" t="s">
        <v>300</v>
      </c>
      <c r="O18" s="956"/>
      <c r="P18" s="957" t="s">
        <v>298</v>
      </c>
      <c r="Q18" s="955" t="s">
        <v>299</v>
      </c>
      <c r="R18" s="955" t="s">
        <v>300</v>
      </c>
      <c r="S18" s="958"/>
    </row>
    <row r="19" spans="2:19" ht="9.75" customHeight="1">
      <c r="B19" s="959"/>
      <c r="C19" s="960"/>
      <c r="D19" s="987" t="s">
        <v>468</v>
      </c>
      <c r="E19" s="987" t="s">
        <v>468</v>
      </c>
      <c r="F19" s="987"/>
      <c r="G19" s="1624" t="s">
        <v>468</v>
      </c>
      <c r="H19" s="1625"/>
      <c r="I19" s="987" t="s">
        <v>468</v>
      </c>
      <c r="J19" s="987"/>
      <c r="K19" s="1624" t="s">
        <v>468</v>
      </c>
      <c r="L19" s="1625"/>
      <c r="M19" s="987" t="s">
        <v>468</v>
      </c>
      <c r="N19" s="987"/>
      <c r="O19" s="987"/>
      <c r="P19" s="988" t="s">
        <v>468</v>
      </c>
      <c r="Q19" s="987" t="s">
        <v>468</v>
      </c>
      <c r="R19" s="987"/>
      <c r="S19" s="989"/>
    </row>
    <row r="20" spans="2:19" ht="11.25" customHeight="1">
      <c r="B20" s="950"/>
      <c r="C20" s="951" t="s">
        <v>403</v>
      </c>
      <c r="D20" s="956"/>
      <c r="E20" s="956"/>
      <c r="F20" s="956"/>
      <c r="G20" s="1611"/>
      <c r="H20" s="1612"/>
      <c r="I20" s="956"/>
      <c r="J20" s="956"/>
      <c r="K20" s="1611"/>
      <c r="L20" s="1612"/>
      <c r="M20" s="956"/>
      <c r="N20" s="956"/>
      <c r="O20" s="956"/>
      <c r="P20" s="990"/>
      <c r="Q20" s="956"/>
      <c r="R20" s="956"/>
      <c r="S20" s="958"/>
    </row>
    <row r="21" spans="2:19" ht="11.25" customHeight="1">
      <c r="B21" s="991"/>
      <c r="C21" s="992" t="s">
        <v>306</v>
      </c>
      <c r="D21" s="993"/>
      <c r="E21" s="993"/>
      <c r="F21" s="993"/>
      <c r="G21" s="1622"/>
      <c r="H21" s="1623"/>
      <c r="I21" s="993"/>
      <c r="J21" s="993"/>
      <c r="K21" s="1622"/>
      <c r="L21" s="1623"/>
      <c r="M21" s="993"/>
      <c r="N21" s="993"/>
      <c r="O21" s="993"/>
      <c r="P21" s="994"/>
      <c r="Q21" s="993"/>
      <c r="R21" s="993"/>
      <c r="S21" s="995"/>
    </row>
    <row r="22" spans="2:19" ht="9" customHeight="1">
      <c r="B22" s="996"/>
      <c r="C22" s="997" t="s">
        <v>307</v>
      </c>
      <c r="D22" s="966">
        <v>14</v>
      </c>
      <c r="E22" s="967">
        <v>12</v>
      </c>
      <c r="F22" s="998">
        <v>16.666666666666664</v>
      </c>
      <c r="G22" s="1613">
        <v>7</v>
      </c>
      <c r="H22" s="1614"/>
      <c r="I22" s="967">
        <v>8</v>
      </c>
      <c r="J22" s="998">
        <v>-12.5</v>
      </c>
      <c r="K22" s="1613">
        <v>21</v>
      </c>
      <c r="L22" s="1614"/>
      <c r="M22" s="967">
        <v>20</v>
      </c>
      <c r="N22" s="998">
        <v>5</v>
      </c>
      <c r="O22" s="999"/>
      <c r="P22" s="970">
        <v>42</v>
      </c>
      <c r="Q22" s="967">
        <v>43</v>
      </c>
      <c r="R22" s="998">
        <v>-2.3255813953488373</v>
      </c>
      <c r="S22" s="1000"/>
    </row>
    <row r="23" spans="2:19" ht="9" customHeight="1">
      <c r="B23" s="996"/>
      <c r="C23" s="997" t="s">
        <v>308</v>
      </c>
      <c r="D23" s="966">
        <v>23</v>
      </c>
      <c r="E23" s="967">
        <v>15</v>
      </c>
      <c r="F23" s="998">
        <v>53.333333333333336</v>
      </c>
      <c r="G23" s="1613">
        <v>1</v>
      </c>
      <c r="H23" s="1614"/>
      <c r="I23" s="967">
        <v>1</v>
      </c>
      <c r="J23" s="998">
        <v>0</v>
      </c>
      <c r="K23" s="1613">
        <v>24</v>
      </c>
      <c r="L23" s="1614"/>
      <c r="M23" s="967">
        <v>16</v>
      </c>
      <c r="N23" s="998">
        <v>50</v>
      </c>
      <c r="O23" s="999"/>
      <c r="P23" s="970">
        <v>29</v>
      </c>
      <c r="Q23" s="967">
        <v>17</v>
      </c>
      <c r="R23" s="998">
        <v>70.58823529411765</v>
      </c>
      <c r="S23" s="1000"/>
    </row>
    <row r="24" spans="2:19" ht="9" customHeight="1">
      <c r="B24" s="996"/>
      <c r="C24" s="997" t="s">
        <v>309</v>
      </c>
      <c r="D24" s="966">
        <v>23</v>
      </c>
      <c r="E24" s="967">
        <v>2</v>
      </c>
      <c r="F24" s="998">
        <v>1050</v>
      </c>
      <c r="G24" s="1613">
        <v>1</v>
      </c>
      <c r="H24" s="1614"/>
      <c r="I24" s="967">
        <v>2</v>
      </c>
      <c r="J24" s="998">
        <v>-50</v>
      </c>
      <c r="K24" s="1613">
        <v>24</v>
      </c>
      <c r="L24" s="1614"/>
      <c r="M24" s="967">
        <v>4</v>
      </c>
      <c r="N24" s="998">
        <v>500</v>
      </c>
      <c r="O24" s="999"/>
      <c r="P24" s="970">
        <v>28</v>
      </c>
      <c r="Q24" s="967">
        <v>10</v>
      </c>
      <c r="R24" s="998">
        <v>180</v>
      </c>
      <c r="S24" s="1000"/>
    </row>
    <row r="25" spans="2:19" ht="9" customHeight="1">
      <c r="B25" s="996"/>
      <c r="C25" s="997" t="s">
        <v>310</v>
      </c>
      <c r="D25" s="966">
        <v>816</v>
      </c>
      <c r="E25" s="967">
        <v>720</v>
      </c>
      <c r="F25" s="998">
        <v>13.333333333333334</v>
      </c>
      <c r="G25" s="1613" t="s">
        <v>311</v>
      </c>
      <c r="H25" s="1614"/>
      <c r="I25" s="967" t="s">
        <v>311</v>
      </c>
      <c r="J25" s="998" t="s">
        <v>312</v>
      </c>
      <c r="K25" s="1613">
        <v>816</v>
      </c>
      <c r="L25" s="1614"/>
      <c r="M25" s="967">
        <v>720</v>
      </c>
      <c r="N25" s="998">
        <v>13.333333333333334</v>
      </c>
      <c r="O25" s="999"/>
      <c r="P25" s="970">
        <v>816</v>
      </c>
      <c r="Q25" s="967">
        <v>720</v>
      </c>
      <c r="R25" s="998">
        <v>13.333333333333334</v>
      </c>
      <c r="S25" s="1000"/>
    </row>
    <row r="26" spans="2:19" ht="10.5" customHeight="1">
      <c r="B26" s="964"/>
      <c r="C26" s="965" t="s">
        <v>313</v>
      </c>
      <c r="D26" s="1001">
        <v>876</v>
      </c>
      <c r="E26" s="1002">
        <v>749</v>
      </c>
      <c r="F26" s="977">
        <v>16.955941255006675</v>
      </c>
      <c r="G26" s="1616">
        <v>9</v>
      </c>
      <c r="H26" s="1617"/>
      <c r="I26" s="1001">
        <v>11</v>
      </c>
      <c r="J26" s="977">
        <v>-18.181818181818183</v>
      </c>
      <c r="K26" s="1616">
        <v>885</v>
      </c>
      <c r="L26" s="1617"/>
      <c r="M26" s="1002">
        <v>760</v>
      </c>
      <c r="N26" s="977">
        <v>16.447368421052634</v>
      </c>
      <c r="O26" s="1003"/>
      <c r="P26" s="979">
        <v>915</v>
      </c>
      <c r="Q26" s="976">
        <v>790</v>
      </c>
      <c r="R26" s="1099">
        <v>15.822784810126583</v>
      </c>
      <c r="S26" s="1005"/>
    </row>
    <row r="27" spans="2:19" ht="9" customHeight="1">
      <c r="B27" s="996"/>
      <c r="C27" s="997" t="s">
        <v>314</v>
      </c>
      <c r="D27" s="966">
        <v>161</v>
      </c>
      <c r="E27" s="967">
        <v>244</v>
      </c>
      <c r="F27" s="998">
        <v>-34.01639344262295</v>
      </c>
      <c r="G27" s="1613" t="s">
        <v>311</v>
      </c>
      <c r="H27" s="1614"/>
      <c r="I27" s="967" t="s">
        <v>311</v>
      </c>
      <c r="J27" s="998" t="s">
        <v>312</v>
      </c>
      <c r="K27" s="1613">
        <v>161</v>
      </c>
      <c r="L27" s="1614"/>
      <c r="M27" s="967">
        <v>244</v>
      </c>
      <c r="N27" s="998">
        <v>-34.01639344262295</v>
      </c>
      <c r="O27" s="999"/>
      <c r="P27" s="970">
        <v>161</v>
      </c>
      <c r="Q27" s="967">
        <v>244</v>
      </c>
      <c r="R27" s="998">
        <v>-34.01639344262295</v>
      </c>
      <c r="S27" s="1000"/>
    </row>
    <row r="28" spans="2:19" ht="9" customHeight="1">
      <c r="B28" s="964"/>
      <c r="C28" s="965" t="s">
        <v>126</v>
      </c>
      <c r="D28" s="1006">
        <v>1037</v>
      </c>
      <c r="E28" s="1007">
        <v>993</v>
      </c>
      <c r="F28" s="1008">
        <v>4.431017119838873</v>
      </c>
      <c r="G28" s="1605">
        <v>9</v>
      </c>
      <c r="H28" s="1606"/>
      <c r="I28" s="1009">
        <v>11</v>
      </c>
      <c r="J28" s="1010">
        <v>-18.181818181818183</v>
      </c>
      <c r="K28" s="1605">
        <v>1046</v>
      </c>
      <c r="L28" s="1606"/>
      <c r="M28" s="1007">
        <v>1004</v>
      </c>
      <c r="N28" s="1008">
        <v>4.183266932270916</v>
      </c>
      <c r="O28" s="1011"/>
      <c r="P28" s="1012">
        <v>1076</v>
      </c>
      <c r="Q28" s="1057">
        <v>1034</v>
      </c>
      <c r="R28" s="1079">
        <v>4.061895551257253</v>
      </c>
      <c r="S28" s="1013"/>
    </row>
    <row r="29" spans="2:19" ht="11.25" customHeight="1">
      <c r="B29" s="991"/>
      <c r="C29" s="992" t="s">
        <v>315</v>
      </c>
      <c r="D29" s="993"/>
      <c r="E29" s="993"/>
      <c r="F29" s="993"/>
      <c r="G29" s="1622"/>
      <c r="H29" s="1623"/>
      <c r="I29" s="993"/>
      <c r="J29" s="993"/>
      <c r="K29" s="1622"/>
      <c r="L29" s="1623"/>
      <c r="M29" s="993"/>
      <c r="N29" s="993"/>
      <c r="O29" s="993"/>
      <c r="P29" s="994"/>
      <c r="Q29" s="993"/>
      <c r="R29" s="993"/>
      <c r="S29" s="995"/>
    </row>
    <row r="30" spans="2:19" ht="9" customHeight="1">
      <c r="B30" s="996"/>
      <c r="C30" s="997" t="s">
        <v>316</v>
      </c>
      <c r="D30" s="966">
        <v>536</v>
      </c>
      <c r="E30" s="967">
        <v>242</v>
      </c>
      <c r="F30" s="998">
        <v>121.48760330578511</v>
      </c>
      <c r="G30" s="1613">
        <v>162</v>
      </c>
      <c r="H30" s="1614"/>
      <c r="I30" s="967">
        <v>146</v>
      </c>
      <c r="J30" s="998">
        <v>10.95890410958904</v>
      </c>
      <c r="K30" s="1613">
        <v>698</v>
      </c>
      <c r="L30" s="1614"/>
      <c r="M30" s="967">
        <v>388</v>
      </c>
      <c r="N30" s="998">
        <v>79.89690721649485</v>
      </c>
      <c r="O30" s="999"/>
      <c r="P30" s="970">
        <v>1071</v>
      </c>
      <c r="Q30" s="967">
        <v>772</v>
      </c>
      <c r="R30" s="998">
        <v>38.73056994818653</v>
      </c>
      <c r="S30" s="1000"/>
    </row>
    <row r="31" spans="2:19" ht="9" customHeight="1">
      <c r="B31" s="996"/>
      <c r="C31" s="997" t="s">
        <v>310</v>
      </c>
      <c r="D31" s="966">
        <v>264</v>
      </c>
      <c r="E31" s="967">
        <v>212</v>
      </c>
      <c r="F31" s="998">
        <v>24.528301886792452</v>
      </c>
      <c r="G31" s="1613" t="s">
        <v>311</v>
      </c>
      <c r="H31" s="1614"/>
      <c r="I31" s="967" t="s">
        <v>311</v>
      </c>
      <c r="J31" s="998" t="s">
        <v>312</v>
      </c>
      <c r="K31" s="1613">
        <v>264</v>
      </c>
      <c r="L31" s="1614"/>
      <c r="M31" s="967">
        <v>212</v>
      </c>
      <c r="N31" s="998">
        <v>24.528301886792452</v>
      </c>
      <c r="O31" s="999"/>
      <c r="P31" s="970">
        <v>264</v>
      </c>
      <c r="Q31" s="967">
        <v>212</v>
      </c>
      <c r="R31" s="998">
        <v>24.528301886792452</v>
      </c>
      <c r="S31" s="1000"/>
    </row>
    <row r="32" spans="2:19" ht="9" customHeight="1">
      <c r="B32" s="996"/>
      <c r="C32" s="997" t="s">
        <v>317</v>
      </c>
      <c r="D32" s="966">
        <v>85</v>
      </c>
      <c r="E32" s="967">
        <v>511</v>
      </c>
      <c r="F32" s="998">
        <v>-83.36594911937377</v>
      </c>
      <c r="G32" s="1613" t="s">
        <v>311</v>
      </c>
      <c r="H32" s="1614"/>
      <c r="I32" s="967" t="s">
        <v>311</v>
      </c>
      <c r="J32" s="998" t="s">
        <v>312</v>
      </c>
      <c r="K32" s="1613">
        <v>85</v>
      </c>
      <c r="L32" s="1614"/>
      <c r="M32" s="967">
        <v>511</v>
      </c>
      <c r="N32" s="998">
        <v>-83.36594911937377</v>
      </c>
      <c r="O32" s="999"/>
      <c r="P32" s="970">
        <v>85</v>
      </c>
      <c r="Q32" s="967">
        <v>511</v>
      </c>
      <c r="R32" s="998">
        <v>-83.36594911937377</v>
      </c>
      <c r="S32" s="1000"/>
    </row>
    <row r="33" spans="2:19" ht="9" customHeight="1">
      <c r="B33" s="964"/>
      <c r="C33" s="965" t="s">
        <v>126</v>
      </c>
      <c r="D33" s="1006">
        <v>885</v>
      </c>
      <c r="E33" s="1007">
        <v>965</v>
      </c>
      <c r="F33" s="1008">
        <v>-8.290155440414509</v>
      </c>
      <c r="G33" s="1605">
        <v>162</v>
      </c>
      <c r="H33" s="1606"/>
      <c r="I33" s="1009">
        <v>146</v>
      </c>
      <c r="J33" s="1010">
        <v>10.95890410958904</v>
      </c>
      <c r="K33" s="1605">
        <v>1047</v>
      </c>
      <c r="L33" s="1606"/>
      <c r="M33" s="1007">
        <v>1111</v>
      </c>
      <c r="N33" s="1008">
        <v>-5.7605760576057605</v>
      </c>
      <c r="O33" s="1011"/>
      <c r="P33" s="1012">
        <v>1420</v>
      </c>
      <c r="Q33" s="1057">
        <v>1495</v>
      </c>
      <c r="R33" s="1079">
        <v>-5.016722408026756</v>
      </c>
      <c r="S33" s="1013"/>
    </row>
    <row r="34" spans="2:19" ht="11.25" customHeight="1">
      <c r="B34" s="991"/>
      <c r="C34" s="992" t="s">
        <v>318</v>
      </c>
      <c r="D34" s="993"/>
      <c r="E34" s="993"/>
      <c r="F34" s="993"/>
      <c r="G34" s="1622"/>
      <c r="H34" s="1623"/>
      <c r="I34" s="993"/>
      <c r="J34" s="993"/>
      <c r="K34" s="1622"/>
      <c r="L34" s="1623"/>
      <c r="M34" s="993"/>
      <c r="N34" s="993"/>
      <c r="O34" s="993"/>
      <c r="P34" s="994"/>
      <c r="Q34" s="993"/>
      <c r="R34" s="993"/>
      <c r="S34" s="995"/>
    </row>
    <row r="35" spans="2:19" ht="9" customHeight="1">
      <c r="B35" s="996"/>
      <c r="C35" s="997" t="s">
        <v>307</v>
      </c>
      <c r="D35" s="966">
        <v>87</v>
      </c>
      <c r="E35" s="967">
        <v>65</v>
      </c>
      <c r="F35" s="998">
        <v>33.84615384615385</v>
      </c>
      <c r="G35" s="1613">
        <v>18</v>
      </c>
      <c r="H35" s="1614"/>
      <c r="I35" s="967">
        <v>18</v>
      </c>
      <c r="J35" s="998">
        <v>0</v>
      </c>
      <c r="K35" s="1613">
        <v>105</v>
      </c>
      <c r="L35" s="1614"/>
      <c r="M35" s="967">
        <v>83</v>
      </c>
      <c r="N35" s="998">
        <v>26.506024096385545</v>
      </c>
      <c r="O35" s="999"/>
      <c r="P35" s="970">
        <v>166</v>
      </c>
      <c r="Q35" s="967">
        <v>128</v>
      </c>
      <c r="R35" s="998">
        <v>29.6875</v>
      </c>
      <c r="S35" s="1000"/>
    </row>
    <row r="36" spans="2:19" ht="9" customHeight="1">
      <c r="B36" s="996"/>
      <c r="C36" s="997" t="s">
        <v>316</v>
      </c>
      <c r="D36" s="966">
        <v>43</v>
      </c>
      <c r="E36" s="967">
        <v>43</v>
      </c>
      <c r="F36" s="998">
        <v>0</v>
      </c>
      <c r="G36" s="1613">
        <v>4</v>
      </c>
      <c r="H36" s="1614"/>
      <c r="I36" s="967">
        <v>7</v>
      </c>
      <c r="J36" s="998">
        <v>-42.857142857142854</v>
      </c>
      <c r="K36" s="1613">
        <v>47</v>
      </c>
      <c r="L36" s="1614"/>
      <c r="M36" s="967">
        <v>50</v>
      </c>
      <c r="N36" s="998">
        <v>-6</v>
      </c>
      <c r="O36" s="999"/>
      <c r="P36" s="970">
        <v>62</v>
      </c>
      <c r="Q36" s="967">
        <v>67</v>
      </c>
      <c r="R36" s="998">
        <v>-7.462686567164178</v>
      </c>
      <c r="S36" s="1000"/>
    </row>
    <row r="37" spans="2:19" ht="9" customHeight="1">
      <c r="B37" s="996"/>
      <c r="C37" s="997" t="s">
        <v>308</v>
      </c>
      <c r="D37" s="966">
        <v>202</v>
      </c>
      <c r="E37" s="967">
        <v>159</v>
      </c>
      <c r="F37" s="998">
        <v>27.044025157232703</v>
      </c>
      <c r="G37" s="1613">
        <v>0</v>
      </c>
      <c r="H37" s="1614"/>
      <c r="I37" s="967">
        <v>0</v>
      </c>
      <c r="J37" s="998" t="s">
        <v>312</v>
      </c>
      <c r="K37" s="1613">
        <v>202</v>
      </c>
      <c r="L37" s="1614"/>
      <c r="M37" s="967">
        <v>159</v>
      </c>
      <c r="N37" s="998">
        <v>27.044025157232703</v>
      </c>
      <c r="O37" s="999"/>
      <c r="P37" s="970">
        <v>202</v>
      </c>
      <c r="Q37" s="967">
        <v>159</v>
      </c>
      <c r="R37" s="998">
        <v>27.044025157232703</v>
      </c>
      <c r="S37" s="1000"/>
    </row>
    <row r="38" spans="2:19" ht="9" customHeight="1">
      <c r="B38" s="996"/>
      <c r="C38" s="997" t="s">
        <v>319</v>
      </c>
      <c r="D38" s="966">
        <v>693</v>
      </c>
      <c r="E38" s="967">
        <v>947</v>
      </c>
      <c r="F38" s="998">
        <v>-26.821541710665258</v>
      </c>
      <c r="G38" s="1613">
        <v>0</v>
      </c>
      <c r="H38" s="1614"/>
      <c r="I38" s="967">
        <v>0</v>
      </c>
      <c r="J38" s="998" t="s">
        <v>312</v>
      </c>
      <c r="K38" s="1613">
        <v>693</v>
      </c>
      <c r="L38" s="1614"/>
      <c r="M38" s="967">
        <v>947</v>
      </c>
      <c r="N38" s="998">
        <v>-26.821541710665258</v>
      </c>
      <c r="O38" s="999"/>
      <c r="P38" s="970">
        <v>693</v>
      </c>
      <c r="Q38" s="967">
        <v>947</v>
      </c>
      <c r="R38" s="998">
        <v>-26.821541710665258</v>
      </c>
      <c r="S38" s="1000"/>
    </row>
    <row r="39" spans="2:19" ht="9" customHeight="1">
      <c r="B39" s="996"/>
      <c r="C39" s="997" t="s">
        <v>309</v>
      </c>
      <c r="D39" s="966">
        <v>66</v>
      </c>
      <c r="E39" s="967">
        <v>6</v>
      </c>
      <c r="F39" s="998">
        <v>1000</v>
      </c>
      <c r="G39" s="1613">
        <v>5</v>
      </c>
      <c r="H39" s="1614"/>
      <c r="I39" s="967">
        <v>6</v>
      </c>
      <c r="J39" s="998">
        <v>-16.666666666666664</v>
      </c>
      <c r="K39" s="1613">
        <v>71</v>
      </c>
      <c r="L39" s="1614"/>
      <c r="M39" s="967">
        <v>12</v>
      </c>
      <c r="N39" s="998">
        <v>491.6666666666667</v>
      </c>
      <c r="O39" s="999"/>
      <c r="P39" s="970">
        <v>100</v>
      </c>
      <c r="Q39" s="967">
        <v>43</v>
      </c>
      <c r="R39" s="998">
        <v>132.5581395348837</v>
      </c>
      <c r="S39" s="1000"/>
    </row>
    <row r="40" spans="2:19" ht="9" customHeight="1">
      <c r="B40" s="996"/>
      <c r="C40" s="997" t="s">
        <v>310</v>
      </c>
      <c r="D40" s="966">
        <v>919</v>
      </c>
      <c r="E40" s="967">
        <v>995</v>
      </c>
      <c r="F40" s="998">
        <v>-7.63819095477387</v>
      </c>
      <c r="G40" s="1613" t="s">
        <v>311</v>
      </c>
      <c r="H40" s="1614"/>
      <c r="I40" s="967" t="s">
        <v>311</v>
      </c>
      <c r="J40" s="998" t="s">
        <v>312</v>
      </c>
      <c r="K40" s="1613">
        <v>919</v>
      </c>
      <c r="L40" s="1614"/>
      <c r="M40" s="967">
        <v>995</v>
      </c>
      <c r="N40" s="998">
        <v>-7.63819095477387</v>
      </c>
      <c r="O40" s="999"/>
      <c r="P40" s="970">
        <v>919</v>
      </c>
      <c r="Q40" s="967">
        <v>995</v>
      </c>
      <c r="R40" s="998">
        <v>-7.63819095477387</v>
      </c>
      <c r="S40" s="1000"/>
    </row>
    <row r="41" spans="2:19" ht="9" customHeight="1">
      <c r="B41" s="964"/>
      <c r="C41" s="965" t="s">
        <v>126</v>
      </c>
      <c r="D41" s="1006">
        <v>2010</v>
      </c>
      <c r="E41" s="1007">
        <v>2215</v>
      </c>
      <c r="F41" s="1008">
        <v>-9.255079006772009</v>
      </c>
      <c r="G41" s="1605">
        <v>27</v>
      </c>
      <c r="H41" s="1606"/>
      <c r="I41" s="1009">
        <v>31</v>
      </c>
      <c r="J41" s="1010">
        <v>-12.903225806451612</v>
      </c>
      <c r="K41" s="1605">
        <v>2037</v>
      </c>
      <c r="L41" s="1606"/>
      <c r="M41" s="1007">
        <v>2246</v>
      </c>
      <c r="N41" s="1008">
        <v>-9.305431878895815</v>
      </c>
      <c r="O41" s="1011"/>
      <c r="P41" s="1012">
        <v>2142</v>
      </c>
      <c r="Q41" s="1057">
        <v>2339</v>
      </c>
      <c r="R41" s="1079">
        <v>-8.422402736212057</v>
      </c>
      <c r="S41" s="1013"/>
    </row>
    <row r="42" spans="2:19" ht="11.25" customHeight="1">
      <c r="B42" s="991"/>
      <c r="C42" s="992" t="s">
        <v>320</v>
      </c>
      <c r="D42" s="993"/>
      <c r="E42" s="993"/>
      <c r="F42" s="993"/>
      <c r="G42" s="1622"/>
      <c r="H42" s="1623"/>
      <c r="I42" s="993"/>
      <c r="J42" s="993"/>
      <c r="K42" s="1622"/>
      <c r="L42" s="1623"/>
      <c r="M42" s="993"/>
      <c r="N42" s="993"/>
      <c r="O42" s="993"/>
      <c r="P42" s="994"/>
      <c r="Q42" s="993"/>
      <c r="R42" s="993"/>
      <c r="S42" s="995"/>
    </row>
    <row r="43" spans="2:19" ht="9" customHeight="1">
      <c r="B43" s="996"/>
      <c r="C43" s="997" t="s">
        <v>307</v>
      </c>
      <c r="D43" s="966">
        <v>1</v>
      </c>
      <c r="E43" s="967" t="s">
        <v>311</v>
      </c>
      <c r="F43" s="998" t="s">
        <v>312</v>
      </c>
      <c r="G43" s="1613">
        <v>0</v>
      </c>
      <c r="H43" s="1614"/>
      <c r="I43" s="967" t="s">
        <v>311</v>
      </c>
      <c r="J43" s="998" t="s">
        <v>312</v>
      </c>
      <c r="K43" s="1613">
        <v>1</v>
      </c>
      <c r="L43" s="1614"/>
      <c r="M43" s="967" t="s">
        <v>311</v>
      </c>
      <c r="N43" s="998" t="s">
        <v>312</v>
      </c>
      <c r="O43" s="999"/>
      <c r="P43" s="970">
        <v>1</v>
      </c>
      <c r="Q43" s="967" t="s">
        <v>311</v>
      </c>
      <c r="R43" s="998" t="s">
        <v>312</v>
      </c>
      <c r="S43" s="1000"/>
    </row>
    <row r="44" spans="2:19" ht="9" customHeight="1">
      <c r="B44" s="996"/>
      <c r="C44" s="997" t="s">
        <v>308</v>
      </c>
      <c r="D44" s="966">
        <v>24</v>
      </c>
      <c r="E44" s="967">
        <v>0</v>
      </c>
      <c r="F44" s="998" t="s">
        <v>312</v>
      </c>
      <c r="G44" s="1613" t="s">
        <v>311</v>
      </c>
      <c r="H44" s="1614"/>
      <c r="I44" s="967" t="s">
        <v>311</v>
      </c>
      <c r="J44" s="998" t="s">
        <v>312</v>
      </c>
      <c r="K44" s="1613">
        <v>24</v>
      </c>
      <c r="L44" s="1614"/>
      <c r="M44" s="967">
        <v>0</v>
      </c>
      <c r="N44" s="998" t="s">
        <v>312</v>
      </c>
      <c r="O44" s="999"/>
      <c r="P44" s="970">
        <v>24</v>
      </c>
      <c r="Q44" s="967">
        <v>0</v>
      </c>
      <c r="R44" s="998" t="s">
        <v>312</v>
      </c>
      <c r="S44" s="1000"/>
    </row>
    <row r="45" spans="2:19" ht="9" customHeight="1">
      <c r="B45" s="996"/>
      <c r="C45" s="997" t="s">
        <v>319</v>
      </c>
      <c r="D45" s="966">
        <v>117</v>
      </c>
      <c r="E45" s="967">
        <v>0</v>
      </c>
      <c r="F45" s="998" t="s">
        <v>312</v>
      </c>
      <c r="G45" s="1613" t="s">
        <v>311</v>
      </c>
      <c r="H45" s="1614"/>
      <c r="I45" s="967" t="s">
        <v>311</v>
      </c>
      <c r="J45" s="998" t="s">
        <v>312</v>
      </c>
      <c r="K45" s="1613">
        <v>117</v>
      </c>
      <c r="L45" s="1614"/>
      <c r="M45" s="967">
        <v>0</v>
      </c>
      <c r="N45" s="998" t="s">
        <v>312</v>
      </c>
      <c r="O45" s="999"/>
      <c r="P45" s="970">
        <v>117</v>
      </c>
      <c r="Q45" s="967">
        <v>0</v>
      </c>
      <c r="R45" s="998" t="s">
        <v>312</v>
      </c>
      <c r="S45" s="1000"/>
    </row>
    <row r="46" spans="2:19" ht="9" customHeight="1">
      <c r="B46" s="996"/>
      <c r="C46" s="997" t="s">
        <v>309</v>
      </c>
      <c r="D46" s="966">
        <v>698</v>
      </c>
      <c r="E46" s="967">
        <v>814</v>
      </c>
      <c r="F46" s="998">
        <v>-14.250614250614252</v>
      </c>
      <c r="G46" s="1613">
        <v>3</v>
      </c>
      <c r="H46" s="1614"/>
      <c r="I46" s="967">
        <v>3</v>
      </c>
      <c r="J46" s="998">
        <v>0</v>
      </c>
      <c r="K46" s="1613">
        <v>701</v>
      </c>
      <c r="L46" s="1614"/>
      <c r="M46" s="967">
        <v>817</v>
      </c>
      <c r="N46" s="998">
        <v>-14.198286413708692</v>
      </c>
      <c r="O46" s="999"/>
      <c r="P46" s="970">
        <v>713</v>
      </c>
      <c r="Q46" s="967">
        <v>835</v>
      </c>
      <c r="R46" s="998">
        <v>-14.610778443113773</v>
      </c>
      <c r="S46" s="1000"/>
    </row>
    <row r="47" spans="2:19" ht="9" customHeight="1">
      <c r="B47" s="996"/>
      <c r="C47" s="997" t="s">
        <v>310</v>
      </c>
      <c r="D47" s="966">
        <v>714</v>
      </c>
      <c r="E47" s="967">
        <v>295</v>
      </c>
      <c r="F47" s="998">
        <v>142.03389830508476</v>
      </c>
      <c r="G47" s="1613" t="s">
        <v>311</v>
      </c>
      <c r="H47" s="1614"/>
      <c r="I47" s="967" t="s">
        <v>311</v>
      </c>
      <c r="J47" s="998" t="s">
        <v>312</v>
      </c>
      <c r="K47" s="1613">
        <v>714</v>
      </c>
      <c r="L47" s="1614"/>
      <c r="M47" s="967">
        <v>295</v>
      </c>
      <c r="N47" s="998">
        <v>142.03389830508476</v>
      </c>
      <c r="O47" s="999"/>
      <c r="P47" s="970">
        <v>714</v>
      </c>
      <c r="Q47" s="967">
        <v>295</v>
      </c>
      <c r="R47" s="998">
        <v>142.03389830508476</v>
      </c>
      <c r="S47" s="1000"/>
    </row>
    <row r="48" spans="2:19" ht="9" customHeight="1">
      <c r="B48" s="996"/>
      <c r="C48" s="997" t="s">
        <v>321</v>
      </c>
      <c r="D48" s="966">
        <v>560</v>
      </c>
      <c r="E48" s="967" t="s">
        <v>311</v>
      </c>
      <c r="F48" s="998" t="s">
        <v>312</v>
      </c>
      <c r="G48" s="1613" t="s">
        <v>311</v>
      </c>
      <c r="H48" s="1614"/>
      <c r="I48" s="967" t="s">
        <v>311</v>
      </c>
      <c r="J48" s="998" t="s">
        <v>312</v>
      </c>
      <c r="K48" s="1613">
        <v>560</v>
      </c>
      <c r="L48" s="1614"/>
      <c r="M48" s="967" t="s">
        <v>311</v>
      </c>
      <c r="N48" s="998" t="s">
        <v>312</v>
      </c>
      <c r="O48" s="999"/>
      <c r="P48" s="970">
        <v>560</v>
      </c>
      <c r="Q48" s="967" t="s">
        <v>311</v>
      </c>
      <c r="R48" s="998" t="s">
        <v>312</v>
      </c>
      <c r="S48" s="1000"/>
    </row>
    <row r="49" spans="2:19" ht="9" customHeight="1">
      <c r="B49" s="996"/>
      <c r="C49" s="997" t="s">
        <v>317</v>
      </c>
      <c r="D49" s="966">
        <v>786</v>
      </c>
      <c r="E49" s="967">
        <v>1519</v>
      </c>
      <c r="F49" s="998">
        <v>-48.25543120473996</v>
      </c>
      <c r="G49" s="1613" t="s">
        <v>311</v>
      </c>
      <c r="H49" s="1614"/>
      <c r="I49" s="967" t="s">
        <v>311</v>
      </c>
      <c r="J49" s="998" t="s">
        <v>312</v>
      </c>
      <c r="K49" s="1613">
        <v>786</v>
      </c>
      <c r="L49" s="1614"/>
      <c r="M49" s="967">
        <v>1519</v>
      </c>
      <c r="N49" s="998">
        <v>-48.25543120473996</v>
      </c>
      <c r="O49" s="999"/>
      <c r="P49" s="970">
        <v>786</v>
      </c>
      <c r="Q49" s="967">
        <v>1519</v>
      </c>
      <c r="R49" s="998">
        <v>-48.25543120473996</v>
      </c>
      <c r="S49" s="1000"/>
    </row>
    <row r="50" spans="2:19" ht="9" customHeight="1">
      <c r="B50" s="964"/>
      <c r="C50" s="965" t="s">
        <v>126</v>
      </c>
      <c r="D50" s="975">
        <v>2900</v>
      </c>
      <c r="E50" s="1002">
        <v>2628</v>
      </c>
      <c r="F50" s="977">
        <v>10.350076103500761</v>
      </c>
      <c r="G50" s="1616">
        <v>3</v>
      </c>
      <c r="H50" s="1617"/>
      <c r="I50" s="1001">
        <v>3</v>
      </c>
      <c r="J50" s="1014">
        <v>0</v>
      </c>
      <c r="K50" s="1616">
        <v>2903</v>
      </c>
      <c r="L50" s="1617"/>
      <c r="M50" s="1002">
        <v>2631</v>
      </c>
      <c r="N50" s="977">
        <v>10.338274420372482</v>
      </c>
      <c r="O50" s="1003"/>
      <c r="P50" s="979">
        <v>2915</v>
      </c>
      <c r="Q50" s="976">
        <v>2649</v>
      </c>
      <c r="R50" s="1099">
        <v>10.04152510381276</v>
      </c>
      <c r="S50" s="1005"/>
    </row>
    <row r="51" spans="2:19" ht="6.75" customHeight="1">
      <c r="B51" s="1015"/>
      <c r="C51" s="1016"/>
      <c r="D51" s="1017"/>
      <c r="E51" s="1017"/>
      <c r="F51" s="1018"/>
      <c r="G51" s="1620"/>
      <c r="H51" s="1621"/>
      <c r="I51" s="1018"/>
      <c r="J51" s="1018"/>
      <c r="K51" s="1620"/>
      <c r="L51" s="1621"/>
      <c r="M51" s="1018"/>
      <c r="N51" s="1018"/>
      <c r="O51" s="1018"/>
      <c r="P51" s="1019"/>
      <c r="Q51" s="1018"/>
      <c r="R51" s="1018"/>
      <c r="S51" s="1020"/>
    </row>
    <row r="52" spans="2:19" ht="9.75" customHeight="1">
      <c r="B52" s="950"/>
      <c r="C52" s="951" t="s">
        <v>322</v>
      </c>
      <c r="D52" s="956"/>
      <c r="E52" s="956"/>
      <c r="F52" s="956"/>
      <c r="G52" s="1611"/>
      <c r="H52" s="1612"/>
      <c r="I52" s="956"/>
      <c r="J52" s="956"/>
      <c r="K52" s="1611"/>
      <c r="L52" s="1612"/>
      <c r="M52" s="956"/>
      <c r="N52" s="956"/>
      <c r="O52" s="956"/>
      <c r="P52" s="990"/>
      <c r="Q52" s="956"/>
      <c r="R52" s="956"/>
      <c r="S52" s="958"/>
    </row>
    <row r="53" spans="2:19" ht="9" customHeight="1">
      <c r="B53" s="996"/>
      <c r="C53" s="997" t="s">
        <v>307</v>
      </c>
      <c r="D53" s="966">
        <v>102</v>
      </c>
      <c r="E53" s="967">
        <v>77</v>
      </c>
      <c r="F53" s="998">
        <v>32.467532467532465</v>
      </c>
      <c r="G53" s="1613">
        <v>25</v>
      </c>
      <c r="H53" s="1614"/>
      <c r="I53" s="967">
        <v>26</v>
      </c>
      <c r="J53" s="998">
        <v>-3.8461538461538463</v>
      </c>
      <c r="K53" s="1613">
        <v>127</v>
      </c>
      <c r="L53" s="1614"/>
      <c r="M53" s="967">
        <v>103</v>
      </c>
      <c r="N53" s="998">
        <v>23.300970873786408</v>
      </c>
      <c r="O53" s="999"/>
      <c r="P53" s="970">
        <v>209</v>
      </c>
      <c r="Q53" s="967">
        <v>171</v>
      </c>
      <c r="R53" s="998">
        <v>22.22222222222222</v>
      </c>
      <c r="S53" s="1000"/>
    </row>
    <row r="54" spans="2:19" ht="9" customHeight="1">
      <c r="B54" s="996"/>
      <c r="C54" s="997" t="s">
        <v>316</v>
      </c>
      <c r="D54" s="966">
        <v>579</v>
      </c>
      <c r="E54" s="967">
        <v>285</v>
      </c>
      <c r="F54" s="998">
        <v>103.15789473684211</v>
      </c>
      <c r="G54" s="1613">
        <v>166</v>
      </c>
      <c r="H54" s="1614"/>
      <c r="I54" s="967">
        <v>153</v>
      </c>
      <c r="J54" s="998">
        <v>8.49673202614379</v>
      </c>
      <c r="K54" s="1613">
        <v>745</v>
      </c>
      <c r="L54" s="1614"/>
      <c r="M54" s="967">
        <v>438</v>
      </c>
      <c r="N54" s="998">
        <v>70.09132420091323</v>
      </c>
      <c r="O54" s="999"/>
      <c r="P54" s="970">
        <v>1133</v>
      </c>
      <c r="Q54" s="967">
        <v>839</v>
      </c>
      <c r="R54" s="998">
        <v>35.041716328963055</v>
      </c>
      <c r="S54" s="1000"/>
    </row>
    <row r="55" spans="2:19" ht="9" customHeight="1">
      <c r="B55" s="996"/>
      <c r="C55" s="997" t="s">
        <v>308</v>
      </c>
      <c r="D55" s="966">
        <v>249</v>
      </c>
      <c r="E55" s="967">
        <v>174</v>
      </c>
      <c r="F55" s="998">
        <v>43.103448275862064</v>
      </c>
      <c r="G55" s="1613">
        <v>1</v>
      </c>
      <c r="H55" s="1614"/>
      <c r="I55" s="967">
        <v>1</v>
      </c>
      <c r="J55" s="998">
        <v>0</v>
      </c>
      <c r="K55" s="1613">
        <v>250</v>
      </c>
      <c r="L55" s="1614"/>
      <c r="M55" s="967">
        <v>175</v>
      </c>
      <c r="N55" s="998">
        <v>42.857142857142854</v>
      </c>
      <c r="O55" s="999"/>
      <c r="P55" s="970">
        <v>255</v>
      </c>
      <c r="Q55" s="967">
        <v>176</v>
      </c>
      <c r="R55" s="998">
        <v>44.88636363636363</v>
      </c>
      <c r="S55" s="1000"/>
    </row>
    <row r="56" spans="2:19" ht="9" customHeight="1">
      <c r="B56" s="996"/>
      <c r="C56" s="997" t="s">
        <v>319</v>
      </c>
      <c r="D56" s="966">
        <v>810</v>
      </c>
      <c r="E56" s="967">
        <v>947</v>
      </c>
      <c r="F56" s="998">
        <v>-14.46673706441394</v>
      </c>
      <c r="G56" s="1613">
        <v>0</v>
      </c>
      <c r="H56" s="1614"/>
      <c r="I56" s="967">
        <v>0</v>
      </c>
      <c r="J56" s="998" t="s">
        <v>312</v>
      </c>
      <c r="K56" s="1613">
        <v>810</v>
      </c>
      <c r="L56" s="1614"/>
      <c r="M56" s="967">
        <v>947</v>
      </c>
      <c r="N56" s="998">
        <v>-14.46673706441394</v>
      </c>
      <c r="O56" s="999"/>
      <c r="P56" s="970">
        <v>810</v>
      </c>
      <c r="Q56" s="967">
        <v>947</v>
      </c>
      <c r="R56" s="998">
        <v>-14.46673706441394</v>
      </c>
      <c r="S56" s="1000"/>
    </row>
    <row r="57" spans="2:19" ht="9" customHeight="1">
      <c r="B57" s="996"/>
      <c r="C57" s="997" t="s">
        <v>309</v>
      </c>
      <c r="D57" s="966">
        <v>787</v>
      </c>
      <c r="E57" s="967">
        <v>822</v>
      </c>
      <c r="F57" s="998">
        <v>-4.257907542579075</v>
      </c>
      <c r="G57" s="1613">
        <v>9</v>
      </c>
      <c r="H57" s="1614"/>
      <c r="I57" s="967">
        <v>11</v>
      </c>
      <c r="J57" s="998">
        <v>-18.181818181818183</v>
      </c>
      <c r="K57" s="1613">
        <v>796</v>
      </c>
      <c r="L57" s="1614"/>
      <c r="M57" s="967">
        <v>833</v>
      </c>
      <c r="N57" s="998">
        <v>-4.441776710684274</v>
      </c>
      <c r="O57" s="999"/>
      <c r="P57" s="970">
        <v>841</v>
      </c>
      <c r="Q57" s="967">
        <v>888</v>
      </c>
      <c r="R57" s="998">
        <v>-5.292792792792793</v>
      </c>
      <c r="S57" s="1000"/>
    </row>
    <row r="58" spans="2:19" ht="9" customHeight="1">
      <c r="B58" s="996"/>
      <c r="C58" s="997" t="s">
        <v>310</v>
      </c>
      <c r="D58" s="966">
        <v>2713</v>
      </c>
      <c r="E58" s="967">
        <v>2222</v>
      </c>
      <c r="F58" s="998">
        <v>22.097209720972096</v>
      </c>
      <c r="G58" s="1613" t="s">
        <v>311</v>
      </c>
      <c r="H58" s="1614"/>
      <c r="I58" s="967" t="s">
        <v>311</v>
      </c>
      <c r="J58" s="998" t="s">
        <v>312</v>
      </c>
      <c r="K58" s="1613">
        <v>2713</v>
      </c>
      <c r="L58" s="1614"/>
      <c r="M58" s="967">
        <v>2222</v>
      </c>
      <c r="N58" s="998">
        <v>22.097209720972096</v>
      </c>
      <c r="O58" s="999"/>
      <c r="P58" s="970">
        <v>2713</v>
      </c>
      <c r="Q58" s="967">
        <v>2222</v>
      </c>
      <c r="R58" s="998">
        <v>22.097209720972096</v>
      </c>
      <c r="S58" s="1000"/>
    </row>
    <row r="59" spans="2:19" ht="9" customHeight="1">
      <c r="B59" s="996"/>
      <c r="C59" s="997" t="s">
        <v>317</v>
      </c>
      <c r="D59" s="966">
        <v>1431</v>
      </c>
      <c r="E59" s="967">
        <v>2030</v>
      </c>
      <c r="F59" s="998">
        <v>-29.507389162561577</v>
      </c>
      <c r="G59" s="1613" t="s">
        <v>311</v>
      </c>
      <c r="H59" s="1614"/>
      <c r="I59" s="967" t="s">
        <v>311</v>
      </c>
      <c r="J59" s="998" t="s">
        <v>312</v>
      </c>
      <c r="K59" s="1613">
        <v>1431</v>
      </c>
      <c r="L59" s="1614"/>
      <c r="M59" s="967">
        <v>2030</v>
      </c>
      <c r="N59" s="998">
        <v>-29.507389162561577</v>
      </c>
      <c r="O59" s="999"/>
      <c r="P59" s="970">
        <v>1431</v>
      </c>
      <c r="Q59" s="967">
        <v>2030</v>
      </c>
      <c r="R59" s="998">
        <v>-29.507389162561577</v>
      </c>
      <c r="S59" s="1000"/>
    </row>
    <row r="60" spans="2:19" ht="9" customHeight="1">
      <c r="B60" s="964"/>
      <c r="C60" s="965" t="s">
        <v>313</v>
      </c>
      <c r="D60" s="1001">
        <v>6671</v>
      </c>
      <c r="E60" s="1002">
        <v>6557</v>
      </c>
      <c r="F60" s="977">
        <v>1.7385999694982464</v>
      </c>
      <c r="G60" s="1616">
        <v>201</v>
      </c>
      <c r="H60" s="1617"/>
      <c r="I60" s="1001">
        <v>191</v>
      </c>
      <c r="J60" s="977">
        <v>5.2356020942408374</v>
      </c>
      <c r="K60" s="1616">
        <v>6872</v>
      </c>
      <c r="L60" s="1617"/>
      <c r="M60" s="1002">
        <v>6748</v>
      </c>
      <c r="N60" s="977">
        <v>1.8375815056312983</v>
      </c>
      <c r="O60" s="1003"/>
      <c r="P60" s="979">
        <v>7392</v>
      </c>
      <c r="Q60" s="976">
        <v>7273</v>
      </c>
      <c r="R60" s="1099">
        <v>1.6361886429258903</v>
      </c>
      <c r="S60" s="1005"/>
    </row>
    <row r="61" spans="2:19" ht="9" customHeight="1">
      <c r="B61" s="996"/>
      <c r="C61" s="997" t="s">
        <v>314</v>
      </c>
      <c r="D61" s="966">
        <v>161</v>
      </c>
      <c r="E61" s="967">
        <v>244</v>
      </c>
      <c r="F61" s="998">
        <v>-34.01639344262295</v>
      </c>
      <c r="G61" s="1613" t="s">
        <v>311</v>
      </c>
      <c r="H61" s="1614"/>
      <c r="I61" s="967" t="s">
        <v>311</v>
      </c>
      <c r="J61" s="998" t="s">
        <v>312</v>
      </c>
      <c r="K61" s="1613">
        <v>161</v>
      </c>
      <c r="L61" s="1614"/>
      <c r="M61" s="967">
        <v>244</v>
      </c>
      <c r="N61" s="998">
        <v>-34.01639344262295</v>
      </c>
      <c r="O61" s="999"/>
      <c r="P61" s="970">
        <v>161</v>
      </c>
      <c r="Q61" s="967">
        <v>244</v>
      </c>
      <c r="R61" s="998">
        <v>-34.01639344262295</v>
      </c>
      <c r="S61" s="1000"/>
    </row>
    <row r="62" spans="2:19" ht="11.25" customHeight="1">
      <c r="B62" s="964"/>
      <c r="C62" s="965" t="s">
        <v>323</v>
      </c>
      <c r="D62" s="1006">
        <v>6832</v>
      </c>
      <c r="E62" s="1007">
        <v>6801</v>
      </c>
      <c r="F62" s="1008">
        <v>0.4558153212762829</v>
      </c>
      <c r="G62" s="1605">
        <v>201</v>
      </c>
      <c r="H62" s="1606"/>
      <c r="I62" s="1009">
        <v>191</v>
      </c>
      <c r="J62" s="1010">
        <v>5.2356020942408374</v>
      </c>
      <c r="K62" s="1605">
        <v>7033</v>
      </c>
      <c r="L62" s="1606"/>
      <c r="M62" s="1007">
        <v>6992</v>
      </c>
      <c r="N62" s="1008">
        <v>0.5863844393592678</v>
      </c>
      <c r="O62" s="1011"/>
      <c r="P62" s="1012">
        <v>7553</v>
      </c>
      <c r="Q62" s="1057">
        <v>7517</v>
      </c>
      <c r="R62" s="1079">
        <v>0.4789144605560729</v>
      </c>
      <c r="S62" s="1013"/>
    </row>
    <row r="63" spans="2:19" ht="6.75" customHeight="1">
      <c r="B63" s="964"/>
      <c r="C63" s="965"/>
      <c r="D63" s="1022"/>
      <c r="E63" s="1023"/>
      <c r="F63" s="1023"/>
      <c r="G63" s="1619"/>
      <c r="H63" s="1610"/>
      <c r="I63" s="1023"/>
      <c r="J63" s="1023"/>
      <c r="K63" s="1619"/>
      <c r="L63" s="1610"/>
      <c r="M63" s="1023"/>
      <c r="N63" s="1023"/>
      <c r="O63" s="1023"/>
      <c r="P63" s="1024"/>
      <c r="Q63" s="1023"/>
      <c r="R63" s="1023"/>
      <c r="S63" s="1025"/>
    </row>
    <row r="64" spans="2:19" ht="9.75" customHeight="1">
      <c r="B64" s="950"/>
      <c r="C64" s="951" t="s">
        <v>263</v>
      </c>
      <c r="D64" s="956"/>
      <c r="E64" s="956"/>
      <c r="F64" s="956"/>
      <c r="G64" s="1611"/>
      <c r="H64" s="1612"/>
      <c r="I64" s="956"/>
      <c r="J64" s="956"/>
      <c r="K64" s="1611"/>
      <c r="L64" s="1612"/>
      <c r="M64" s="956"/>
      <c r="N64" s="956"/>
      <c r="O64" s="956"/>
      <c r="P64" s="990"/>
      <c r="Q64" s="956"/>
      <c r="R64" s="956"/>
      <c r="S64" s="958"/>
    </row>
    <row r="65" spans="2:19" ht="9" customHeight="1">
      <c r="B65" s="996"/>
      <c r="C65" s="997" t="s">
        <v>325</v>
      </c>
      <c r="D65" s="966">
        <v>159</v>
      </c>
      <c r="E65" s="967">
        <v>201</v>
      </c>
      <c r="F65" s="998">
        <v>-20.8955223880597</v>
      </c>
      <c r="G65" s="1613" t="s">
        <v>311</v>
      </c>
      <c r="H65" s="1614"/>
      <c r="I65" s="967" t="s">
        <v>311</v>
      </c>
      <c r="J65" s="998" t="s">
        <v>312</v>
      </c>
      <c r="K65" s="1613">
        <v>159</v>
      </c>
      <c r="L65" s="1614"/>
      <c r="M65" s="967">
        <v>201</v>
      </c>
      <c r="N65" s="998">
        <v>-20.8955223880597</v>
      </c>
      <c r="O65" s="999"/>
      <c r="P65" s="1113">
        <v>159</v>
      </c>
      <c r="Q65" s="967">
        <v>201</v>
      </c>
      <c r="R65" s="998">
        <v>-20.8955223880597</v>
      </c>
      <c r="S65" s="1000"/>
    </row>
    <row r="66" spans="2:19" ht="9" customHeight="1">
      <c r="B66" s="1026"/>
      <c r="C66" s="1027" t="s">
        <v>326</v>
      </c>
      <c r="D66" s="1009">
        <v>159</v>
      </c>
      <c r="E66" s="1007">
        <v>201</v>
      </c>
      <c r="F66" s="1008">
        <v>-20.8955223880597</v>
      </c>
      <c r="G66" s="1605" t="s">
        <v>311</v>
      </c>
      <c r="H66" s="1606"/>
      <c r="I66" s="1007" t="s">
        <v>311</v>
      </c>
      <c r="J66" s="1008" t="s">
        <v>312</v>
      </c>
      <c r="K66" s="1605">
        <v>159</v>
      </c>
      <c r="L66" s="1606"/>
      <c r="M66" s="1007">
        <v>201</v>
      </c>
      <c r="N66" s="1008">
        <v>-20.8955223880597</v>
      </c>
      <c r="O66" s="1028"/>
      <c r="P66" s="1114">
        <v>159</v>
      </c>
      <c r="Q66" s="1057">
        <v>201</v>
      </c>
      <c r="R66" s="1079">
        <v>-20.8955223880597</v>
      </c>
      <c r="S66" s="1029"/>
    </row>
    <row r="67" spans="2:19" ht="8.25" customHeight="1">
      <c r="B67" s="964"/>
      <c r="C67" s="965"/>
      <c r="D67" s="1022"/>
      <c r="E67" s="969"/>
      <c r="F67" s="969"/>
      <c r="G67" s="1609"/>
      <c r="H67" s="1610"/>
      <c r="I67" s="969"/>
      <c r="J67" s="969"/>
      <c r="K67" s="1609"/>
      <c r="L67" s="1610"/>
      <c r="M67" s="969"/>
      <c r="N67" s="969"/>
      <c r="O67" s="969"/>
      <c r="P67" s="1030"/>
      <c r="Q67" s="969"/>
      <c r="R67" s="969"/>
      <c r="S67" s="971"/>
    </row>
    <row r="68" spans="2:19" ht="6" customHeight="1">
      <c r="B68" s="950"/>
      <c r="C68" s="951"/>
      <c r="D68" s="956"/>
      <c r="E68" s="956"/>
      <c r="F68" s="956"/>
      <c r="G68" s="1611"/>
      <c r="H68" s="1612"/>
      <c r="I68" s="956"/>
      <c r="J68" s="956"/>
      <c r="K68" s="1611"/>
      <c r="L68" s="1612"/>
      <c r="M68" s="956"/>
      <c r="N68" s="956"/>
      <c r="O68" s="956"/>
      <c r="P68" s="1115"/>
      <c r="Q68" s="956"/>
      <c r="R68" s="956"/>
      <c r="S68" s="958"/>
    </row>
    <row r="69" spans="2:19" ht="15" customHeight="1">
      <c r="B69" s="1026"/>
      <c r="C69" s="1027" t="s">
        <v>327</v>
      </c>
      <c r="D69" s="1009">
        <v>6991</v>
      </c>
      <c r="E69" s="1007">
        <v>7002</v>
      </c>
      <c r="F69" s="1008">
        <v>-0.15709797200799772</v>
      </c>
      <c r="G69" s="1605">
        <v>201</v>
      </c>
      <c r="H69" s="1606"/>
      <c r="I69" s="1007">
        <v>191</v>
      </c>
      <c r="J69" s="1008">
        <v>5.2356020942408374</v>
      </c>
      <c r="K69" s="1605">
        <v>7192</v>
      </c>
      <c r="L69" s="1606"/>
      <c r="M69" s="1007">
        <v>7193</v>
      </c>
      <c r="N69" s="1008">
        <v>-0.013902405116085082</v>
      </c>
      <c r="O69" s="1028"/>
      <c r="P69" s="1114">
        <v>7712</v>
      </c>
      <c r="Q69" s="1057">
        <v>7718</v>
      </c>
      <c r="R69" s="1079">
        <v>-0.07774034724021767</v>
      </c>
      <c r="S69" s="1029"/>
    </row>
    <row r="70" spans="2:19" ht="8.25" customHeight="1">
      <c r="B70" s="996"/>
      <c r="C70" s="1027"/>
      <c r="D70" s="1016"/>
      <c r="E70" s="999"/>
      <c r="F70" s="999"/>
      <c r="G70" s="1618"/>
      <c r="H70" s="1614"/>
      <c r="I70" s="999"/>
      <c r="J70" s="999"/>
      <c r="K70" s="1618"/>
      <c r="L70" s="1614"/>
      <c r="M70" s="999"/>
      <c r="N70" s="999"/>
      <c r="O70" s="999"/>
      <c r="P70" s="1015"/>
      <c r="Q70" s="999"/>
      <c r="R70" s="999"/>
      <c r="S70" s="1000"/>
    </row>
    <row r="71" spans="2:19" ht="15" customHeight="1">
      <c r="B71" s="964"/>
      <c r="C71" s="965" t="s">
        <v>343</v>
      </c>
      <c r="D71" s="965"/>
      <c r="E71" s="965"/>
      <c r="F71" s="965"/>
      <c r="G71" s="1615"/>
      <c r="H71" s="1610"/>
      <c r="I71" s="965"/>
      <c r="J71" s="965"/>
      <c r="K71" s="1615"/>
      <c r="L71" s="1610"/>
      <c r="M71" s="965"/>
      <c r="N71" s="965"/>
      <c r="O71" s="965"/>
      <c r="P71" s="964"/>
      <c r="Q71" s="965"/>
      <c r="R71" s="965"/>
      <c r="S71" s="1031"/>
    </row>
    <row r="72" spans="2:19" ht="9" customHeight="1">
      <c r="B72" s="996"/>
      <c r="C72" s="997" t="s">
        <v>329</v>
      </c>
      <c r="D72" s="966">
        <v>688</v>
      </c>
      <c r="E72" s="967">
        <v>788</v>
      </c>
      <c r="F72" s="998">
        <v>-12.690355329949238</v>
      </c>
      <c r="G72" s="1613" t="s">
        <v>311</v>
      </c>
      <c r="H72" s="1614"/>
      <c r="I72" s="967" t="s">
        <v>311</v>
      </c>
      <c r="J72" s="998" t="s">
        <v>312</v>
      </c>
      <c r="K72" s="1613">
        <v>688</v>
      </c>
      <c r="L72" s="1614"/>
      <c r="M72" s="967">
        <v>788</v>
      </c>
      <c r="N72" s="998">
        <v>-12.690355329949238</v>
      </c>
      <c r="O72" s="999"/>
      <c r="P72" s="970">
        <v>688</v>
      </c>
      <c r="Q72" s="967">
        <v>788</v>
      </c>
      <c r="R72" s="998">
        <v>-12.690355329949238</v>
      </c>
      <c r="S72" s="1000"/>
    </row>
    <row r="73" spans="2:19" ht="9" customHeight="1">
      <c r="B73" s="996"/>
      <c r="C73" s="997" t="s">
        <v>330</v>
      </c>
      <c r="D73" s="966">
        <v>554</v>
      </c>
      <c r="E73" s="967">
        <v>616</v>
      </c>
      <c r="F73" s="998">
        <v>-10.064935064935066</v>
      </c>
      <c r="G73" s="1613" t="s">
        <v>311</v>
      </c>
      <c r="H73" s="1614"/>
      <c r="I73" s="967" t="s">
        <v>311</v>
      </c>
      <c r="J73" s="998" t="s">
        <v>312</v>
      </c>
      <c r="K73" s="1613">
        <v>554</v>
      </c>
      <c r="L73" s="1614"/>
      <c r="M73" s="967">
        <v>616</v>
      </c>
      <c r="N73" s="998">
        <v>-10.064935064935066</v>
      </c>
      <c r="O73" s="999"/>
      <c r="P73" s="970">
        <v>554</v>
      </c>
      <c r="Q73" s="967">
        <v>616</v>
      </c>
      <c r="R73" s="998">
        <v>-10.064935064935066</v>
      </c>
      <c r="S73" s="1000"/>
    </row>
    <row r="74" spans="2:19" ht="9" customHeight="1">
      <c r="B74" s="996"/>
      <c r="C74" s="997" t="s">
        <v>331</v>
      </c>
      <c r="D74" s="966">
        <v>3819</v>
      </c>
      <c r="E74" s="967">
        <v>2605</v>
      </c>
      <c r="F74" s="998">
        <v>46.602687140115165</v>
      </c>
      <c r="G74" s="1613" t="s">
        <v>311</v>
      </c>
      <c r="H74" s="1614"/>
      <c r="I74" s="967" t="s">
        <v>311</v>
      </c>
      <c r="J74" s="998" t="s">
        <v>312</v>
      </c>
      <c r="K74" s="1613">
        <v>3819</v>
      </c>
      <c r="L74" s="1614"/>
      <c r="M74" s="967">
        <v>2605</v>
      </c>
      <c r="N74" s="998">
        <v>46.602687140115165</v>
      </c>
      <c r="O74" s="999"/>
      <c r="P74" s="970">
        <v>3819</v>
      </c>
      <c r="Q74" s="967">
        <v>2605</v>
      </c>
      <c r="R74" s="998">
        <v>46.602687140115165</v>
      </c>
      <c r="S74" s="1000"/>
    </row>
    <row r="75" spans="2:19" ht="9" customHeight="1">
      <c r="B75" s="996"/>
      <c r="C75" s="997" t="s">
        <v>192</v>
      </c>
      <c r="D75" s="966">
        <v>8</v>
      </c>
      <c r="E75" s="967">
        <v>11</v>
      </c>
      <c r="F75" s="998">
        <v>-27.27272727272727</v>
      </c>
      <c r="G75" s="1613">
        <v>17</v>
      </c>
      <c r="H75" s="1614"/>
      <c r="I75" s="967">
        <v>14</v>
      </c>
      <c r="J75" s="998">
        <v>21.428571428571427</v>
      </c>
      <c r="K75" s="1613">
        <v>25</v>
      </c>
      <c r="L75" s="1614"/>
      <c r="M75" s="967">
        <v>25</v>
      </c>
      <c r="N75" s="998">
        <v>0</v>
      </c>
      <c r="O75" s="999"/>
      <c r="P75" s="970">
        <v>147</v>
      </c>
      <c r="Q75" s="967">
        <v>136</v>
      </c>
      <c r="R75" s="998">
        <v>8.088235294117647</v>
      </c>
      <c r="S75" s="1000"/>
    </row>
    <row r="76" spans="2:19" ht="9" customHeight="1">
      <c r="B76" s="964"/>
      <c r="C76" s="965" t="s">
        <v>332</v>
      </c>
      <c r="D76" s="1001">
        <v>5069</v>
      </c>
      <c r="E76" s="1002">
        <v>4020</v>
      </c>
      <c r="F76" s="977">
        <v>26.094527363184078</v>
      </c>
      <c r="G76" s="1616">
        <v>17</v>
      </c>
      <c r="H76" s="1617"/>
      <c r="I76" s="1001">
        <v>14</v>
      </c>
      <c r="J76" s="977">
        <v>21.428571428571427</v>
      </c>
      <c r="K76" s="1616">
        <v>5086</v>
      </c>
      <c r="L76" s="1617"/>
      <c r="M76" s="1002">
        <v>4034</v>
      </c>
      <c r="N76" s="977">
        <v>26.078334159643035</v>
      </c>
      <c r="O76" s="1003"/>
      <c r="P76" s="979">
        <v>5208</v>
      </c>
      <c r="Q76" s="976">
        <v>4145</v>
      </c>
      <c r="R76" s="1099">
        <v>25.645355850422195</v>
      </c>
      <c r="S76" s="1005"/>
    </row>
    <row r="77" spans="2:19" ht="9" customHeight="1">
      <c r="B77" s="996"/>
      <c r="C77" s="997" t="s">
        <v>333</v>
      </c>
      <c r="D77" s="966">
        <v>458</v>
      </c>
      <c r="E77" s="967">
        <v>355</v>
      </c>
      <c r="F77" s="998">
        <v>29.014084507042252</v>
      </c>
      <c r="G77" s="1613" t="s">
        <v>311</v>
      </c>
      <c r="H77" s="1614"/>
      <c r="I77" s="967" t="s">
        <v>311</v>
      </c>
      <c r="J77" s="998" t="s">
        <v>312</v>
      </c>
      <c r="K77" s="1613">
        <v>458</v>
      </c>
      <c r="L77" s="1614"/>
      <c r="M77" s="967">
        <v>355</v>
      </c>
      <c r="N77" s="998">
        <v>29.014084507042252</v>
      </c>
      <c r="O77" s="999"/>
      <c r="P77" s="970">
        <v>458</v>
      </c>
      <c r="Q77" s="967">
        <v>355</v>
      </c>
      <c r="R77" s="998">
        <v>29.014084507042252</v>
      </c>
      <c r="S77" s="1000"/>
    </row>
    <row r="78" spans="2:19" ht="9" customHeight="1">
      <c r="B78" s="996"/>
      <c r="C78" s="997" t="s">
        <v>334</v>
      </c>
      <c r="D78" s="966">
        <v>437</v>
      </c>
      <c r="E78" s="967">
        <v>634</v>
      </c>
      <c r="F78" s="998">
        <v>-31.07255520504732</v>
      </c>
      <c r="G78" s="1613" t="s">
        <v>311</v>
      </c>
      <c r="H78" s="1614"/>
      <c r="I78" s="967" t="s">
        <v>311</v>
      </c>
      <c r="J78" s="998" t="s">
        <v>312</v>
      </c>
      <c r="K78" s="1613">
        <v>437</v>
      </c>
      <c r="L78" s="1614"/>
      <c r="M78" s="967">
        <v>634</v>
      </c>
      <c r="N78" s="998">
        <v>-31.07255520504732</v>
      </c>
      <c r="O78" s="999"/>
      <c r="P78" s="970">
        <v>437</v>
      </c>
      <c r="Q78" s="967">
        <v>635</v>
      </c>
      <c r="R78" s="998">
        <v>-31.181102362204726</v>
      </c>
      <c r="S78" s="1000"/>
    </row>
    <row r="79" spans="2:19" ht="9" customHeight="1">
      <c r="B79" s="964"/>
      <c r="C79" s="965" t="s">
        <v>335</v>
      </c>
      <c r="D79" s="1009">
        <v>5964</v>
      </c>
      <c r="E79" s="1007">
        <v>5009</v>
      </c>
      <c r="F79" s="1008">
        <v>19.065681772808944</v>
      </c>
      <c r="G79" s="1605">
        <v>17</v>
      </c>
      <c r="H79" s="1606"/>
      <c r="I79" s="1007">
        <v>14</v>
      </c>
      <c r="J79" s="1008">
        <v>21.428571428571427</v>
      </c>
      <c r="K79" s="1605">
        <v>5981</v>
      </c>
      <c r="L79" s="1606"/>
      <c r="M79" s="1007">
        <v>5023</v>
      </c>
      <c r="N79" s="1008">
        <v>19.072267569181765</v>
      </c>
      <c r="O79" s="1028"/>
      <c r="P79" s="1012">
        <v>6103</v>
      </c>
      <c r="Q79" s="1057">
        <v>5135</v>
      </c>
      <c r="R79" s="1079">
        <v>18.851022395326194</v>
      </c>
      <c r="S79" s="1029"/>
    </row>
    <row r="80" spans="2:19" ht="9" customHeight="1">
      <c r="B80" s="964"/>
      <c r="C80" s="965"/>
      <c r="D80" s="1022"/>
      <c r="E80" s="969"/>
      <c r="F80" s="969"/>
      <c r="G80" s="1609"/>
      <c r="H80" s="1610"/>
      <c r="I80" s="969"/>
      <c r="J80" s="969"/>
      <c r="K80" s="1609"/>
      <c r="L80" s="1610"/>
      <c r="M80" s="969"/>
      <c r="N80" s="969"/>
      <c r="O80" s="969"/>
      <c r="P80" s="1030"/>
      <c r="Q80" s="969"/>
      <c r="R80" s="969"/>
      <c r="S80" s="971"/>
    </row>
    <row r="81" spans="2:19" ht="15" customHeight="1">
      <c r="B81" s="964"/>
      <c r="C81" s="965" t="s">
        <v>344</v>
      </c>
      <c r="D81" s="965"/>
      <c r="E81" s="965"/>
      <c r="F81" s="965"/>
      <c r="G81" s="1615"/>
      <c r="H81" s="1610"/>
      <c r="I81" s="965"/>
      <c r="J81" s="965"/>
      <c r="K81" s="1615"/>
      <c r="L81" s="1610"/>
      <c r="M81" s="965"/>
      <c r="N81" s="965"/>
      <c r="O81" s="965"/>
      <c r="P81" s="964"/>
      <c r="Q81" s="965"/>
      <c r="R81" s="965"/>
      <c r="S81" s="1031"/>
    </row>
    <row r="82" spans="2:19" ht="9" customHeight="1">
      <c r="B82" s="996"/>
      <c r="C82" s="997" t="s">
        <v>571</v>
      </c>
      <c r="D82" s="966">
        <v>27</v>
      </c>
      <c r="E82" s="967">
        <v>17</v>
      </c>
      <c r="F82" s="998">
        <v>58.82352941176471</v>
      </c>
      <c r="G82" s="1613">
        <v>36</v>
      </c>
      <c r="H82" s="1614"/>
      <c r="I82" s="967">
        <v>23</v>
      </c>
      <c r="J82" s="998">
        <v>56.52173913043478</v>
      </c>
      <c r="K82" s="1613">
        <v>63</v>
      </c>
      <c r="L82" s="1614"/>
      <c r="M82" s="967">
        <v>40</v>
      </c>
      <c r="N82" s="998">
        <v>57.5</v>
      </c>
      <c r="O82" s="999"/>
      <c r="P82" s="970">
        <v>198</v>
      </c>
      <c r="Q82" s="967">
        <v>144</v>
      </c>
      <c r="R82" s="998">
        <v>37.5</v>
      </c>
      <c r="S82" s="1000"/>
    </row>
    <row r="83" spans="2:19" ht="9" customHeight="1">
      <c r="B83" s="996"/>
      <c r="C83" s="997" t="s">
        <v>79</v>
      </c>
      <c r="D83" s="966">
        <v>355</v>
      </c>
      <c r="E83" s="967">
        <v>289</v>
      </c>
      <c r="F83" s="998">
        <v>22.837370242214533</v>
      </c>
      <c r="G83" s="1613">
        <v>103</v>
      </c>
      <c r="H83" s="1614"/>
      <c r="I83" s="967">
        <v>83</v>
      </c>
      <c r="J83" s="998">
        <v>24.096385542168676</v>
      </c>
      <c r="K83" s="1613">
        <v>458</v>
      </c>
      <c r="L83" s="1614"/>
      <c r="M83" s="967">
        <v>372</v>
      </c>
      <c r="N83" s="998">
        <v>23.118279569892472</v>
      </c>
      <c r="O83" s="999"/>
      <c r="P83" s="970">
        <v>933</v>
      </c>
      <c r="Q83" s="967">
        <v>741</v>
      </c>
      <c r="R83" s="998">
        <v>25.910931174089068</v>
      </c>
      <c r="S83" s="1000"/>
    </row>
    <row r="84" spans="2:19" ht="9" customHeight="1">
      <c r="B84" s="996"/>
      <c r="C84" s="997" t="s">
        <v>337</v>
      </c>
      <c r="D84" s="966">
        <v>20</v>
      </c>
      <c r="E84" s="967">
        <v>4</v>
      </c>
      <c r="F84" s="998">
        <v>400</v>
      </c>
      <c r="G84" s="1613">
        <v>105</v>
      </c>
      <c r="H84" s="1614"/>
      <c r="I84" s="967">
        <v>57</v>
      </c>
      <c r="J84" s="998">
        <v>84.21052631578947</v>
      </c>
      <c r="K84" s="1613">
        <v>125</v>
      </c>
      <c r="L84" s="1614"/>
      <c r="M84" s="967">
        <v>61</v>
      </c>
      <c r="N84" s="998">
        <v>104.91803278688525</v>
      </c>
      <c r="O84" s="999"/>
      <c r="P84" s="970">
        <v>411</v>
      </c>
      <c r="Q84" s="967">
        <v>215</v>
      </c>
      <c r="R84" s="998">
        <v>91.16279069767442</v>
      </c>
      <c r="S84" s="1000"/>
    </row>
    <row r="85" spans="2:19" ht="9" customHeight="1">
      <c r="B85" s="996"/>
      <c r="C85" s="997" t="s">
        <v>573</v>
      </c>
      <c r="D85" s="966">
        <v>31</v>
      </c>
      <c r="E85" s="967">
        <v>42</v>
      </c>
      <c r="F85" s="998">
        <v>-26.190476190476193</v>
      </c>
      <c r="G85" s="1613">
        <v>71</v>
      </c>
      <c r="H85" s="1614"/>
      <c r="I85" s="967">
        <v>42</v>
      </c>
      <c r="J85" s="998">
        <v>69.04761904761905</v>
      </c>
      <c r="K85" s="1613">
        <v>102</v>
      </c>
      <c r="L85" s="1614"/>
      <c r="M85" s="967">
        <v>84</v>
      </c>
      <c r="N85" s="998">
        <v>21.428571428571427</v>
      </c>
      <c r="O85" s="999"/>
      <c r="P85" s="970">
        <v>269</v>
      </c>
      <c r="Q85" s="967">
        <v>186</v>
      </c>
      <c r="R85" s="998">
        <v>44.623655913978496</v>
      </c>
      <c r="S85" s="1000"/>
    </row>
    <row r="86" spans="2:19" ht="9" customHeight="1">
      <c r="B86" s="996"/>
      <c r="C86" s="997" t="s">
        <v>574</v>
      </c>
      <c r="D86" s="966">
        <v>68</v>
      </c>
      <c r="E86" s="967">
        <v>30</v>
      </c>
      <c r="F86" s="998">
        <v>126.66666666666666</v>
      </c>
      <c r="G86" s="1613">
        <v>7</v>
      </c>
      <c r="H86" s="1614"/>
      <c r="I86" s="967">
        <v>4</v>
      </c>
      <c r="J86" s="998">
        <v>75</v>
      </c>
      <c r="K86" s="1613">
        <v>75</v>
      </c>
      <c r="L86" s="1614"/>
      <c r="M86" s="967">
        <v>34</v>
      </c>
      <c r="N86" s="998">
        <v>120.58823529411764</v>
      </c>
      <c r="O86" s="999"/>
      <c r="P86" s="970">
        <v>97</v>
      </c>
      <c r="Q86" s="967">
        <v>50</v>
      </c>
      <c r="R86" s="998">
        <v>94</v>
      </c>
      <c r="S86" s="1000"/>
    </row>
    <row r="87" spans="2:19" ht="9" customHeight="1">
      <c r="B87" s="996"/>
      <c r="C87" s="997" t="s">
        <v>575</v>
      </c>
      <c r="D87" s="966">
        <v>103</v>
      </c>
      <c r="E87" s="967">
        <v>29</v>
      </c>
      <c r="F87" s="998">
        <v>255.17241379310346</v>
      </c>
      <c r="G87" s="1613">
        <v>208</v>
      </c>
      <c r="H87" s="1614"/>
      <c r="I87" s="967">
        <v>132</v>
      </c>
      <c r="J87" s="998">
        <v>57.57575757575758</v>
      </c>
      <c r="K87" s="1613">
        <v>311</v>
      </c>
      <c r="L87" s="1614"/>
      <c r="M87" s="967">
        <v>161</v>
      </c>
      <c r="N87" s="998">
        <v>93.16770186335404</v>
      </c>
      <c r="O87" s="999"/>
      <c r="P87" s="970">
        <v>1130</v>
      </c>
      <c r="Q87" s="967">
        <v>578</v>
      </c>
      <c r="R87" s="998">
        <v>95.50173010380622</v>
      </c>
      <c r="S87" s="1000"/>
    </row>
    <row r="88" spans="2:19" ht="9" customHeight="1">
      <c r="B88" s="996"/>
      <c r="C88" s="997" t="s">
        <v>577</v>
      </c>
      <c r="D88" s="966">
        <v>4</v>
      </c>
      <c r="E88" s="967">
        <v>9</v>
      </c>
      <c r="F88" s="998">
        <v>-55.55555555555556</v>
      </c>
      <c r="G88" s="1613">
        <v>72</v>
      </c>
      <c r="H88" s="1614"/>
      <c r="I88" s="967">
        <v>66</v>
      </c>
      <c r="J88" s="998">
        <v>9.090909090909092</v>
      </c>
      <c r="K88" s="1613">
        <v>76</v>
      </c>
      <c r="L88" s="1614"/>
      <c r="M88" s="967">
        <v>75</v>
      </c>
      <c r="N88" s="998">
        <v>1.3333333333333335</v>
      </c>
      <c r="O88" s="999"/>
      <c r="P88" s="970">
        <v>418</v>
      </c>
      <c r="Q88" s="967">
        <v>383</v>
      </c>
      <c r="R88" s="998">
        <v>9.138381201044385</v>
      </c>
      <c r="S88" s="1000"/>
    </row>
    <row r="89" spans="2:19" ht="9" customHeight="1">
      <c r="B89" s="996"/>
      <c r="C89" s="997" t="s">
        <v>579</v>
      </c>
      <c r="D89" s="966">
        <v>357</v>
      </c>
      <c r="E89" s="967">
        <v>284</v>
      </c>
      <c r="F89" s="998">
        <v>25.704225352112676</v>
      </c>
      <c r="G89" s="1613">
        <v>72</v>
      </c>
      <c r="H89" s="1614"/>
      <c r="I89" s="967">
        <v>58</v>
      </c>
      <c r="J89" s="998">
        <v>24.137931034482758</v>
      </c>
      <c r="K89" s="1613">
        <v>429</v>
      </c>
      <c r="L89" s="1614"/>
      <c r="M89" s="967">
        <v>342</v>
      </c>
      <c r="N89" s="998">
        <v>25.438596491228072</v>
      </c>
      <c r="O89" s="999"/>
      <c r="P89" s="970">
        <v>803</v>
      </c>
      <c r="Q89" s="967">
        <v>704</v>
      </c>
      <c r="R89" s="998">
        <v>14.0625</v>
      </c>
      <c r="S89" s="1000"/>
    </row>
    <row r="90" spans="2:19" ht="9" customHeight="1">
      <c r="B90" s="996"/>
      <c r="C90" s="997" t="s">
        <v>684</v>
      </c>
      <c r="D90" s="966">
        <v>92</v>
      </c>
      <c r="E90" s="967">
        <v>124</v>
      </c>
      <c r="F90" s="998">
        <v>-25.806451612903224</v>
      </c>
      <c r="G90" s="1613">
        <v>139</v>
      </c>
      <c r="H90" s="1614"/>
      <c r="I90" s="967">
        <v>149</v>
      </c>
      <c r="J90" s="998">
        <v>-6.7114093959731544</v>
      </c>
      <c r="K90" s="1613">
        <v>231</v>
      </c>
      <c r="L90" s="1614"/>
      <c r="M90" s="967">
        <v>273</v>
      </c>
      <c r="N90" s="998">
        <v>-15.384615384615385</v>
      </c>
      <c r="O90" s="999"/>
      <c r="P90" s="970">
        <v>743</v>
      </c>
      <c r="Q90" s="967">
        <v>912</v>
      </c>
      <c r="R90" s="998">
        <v>-18.530701754385966</v>
      </c>
      <c r="S90" s="1000"/>
    </row>
    <row r="91" spans="2:19" ht="9" customHeight="1">
      <c r="B91" s="996"/>
      <c r="C91" s="997" t="s">
        <v>338</v>
      </c>
      <c r="D91" s="966">
        <v>15</v>
      </c>
      <c r="E91" s="967">
        <v>9</v>
      </c>
      <c r="F91" s="998">
        <v>66.66666666666666</v>
      </c>
      <c r="G91" s="1613">
        <v>36</v>
      </c>
      <c r="H91" s="1614"/>
      <c r="I91" s="967">
        <v>33</v>
      </c>
      <c r="J91" s="998">
        <v>9.090909090909092</v>
      </c>
      <c r="K91" s="1613">
        <v>51</v>
      </c>
      <c r="L91" s="1614"/>
      <c r="M91" s="967">
        <v>42</v>
      </c>
      <c r="N91" s="998">
        <v>21.428571428571427</v>
      </c>
      <c r="O91" s="999"/>
      <c r="P91" s="970">
        <v>130</v>
      </c>
      <c r="Q91" s="967">
        <v>126</v>
      </c>
      <c r="R91" s="998">
        <v>3.1746031746031744</v>
      </c>
      <c r="S91" s="1000"/>
    </row>
    <row r="92" spans="2:19" ht="9" customHeight="1">
      <c r="B92" s="964"/>
      <c r="C92" s="965" t="s">
        <v>339</v>
      </c>
      <c r="D92" s="1009">
        <v>1072</v>
      </c>
      <c r="E92" s="1007">
        <v>837</v>
      </c>
      <c r="F92" s="1008">
        <v>28.07646356033453</v>
      </c>
      <c r="G92" s="1605">
        <v>849</v>
      </c>
      <c r="H92" s="1606"/>
      <c r="I92" s="1007">
        <v>647</v>
      </c>
      <c r="J92" s="1008">
        <v>31.221020092735703</v>
      </c>
      <c r="K92" s="1605">
        <v>1921</v>
      </c>
      <c r="L92" s="1606"/>
      <c r="M92" s="1007">
        <v>1484</v>
      </c>
      <c r="N92" s="1008">
        <v>29.447439353099732</v>
      </c>
      <c r="O92" s="1028"/>
      <c r="P92" s="1012">
        <v>5132</v>
      </c>
      <c r="Q92" s="1057">
        <v>4039</v>
      </c>
      <c r="R92" s="1079">
        <v>27.061153750928447</v>
      </c>
      <c r="S92" s="1029"/>
    </row>
    <row r="93" spans="2:19" ht="9" customHeight="1">
      <c r="B93" s="964"/>
      <c r="C93" s="965"/>
      <c r="D93" s="1022"/>
      <c r="E93" s="969"/>
      <c r="F93" s="969"/>
      <c r="G93" s="1609"/>
      <c r="H93" s="1610"/>
      <c r="I93" s="969"/>
      <c r="J93" s="969"/>
      <c r="K93" s="1609"/>
      <c r="L93" s="1610"/>
      <c r="M93" s="969"/>
      <c r="N93" s="969"/>
      <c r="O93" s="969"/>
      <c r="P93" s="1030"/>
      <c r="Q93" s="969"/>
      <c r="R93" s="969"/>
      <c r="S93" s="971"/>
    </row>
    <row r="94" spans="2:19" ht="6" customHeight="1">
      <c r="B94" s="950"/>
      <c r="C94" s="951"/>
      <c r="D94" s="956"/>
      <c r="E94" s="956"/>
      <c r="F94" s="956"/>
      <c r="G94" s="1611"/>
      <c r="H94" s="1612"/>
      <c r="I94" s="956"/>
      <c r="J94" s="956"/>
      <c r="K94" s="1611"/>
      <c r="L94" s="1612"/>
      <c r="M94" s="956"/>
      <c r="N94" s="956"/>
      <c r="O94" s="956"/>
      <c r="P94" s="990"/>
      <c r="Q94" s="956"/>
      <c r="R94" s="956"/>
      <c r="S94" s="958"/>
    </row>
    <row r="95" spans="2:19" ht="15" customHeight="1">
      <c r="B95" s="1026"/>
      <c r="C95" s="1027" t="s">
        <v>303</v>
      </c>
      <c r="D95" s="1009">
        <v>14027</v>
      </c>
      <c r="E95" s="1007">
        <v>12848</v>
      </c>
      <c r="F95" s="1008">
        <v>9.176525529265255</v>
      </c>
      <c r="G95" s="1605">
        <v>1067</v>
      </c>
      <c r="H95" s="1606"/>
      <c r="I95" s="1007">
        <v>852</v>
      </c>
      <c r="J95" s="1008">
        <v>25.234741784037556</v>
      </c>
      <c r="K95" s="1605">
        <v>15094</v>
      </c>
      <c r="L95" s="1606"/>
      <c r="M95" s="1007">
        <v>13700</v>
      </c>
      <c r="N95" s="1008">
        <v>10.175182481751825</v>
      </c>
      <c r="O95" s="1028"/>
      <c r="P95" s="1012">
        <v>18947</v>
      </c>
      <c r="Q95" s="1057">
        <v>16892</v>
      </c>
      <c r="R95" s="1079">
        <v>12.1655221406583</v>
      </c>
      <c r="S95" s="1029"/>
    </row>
    <row r="96" spans="2:19" ht="7.5" customHeight="1">
      <c r="B96" s="1032"/>
      <c r="C96" s="1033"/>
      <c r="D96" s="1034"/>
      <c r="E96" s="1035"/>
      <c r="F96" s="1035"/>
      <c r="G96" s="1607"/>
      <c r="H96" s="1608"/>
      <c r="I96" s="1035"/>
      <c r="J96" s="1035"/>
      <c r="K96" s="1607"/>
      <c r="L96" s="1608"/>
      <c r="M96" s="1035"/>
      <c r="N96" s="1035"/>
      <c r="O96" s="1035"/>
      <c r="P96" s="1036"/>
      <c r="Q96" s="1035"/>
      <c r="R96" s="1035"/>
      <c r="S96" s="1037"/>
    </row>
  </sheetData>
  <mergeCells count="189">
    <mergeCell ref="B2:S2"/>
    <mergeCell ref="B3:S3"/>
    <mergeCell ref="B4:S4"/>
    <mergeCell ref="D5:F5"/>
    <mergeCell ref="G5:J5"/>
    <mergeCell ref="K5:N5"/>
    <mergeCell ref="P5:S5"/>
    <mergeCell ref="G6:H6"/>
    <mergeCell ref="K6:L6"/>
    <mergeCell ref="G7:H7"/>
    <mergeCell ref="K7:L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C15:S15"/>
    <mergeCell ref="G16:H16"/>
    <mergeCell ref="K16:L16"/>
    <mergeCell ref="P16:S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G28:H28"/>
    <mergeCell ref="K28:L28"/>
    <mergeCell ref="G29:H29"/>
    <mergeCell ref="K29:L29"/>
    <mergeCell ref="G30:H30"/>
    <mergeCell ref="K30:L30"/>
    <mergeCell ref="G31:H31"/>
    <mergeCell ref="K31:L31"/>
    <mergeCell ref="G32:H32"/>
    <mergeCell ref="K32:L32"/>
    <mergeCell ref="G33:H33"/>
    <mergeCell ref="K33:L33"/>
    <mergeCell ref="G34:H34"/>
    <mergeCell ref="K34:L34"/>
    <mergeCell ref="G35:H35"/>
    <mergeCell ref="K35:L35"/>
    <mergeCell ref="G36:H36"/>
    <mergeCell ref="K36:L36"/>
    <mergeCell ref="G37:H37"/>
    <mergeCell ref="K37:L37"/>
    <mergeCell ref="G38:H38"/>
    <mergeCell ref="K38:L38"/>
    <mergeCell ref="G39:H39"/>
    <mergeCell ref="K39:L39"/>
    <mergeCell ref="G40:H40"/>
    <mergeCell ref="K40:L40"/>
    <mergeCell ref="G41:H41"/>
    <mergeCell ref="K41:L41"/>
    <mergeCell ref="G42:H42"/>
    <mergeCell ref="K42:L42"/>
    <mergeCell ref="G43:H43"/>
    <mergeCell ref="K43:L43"/>
    <mergeCell ref="G44:H44"/>
    <mergeCell ref="K44:L44"/>
    <mergeCell ref="G45:H45"/>
    <mergeCell ref="K45:L45"/>
    <mergeCell ref="G46:H46"/>
    <mergeCell ref="K46:L46"/>
    <mergeCell ref="G47:H47"/>
    <mergeCell ref="K47:L47"/>
    <mergeCell ref="G48:H48"/>
    <mergeCell ref="K48:L48"/>
    <mergeCell ref="G49:H49"/>
    <mergeCell ref="K49:L49"/>
    <mergeCell ref="G50:H50"/>
    <mergeCell ref="K50:L50"/>
    <mergeCell ref="G51:H51"/>
    <mergeCell ref="K51:L51"/>
    <mergeCell ref="G52:H52"/>
    <mergeCell ref="K52:L52"/>
    <mergeCell ref="G53:H53"/>
    <mergeCell ref="K53:L53"/>
    <mergeCell ref="G54:H54"/>
    <mergeCell ref="K54:L54"/>
    <mergeCell ref="G55:H55"/>
    <mergeCell ref="K55:L55"/>
    <mergeCell ref="G56:H56"/>
    <mergeCell ref="K56:L56"/>
    <mergeCell ref="G57:H57"/>
    <mergeCell ref="K57:L57"/>
    <mergeCell ref="G58:H58"/>
    <mergeCell ref="K58:L58"/>
    <mergeCell ref="G59:H59"/>
    <mergeCell ref="K59:L59"/>
    <mergeCell ref="G60:H60"/>
    <mergeCell ref="K60:L60"/>
    <mergeCell ref="G61:H61"/>
    <mergeCell ref="K61:L61"/>
    <mergeCell ref="G62:H62"/>
    <mergeCell ref="K62:L62"/>
    <mergeCell ref="G63:H63"/>
    <mergeCell ref="K63:L63"/>
    <mergeCell ref="G64:H64"/>
    <mergeCell ref="K64:L64"/>
    <mergeCell ref="G65:H65"/>
    <mergeCell ref="K65:L65"/>
    <mergeCell ref="G66:H66"/>
    <mergeCell ref="K66:L66"/>
    <mergeCell ref="G67:H67"/>
    <mergeCell ref="K67:L67"/>
    <mergeCell ref="G68:H68"/>
    <mergeCell ref="K68:L68"/>
    <mergeCell ref="G69:H69"/>
    <mergeCell ref="K69:L69"/>
    <mergeCell ref="G70:H70"/>
    <mergeCell ref="K70:L70"/>
    <mergeCell ref="G71:H71"/>
    <mergeCell ref="K71:L71"/>
    <mergeCell ref="G72:H72"/>
    <mergeCell ref="K72:L72"/>
    <mergeCell ref="G73:H73"/>
    <mergeCell ref="K73:L73"/>
    <mergeCell ref="G74:H74"/>
    <mergeCell ref="K74:L74"/>
    <mergeCell ref="G75:H75"/>
    <mergeCell ref="K75:L75"/>
    <mergeCell ref="G76:H76"/>
    <mergeCell ref="K76:L76"/>
    <mergeCell ref="G77:H77"/>
    <mergeCell ref="K77:L77"/>
    <mergeCell ref="G78:H78"/>
    <mergeCell ref="K78:L78"/>
    <mergeCell ref="G79:H79"/>
    <mergeCell ref="K79:L79"/>
    <mergeCell ref="G80:H80"/>
    <mergeCell ref="K80:L80"/>
    <mergeCell ref="G81:H81"/>
    <mergeCell ref="K81:L81"/>
    <mergeCell ref="G82:H82"/>
    <mergeCell ref="K82:L82"/>
    <mergeCell ref="G83:H83"/>
    <mergeCell ref="K83:L83"/>
    <mergeCell ref="G84:H84"/>
    <mergeCell ref="K84:L84"/>
    <mergeCell ref="G85:H85"/>
    <mergeCell ref="K85:L85"/>
    <mergeCell ref="G86:H86"/>
    <mergeCell ref="K86:L86"/>
    <mergeCell ref="G87:H87"/>
    <mergeCell ref="K87:L87"/>
    <mergeCell ref="G88:H88"/>
    <mergeCell ref="K88:L88"/>
    <mergeCell ref="G89:H89"/>
    <mergeCell ref="K89:L89"/>
    <mergeCell ref="G90:H90"/>
    <mergeCell ref="K90:L90"/>
    <mergeCell ref="G91:H91"/>
    <mergeCell ref="K91:L91"/>
    <mergeCell ref="G92:H92"/>
    <mergeCell ref="K92:L92"/>
    <mergeCell ref="G93:H93"/>
    <mergeCell ref="K93:L93"/>
    <mergeCell ref="G94:H94"/>
    <mergeCell ref="K94:L94"/>
    <mergeCell ref="G95:H95"/>
    <mergeCell ref="K95:L95"/>
    <mergeCell ref="G96:H96"/>
    <mergeCell ref="K96:L96"/>
  </mergeCells>
  <printOptions horizontalCentered="1" verticalCentered="1"/>
  <pageMargins left="0" right="0" top="0" bottom="0.1968503937007874" header="0" footer="0.1968503937007874"/>
  <pageSetup fitToHeight="1" fitToWidth="1" horizontalDpi="600" verticalDpi="600" orientation="portrait" paperSize="9" scale="84" r:id="rId1"/>
</worksheet>
</file>

<file path=xl/worksheets/sheet36.xml><?xml version="1.0" encoding="utf-8"?>
<worksheet xmlns="http://schemas.openxmlformats.org/spreadsheetml/2006/main" xmlns:r="http://schemas.openxmlformats.org/officeDocument/2006/relationships">
  <sheetPr>
    <pageSetUpPr fitToPage="1"/>
  </sheetPr>
  <dimension ref="B2:Q104"/>
  <sheetViews>
    <sheetView workbookViewId="0" topLeftCell="A1">
      <selection activeCell="C2" sqref="C2"/>
    </sheetView>
  </sheetViews>
  <sheetFormatPr defaultColWidth="9.00390625" defaultRowHeight="14.25"/>
  <cols>
    <col min="1" max="1" width="5.375" style="944" customWidth="1"/>
    <col min="2" max="2" width="0.875" style="944" customWidth="1"/>
    <col min="3" max="3" width="27.37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6384" width="8.75390625" style="944" customWidth="1"/>
  </cols>
  <sheetData>
    <row r="1" ht="33" customHeight="1"/>
    <row r="2" spans="2:17" ht="13.5" customHeight="1">
      <c r="B2" s="1588" t="s">
        <v>951</v>
      </c>
      <c r="C2" s="1589"/>
      <c r="D2" s="1589"/>
      <c r="E2" s="1589"/>
      <c r="F2" s="1589"/>
      <c r="G2" s="1589"/>
      <c r="H2" s="1589"/>
      <c r="I2" s="1589"/>
      <c r="J2" s="1589"/>
      <c r="K2" s="1589"/>
      <c r="L2" s="1589"/>
      <c r="M2" s="1589"/>
      <c r="N2" s="1589"/>
      <c r="O2" s="1589"/>
      <c r="P2" s="1589"/>
      <c r="Q2" s="1589"/>
    </row>
    <row r="3" spans="2:17" ht="22.5" customHeight="1">
      <c r="B3" s="1590" t="s">
        <v>260</v>
      </c>
      <c r="C3" s="1591"/>
      <c r="D3" s="1591"/>
      <c r="E3" s="1591"/>
      <c r="F3" s="1591"/>
      <c r="G3" s="1591"/>
      <c r="H3" s="1591"/>
      <c r="I3" s="1591"/>
      <c r="J3" s="1591"/>
      <c r="K3" s="1591"/>
      <c r="L3" s="1591"/>
      <c r="M3" s="1591"/>
      <c r="N3" s="1591"/>
      <c r="O3" s="1591"/>
      <c r="P3" s="1591"/>
      <c r="Q3" s="1592"/>
    </row>
    <row r="4" spans="2:17" ht="18" customHeight="1">
      <c r="B4" s="1593" t="s">
        <v>304</v>
      </c>
      <c r="C4" s="1589"/>
      <c r="D4" s="1589"/>
      <c r="E4" s="1589"/>
      <c r="F4" s="1589"/>
      <c r="G4" s="1589"/>
      <c r="H4" s="1589"/>
      <c r="I4" s="1589"/>
      <c r="J4" s="1589"/>
      <c r="K4" s="1589"/>
      <c r="L4" s="1589"/>
      <c r="M4" s="1589"/>
      <c r="N4" s="1589"/>
      <c r="O4" s="1589"/>
      <c r="P4" s="1589"/>
      <c r="Q4" s="1589"/>
    </row>
    <row r="5" spans="2:17" ht="15.75" customHeight="1">
      <c r="B5" s="945"/>
      <c r="C5" s="946"/>
      <c r="D5" s="946"/>
      <c r="E5" s="947" t="s">
        <v>286</v>
      </c>
      <c r="F5" s="946"/>
      <c r="G5" s="946"/>
      <c r="H5" s="947" t="s">
        <v>287</v>
      </c>
      <c r="I5" s="946"/>
      <c r="J5" s="946"/>
      <c r="K5" s="947" t="s">
        <v>126</v>
      </c>
      <c r="L5" s="946"/>
      <c r="M5" s="946"/>
      <c r="N5" s="1585" t="s">
        <v>402</v>
      </c>
      <c r="O5" s="1586"/>
      <c r="P5" s="1586"/>
      <c r="Q5" s="1587"/>
    </row>
    <row r="6" spans="2:17" ht="9.75" customHeight="1">
      <c r="B6" s="950"/>
      <c r="C6" s="951"/>
      <c r="D6" s="952" t="s">
        <v>261</v>
      </c>
      <c r="E6" s="952" t="s">
        <v>262</v>
      </c>
      <c r="F6" s="952" t="s">
        <v>300</v>
      </c>
      <c r="G6" s="952" t="s">
        <v>261</v>
      </c>
      <c r="H6" s="952" t="s">
        <v>262</v>
      </c>
      <c r="I6" s="952" t="s">
        <v>300</v>
      </c>
      <c r="J6" s="952" t="s">
        <v>261</v>
      </c>
      <c r="K6" s="952" t="s">
        <v>262</v>
      </c>
      <c r="L6" s="952" t="s">
        <v>300</v>
      </c>
      <c r="M6" s="1054"/>
      <c r="N6" s="953" t="s">
        <v>261</v>
      </c>
      <c r="O6" s="952" t="s">
        <v>262</v>
      </c>
      <c r="P6" s="952" t="s">
        <v>300</v>
      </c>
      <c r="Q6" s="1086"/>
    </row>
    <row r="7" spans="2:17" ht="9.75" customHeight="1">
      <c r="B7" s="959"/>
      <c r="C7" s="960"/>
      <c r="D7" s="987" t="s">
        <v>468</v>
      </c>
      <c r="E7" s="987" t="s">
        <v>468</v>
      </c>
      <c r="F7" s="987"/>
      <c r="G7" s="987" t="s">
        <v>468</v>
      </c>
      <c r="H7" s="987" t="s">
        <v>468</v>
      </c>
      <c r="I7" s="987"/>
      <c r="J7" s="987" t="s">
        <v>468</v>
      </c>
      <c r="K7" s="987" t="s">
        <v>468</v>
      </c>
      <c r="L7" s="987"/>
      <c r="M7" s="987"/>
      <c r="N7" s="988" t="s">
        <v>468</v>
      </c>
      <c r="O7" s="987" t="s">
        <v>468</v>
      </c>
      <c r="P7" s="987"/>
      <c r="Q7" s="989"/>
    </row>
    <row r="8" spans="2:17" ht="11.25" customHeight="1">
      <c r="B8" s="950"/>
      <c r="C8" s="951" t="s">
        <v>549</v>
      </c>
      <c r="D8" s="956"/>
      <c r="E8" s="956"/>
      <c r="F8" s="956"/>
      <c r="G8" s="956"/>
      <c r="H8" s="956"/>
      <c r="I8" s="956"/>
      <c r="J8" s="956"/>
      <c r="K8" s="956"/>
      <c r="L8" s="956"/>
      <c r="M8" s="956"/>
      <c r="N8" s="990"/>
      <c r="O8" s="956"/>
      <c r="P8" s="956"/>
      <c r="Q8" s="958"/>
    </row>
    <row r="9" spans="2:17" ht="11.25" customHeight="1">
      <c r="B9" s="991"/>
      <c r="C9" s="992" t="s">
        <v>306</v>
      </c>
      <c r="D9" s="993"/>
      <c r="E9" s="993"/>
      <c r="F9" s="993"/>
      <c r="G9" s="993"/>
      <c r="H9" s="993"/>
      <c r="I9" s="993"/>
      <c r="J9" s="993"/>
      <c r="K9" s="993"/>
      <c r="L9" s="993"/>
      <c r="M9" s="993"/>
      <c r="N9" s="994"/>
      <c r="O9" s="993"/>
      <c r="P9" s="993"/>
      <c r="Q9" s="995"/>
    </row>
    <row r="10" spans="2:17" ht="9" customHeight="1">
      <c r="B10" s="996"/>
      <c r="C10" s="997" t="s">
        <v>307</v>
      </c>
      <c r="D10" s="966">
        <v>4</v>
      </c>
      <c r="E10" s="967">
        <v>2</v>
      </c>
      <c r="F10" s="998">
        <v>100</v>
      </c>
      <c r="G10" s="966">
        <v>2</v>
      </c>
      <c r="H10" s="967">
        <v>2</v>
      </c>
      <c r="I10" s="998">
        <v>0</v>
      </c>
      <c r="J10" s="966">
        <v>6</v>
      </c>
      <c r="K10" s="967">
        <v>4</v>
      </c>
      <c r="L10" s="998">
        <v>50</v>
      </c>
      <c r="M10" s="999"/>
      <c r="N10" s="970">
        <v>10</v>
      </c>
      <c r="O10" s="967">
        <v>10</v>
      </c>
      <c r="P10" s="998">
        <v>0</v>
      </c>
      <c r="Q10" s="1000"/>
    </row>
    <row r="11" spans="2:17" ht="9" customHeight="1">
      <c r="B11" s="996"/>
      <c r="C11" s="997" t="s">
        <v>308</v>
      </c>
      <c r="D11" s="966">
        <v>7</v>
      </c>
      <c r="E11" s="967">
        <v>4</v>
      </c>
      <c r="F11" s="998">
        <v>75</v>
      </c>
      <c r="G11" s="966">
        <v>0</v>
      </c>
      <c r="H11" s="967">
        <v>0</v>
      </c>
      <c r="I11" s="998" t="s">
        <v>312</v>
      </c>
      <c r="J11" s="966">
        <v>7</v>
      </c>
      <c r="K11" s="967">
        <v>4</v>
      </c>
      <c r="L11" s="998">
        <v>75</v>
      </c>
      <c r="M11" s="999"/>
      <c r="N11" s="970">
        <v>9</v>
      </c>
      <c r="O11" s="967">
        <v>5</v>
      </c>
      <c r="P11" s="998">
        <v>80</v>
      </c>
      <c r="Q11" s="1000"/>
    </row>
    <row r="12" spans="2:17" ht="9" customHeight="1">
      <c r="B12" s="996"/>
      <c r="C12" s="997" t="s">
        <v>309</v>
      </c>
      <c r="D12" s="966">
        <v>10</v>
      </c>
      <c r="E12" s="967">
        <v>2</v>
      </c>
      <c r="F12" s="998">
        <v>400</v>
      </c>
      <c r="G12" s="966">
        <v>0</v>
      </c>
      <c r="H12" s="967">
        <v>0</v>
      </c>
      <c r="I12" s="998" t="s">
        <v>312</v>
      </c>
      <c r="J12" s="966">
        <v>10</v>
      </c>
      <c r="K12" s="967">
        <v>2</v>
      </c>
      <c r="L12" s="998">
        <v>400</v>
      </c>
      <c r="M12" s="999"/>
      <c r="N12" s="970">
        <v>11</v>
      </c>
      <c r="O12" s="967">
        <v>6</v>
      </c>
      <c r="P12" s="998">
        <v>83.33333333333334</v>
      </c>
      <c r="Q12" s="1000"/>
    </row>
    <row r="13" spans="2:17" ht="9" customHeight="1">
      <c r="B13" s="996"/>
      <c r="C13" s="997" t="s">
        <v>310</v>
      </c>
      <c r="D13" s="966">
        <v>205</v>
      </c>
      <c r="E13" s="967">
        <v>178</v>
      </c>
      <c r="F13" s="998">
        <v>15.168539325842698</v>
      </c>
      <c r="G13" s="966">
        <v>0</v>
      </c>
      <c r="H13" s="967">
        <v>0</v>
      </c>
      <c r="I13" s="998" t="s">
        <v>312</v>
      </c>
      <c r="J13" s="966">
        <v>205</v>
      </c>
      <c r="K13" s="967">
        <v>178</v>
      </c>
      <c r="L13" s="998">
        <v>15.168539325842698</v>
      </c>
      <c r="M13" s="999"/>
      <c r="N13" s="970">
        <v>205</v>
      </c>
      <c r="O13" s="967">
        <v>177</v>
      </c>
      <c r="P13" s="998">
        <v>15.819209039548024</v>
      </c>
      <c r="Q13" s="1000"/>
    </row>
    <row r="14" spans="2:17" ht="9.75" customHeight="1">
      <c r="B14" s="964"/>
      <c r="C14" s="965" t="s">
        <v>313</v>
      </c>
      <c r="D14" s="1001">
        <v>226</v>
      </c>
      <c r="E14" s="1002">
        <v>186</v>
      </c>
      <c r="F14" s="977">
        <v>21.50537634408602</v>
      </c>
      <c r="G14" s="1001">
        <v>2</v>
      </c>
      <c r="H14" s="1001">
        <v>2</v>
      </c>
      <c r="I14" s="977">
        <v>0</v>
      </c>
      <c r="J14" s="1001">
        <v>228</v>
      </c>
      <c r="K14" s="1002">
        <v>188</v>
      </c>
      <c r="L14" s="977">
        <v>21.27659574468085</v>
      </c>
      <c r="M14" s="1003"/>
      <c r="N14" s="979">
        <v>235</v>
      </c>
      <c r="O14" s="976">
        <v>198</v>
      </c>
      <c r="P14" s="1099">
        <v>18.68686868686869</v>
      </c>
      <c r="Q14" s="1005"/>
    </row>
    <row r="15" spans="2:17" ht="9" customHeight="1">
      <c r="B15" s="996"/>
      <c r="C15" s="997" t="s">
        <v>314</v>
      </c>
      <c r="D15" s="966">
        <v>0</v>
      </c>
      <c r="E15" s="967">
        <v>10</v>
      </c>
      <c r="F15" s="998" t="s">
        <v>312</v>
      </c>
      <c r="G15" s="966">
        <v>0</v>
      </c>
      <c r="H15" s="967">
        <v>0</v>
      </c>
      <c r="I15" s="998" t="s">
        <v>312</v>
      </c>
      <c r="J15" s="966">
        <v>0</v>
      </c>
      <c r="K15" s="967">
        <v>10</v>
      </c>
      <c r="L15" s="998" t="s">
        <v>312</v>
      </c>
      <c r="M15" s="999"/>
      <c r="N15" s="970">
        <v>0</v>
      </c>
      <c r="O15" s="967">
        <v>10</v>
      </c>
      <c r="P15" s="998" t="s">
        <v>312</v>
      </c>
      <c r="Q15" s="1000"/>
    </row>
    <row r="16" spans="2:17" ht="9" customHeight="1">
      <c r="B16" s="964"/>
      <c r="C16" s="965" t="s">
        <v>126</v>
      </c>
      <c r="D16" s="1006">
        <v>226</v>
      </c>
      <c r="E16" s="1007">
        <v>196</v>
      </c>
      <c r="F16" s="1008">
        <v>15.306122448979592</v>
      </c>
      <c r="G16" s="1009">
        <v>2</v>
      </c>
      <c r="H16" s="1009">
        <v>2</v>
      </c>
      <c r="I16" s="1010">
        <v>0</v>
      </c>
      <c r="J16" s="1009">
        <v>228</v>
      </c>
      <c r="K16" s="1007">
        <v>198</v>
      </c>
      <c r="L16" s="1008">
        <v>15.151515151515152</v>
      </c>
      <c r="M16" s="1011"/>
      <c r="N16" s="1012">
        <v>235</v>
      </c>
      <c r="O16" s="1057">
        <v>208</v>
      </c>
      <c r="P16" s="1079">
        <v>12.980769230769232</v>
      </c>
      <c r="Q16" s="1013"/>
    </row>
    <row r="17" spans="2:17" ht="9" customHeight="1">
      <c r="B17" s="964"/>
      <c r="C17" s="965"/>
      <c r="D17" s="1087"/>
      <c r="E17" s="1087"/>
      <c r="F17" s="1087"/>
      <c r="G17" s="1023"/>
      <c r="H17" s="1023"/>
      <c r="I17" s="1023"/>
      <c r="J17" s="1023"/>
      <c r="K17" s="1087"/>
      <c r="L17" s="1087"/>
      <c r="M17" s="1087"/>
      <c r="N17" s="1024"/>
      <c r="O17" s="1087"/>
      <c r="P17" s="1087"/>
      <c r="Q17" s="1088"/>
    </row>
    <row r="18" spans="2:17" ht="11.25" customHeight="1">
      <c r="B18" s="991"/>
      <c r="C18" s="992" t="s">
        <v>315</v>
      </c>
      <c r="D18" s="993"/>
      <c r="E18" s="993"/>
      <c r="F18" s="993"/>
      <c r="G18" s="993"/>
      <c r="H18" s="993"/>
      <c r="I18" s="993"/>
      <c r="J18" s="993"/>
      <c r="K18" s="993"/>
      <c r="L18" s="993"/>
      <c r="M18" s="993"/>
      <c r="N18" s="994"/>
      <c r="O18" s="993"/>
      <c r="P18" s="993"/>
      <c r="Q18" s="995"/>
    </row>
    <row r="19" spans="2:17" ht="9" customHeight="1">
      <c r="B19" s="996"/>
      <c r="C19" s="997" t="s">
        <v>316</v>
      </c>
      <c r="D19" s="966">
        <v>326</v>
      </c>
      <c r="E19" s="967">
        <v>81</v>
      </c>
      <c r="F19" s="998">
        <v>302.46913580246917</v>
      </c>
      <c r="G19" s="966">
        <v>45</v>
      </c>
      <c r="H19" s="967">
        <v>54</v>
      </c>
      <c r="I19" s="998">
        <v>-16.666666666666664</v>
      </c>
      <c r="J19" s="966">
        <v>371</v>
      </c>
      <c r="K19" s="967">
        <v>135</v>
      </c>
      <c r="L19" s="998">
        <v>174.8148148148148</v>
      </c>
      <c r="M19" s="999"/>
      <c r="N19" s="970">
        <v>410</v>
      </c>
      <c r="O19" s="967">
        <v>236</v>
      </c>
      <c r="P19" s="998">
        <v>73.72881355932203</v>
      </c>
      <c r="Q19" s="1000"/>
    </row>
    <row r="20" spans="2:17" ht="9" customHeight="1">
      <c r="B20" s="996"/>
      <c r="C20" s="997" t="s">
        <v>310</v>
      </c>
      <c r="D20" s="966">
        <v>91</v>
      </c>
      <c r="E20" s="967">
        <v>61</v>
      </c>
      <c r="F20" s="998">
        <v>49.18032786885246</v>
      </c>
      <c r="G20" s="966">
        <v>0</v>
      </c>
      <c r="H20" s="967">
        <v>0</v>
      </c>
      <c r="I20" s="998" t="s">
        <v>312</v>
      </c>
      <c r="J20" s="966">
        <v>91</v>
      </c>
      <c r="K20" s="967">
        <v>61</v>
      </c>
      <c r="L20" s="998">
        <v>49.18032786885246</v>
      </c>
      <c r="M20" s="999"/>
      <c r="N20" s="970">
        <v>91</v>
      </c>
      <c r="O20" s="967">
        <v>61</v>
      </c>
      <c r="P20" s="998">
        <v>49.18032786885246</v>
      </c>
      <c r="Q20" s="1000"/>
    </row>
    <row r="21" spans="2:17" ht="9" customHeight="1">
      <c r="B21" s="996"/>
      <c r="C21" s="997" t="s">
        <v>317</v>
      </c>
      <c r="D21" s="966">
        <v>40</v>
      </c>
      <c r="E21" s="967">
        <v>98</v>
      </c>
      <c r="F21" s="998">
        <v>-59.183673469387756</v>
      </c>
      <c r="G21" s="966">
        <v>0</v>
      </c>
      <c r="H21" s="967">
        <v>0</v>
      </c>
      <c r="I21" s="998" t="s">
        <v>312</v>
      </c>
      <c r="J21" s="966">
        <v>40</v>
      </c>
      <c r="K21" s="967">
        <v>98</v>
      </c>
      <c r="L21" s="998">
        <v>-59.183673469387756</v>
      </c>
      <c r="M21" s="999"/>
      <c r="N21" s="970">
        <v>40</v>
      </c>
      <c r="O21" s="967">
        <v>98</v>
      </c>
      <c r="P21" s="998">
        <v>-59.183673469387756</v>
      </c>
      <c r="Q21" s="1000"/>
    </row>
    <row r="22" spans="2:17" ht="9" customHeight="1">
      <c r="B22" s="964"/>
      <c r="C22" s="965" t="s">
        <v>126</v>
      </c>
      <c r="D22" s="1006">
        <v>457</v>
      </c>
      <c r="E22" s="1007">
        <v>240</v>
      </c>
      <c r="F22" s="1008">
        <v>90.41666666666667</v>
      </c>
      <c r="G22" s="1009">
        <v>45</v>
      </c>
      <c r="H22" s="1009">
        <v>54</v>
      </c>
      <c r="I22" s="1010">
        <v>-16.666666666666664</v>
      </c>
      <c r="J22" s="1009">
        <v>502</v>
      </c>
      <c r="K22" s="1007">
        <v>294</v>
      </c>
      <c r="L22" s="1008">
        <v>70.74829931972789</v>
      </c>
      <c r="M22" s="1011"/>
      <c r="N22" s="1012">
        <v>541</v>
      </c>
      <c r="O22" s="1057">
        <v>395</v>
      </c>
      <c r="P22" s="1079">
        <v>36.9620253164557</v>
      </c>
      <c r="Q22" s="1013"/>
    </row>
    <row r="23" spans="2:17" ht="9" customHeight="1">
      <c r="B23" s="964"/>
      <c r="C23" s="965"/>
      <c r="D23" s="1087"/>
      <c r="E23" s="1087"/>
      <c r="F23" s="1087"/>
      <c r="G23" s="1023"/>
      <c r="H23" s="1023"/>
      <c r="I23" s="1023"/>
      <c r="J23" s="1023"/>
      <c r="K23" s="1087"/>
      <c r="L23" s="1087"/>
      <c r="M23" s="1087"/>
      <c r="N23" s="1024"/>
      <c r="O23" s="1087"/>
      <c r="P23" s="1087"/>
      <c r="Q23" s="1088"/>
    </row>
    <row r="24" spans="2:17" ht="11.25" customHeight="1">
      <c r="B24" s="991"/>
      <c r="C24" s="992" t="s">
        <v>318</v>
      </c>
      <c r="D24" s="993"/>
      <c r="E24" s="993"/>
      <c r="F24" s="993"/>
      <c r="G24" s="993"/>
      <c r="H24" s="993"/>
      <c r="I24" s="993"/>
      <c r="J24" s="993"/>
      <c r="K24" s="993"/>
      <c r="L24" s="993"/>
      <c r="M24" s="993"/>
      <c r="N24" s="994"/>
      <c r="O24" s="993"/>
      <c r="P24" s="993"/>
      <c r="Q24" s="995"/>
    </row>
    <row r="25" spans="2:17" ht="9" customHeight="1">
      <c r="B25" s="996"/>
      <c r="C25" s="997" t="s">
        <v>307</v>
      </c>
      <c r="D25" s="966">
        <v>20</v>
      </c>
      <c r="E25" s="967">
        <v>15</v>
      </c>
      <c r="F25" s="998">
        <v>33.33333333333333</v>
      </c>
      <c r="G25" s="966">
        <v>4</v>
      </c>
      <c r="H25" s="967">
        <v>4</v>
      </c>
      <c r="I25" s="998">
        <v>0</v>
      </c>
      <c r="J25" s="966">
        <v>24</v>
      </c>
      <c r="K25" s="967">
        <v>19</v>
      </c>
      <c r="L25" s="998">
        <v>26.31578947368421</v>
      </c>
      <c r="M25" s="999"/>
      <c r="N25" s="970">
        <v>43</v>
      </c>
      <c r="O25" s="967">
        <v>27</v>
      </c>
      <c r="P25" s="998">
        <v>59.25925925925925</v>
      </c>
      <c r="Q25" s="1000"/>
    </row>
    <row r="26" spans="2:17" ht="9" customHeight="1">
      <c r="B26" s="996"/>
      <c r="C26" s="997" t="s">
        <v>316</v>
      </c>
      <c r="D26" s="966">
        <v>12</v>
      </c>
      <c r="E26" s="967">
        <v>11</v>
      </c>
      <c r="F26" s="998">
        <v>9.090909090909092</v>
      </c>
      <c r="G26" s="966">
        <v>1</v>
      </c>
      <c r="H26" s="967">
        <v>1</v>
      </c>
      <c r="I26" s="998">
        <v>0</v>
      </c>
      <c r="J26" s="966">
        <v>13</v>
      </c>
      <c r="K26" s="967">
        <v>12</v>
      </c>
      <c r="L26" s="998">
        <v>8.333333333333332</v>
      </c>
      <c r="M26" s="999"/>
      <c r="N26" s="970">
        <v>17</v>
      </c>
      <c r="O26" s="967">
        <v>15</v>
      </c>
      <c r="P26" s="998">
        <v>13.333333333333334</v>
      </c>
      <c r="Q26" s="1000"/>
    </row>
    <row r="27" spans="2:17" ht="9" customHeight="1">
      <c r="B27" s="996"/>
      <c r="C27" s="997" t="s">
        <v>308</v>
      </c>
      <c r="D27" s="966">
        <v>60</v>
      </c>
      <c r="E27" s="967">
        <v>40</v>
      </c>
      <c r="F27" s="998">
        <v>50</v>
      </c>
      <c r="G27" s="966">
        <v>0</v>
      </c>
      <c r="H27" s="967">
        <v>0</v>
      </c>
      <c r="I27" s="998" t="s">
        <v>312</v>
      </c>
      <c r="J27" s="966">
        <v>60</v>
      </c>
      <c r="K27" s="967">
        <v>40</v>
      </c>
      <c r="L27" s="998">
        <v>50</v>
      </c>
      <c r="M27" s="999"/>
      <c r="N27" s="970">
        <v>60</v>
      </c>
      <c r="O27" s="967">
        <v>40</v>
      </c>
      <c r="P27" s="998">
        <v>50</v>
      </c>
      <c r="Q27" s="1000"/>
    </row>
    <row r="28" spans="2:17" ht="9" customHeight="1">
      <c r="B28" s="996"/>
      <c r="C28" s="997" t="s">
        <v>319</v>
      </c>
      <c r="D28" s="966">
        <v>125</v>
      </c>
      <c r="E28" s="967">
        <v>265</v>
      </c>
      <c r="F28" s="998">
        <v>-52.83018867924528</v>
      </c>
      <c r="G28" s="966">
        <v>0</v>
      </c>
      <c r="H28" s="967">
        <v>0</v>
      </c>
      <c r="I28" s="998" t="s">
        <v>312</v>
      </c>
      <c r="J28" s="966">
        <v>125</v>
      </c>
      <c r="K28" s="967">
        <v>265</v>
      </c>
      <c r="L28" s="998">
        <v>-52.83018867924528</v>
      </c>
      <c r="M28" s="999"/>
      <c r="N28" s="970">
        <v>125</v>
      </c>
      <c r="O28" s="967">
        <v>265</v>
      </c>
      <c r="P28" s="998">
        <v>-52.83018867924528</v>
      </c>
      <c r="Q28" s="1000"/>
    </row>
    <row r="29" spans="2:17" ht="9" customHeight="1">
      <c r="B29" s="996"/>
      <c r="C29" s="997" t="s">
        <v>309</v>
      </c>
      <c r="D29" s="966">
        <v>29</v>
      </c>
      <c r="E29" s="967">
        <v>2</v>
      </c>
      <c r="F29" s="998">
        <v>1350</v>
      </c>
      <c r="G29" s="966">
        <v>0</v>
      </c>
      <c r="H29" s="967">
        <v>2</v>
      </c>
      <c r="I29" s="998" t="s">
        <v>312</v>
      </c>
      <c r="J29" s="966">
        <v>29</v>
      </c>
      <c r="K29" s="967">
        <v>4</v>
      </c>
      <c r="L29" s="998">
        <v>625</v>
      </c>
      <c r="M29" s="999"/>
      <c r="N29" s="970">
        <v>39</v>
      </c>
      <c r="O29" s="967">
        <v>13</v>
      </c>
      <c r="P29" s="998">
        <v>200</v>
      </c>
      <c r="Q29" s="1000"/>
    </row>
    <row r="30" spans="2:17" ht="9" customHeight="1">
      <c r="B30" s="996"/>
      <c r="C30" s="997" t="s">
        <v>310</v>
      </c>
      <c r="D30" s="966">
        <v>368</v>
      </c>
      <c r="E30" s="967">
        <v>209</v>
      </c>
      <c r="F30" s="998">
        <v>76.07655502392345</v>
      </c>
      <c r="G30" s="966">
        <v>0</v>
      </c>
      <c r="H30" s="967">
        <v>0</v>
      </c>
      <c r="I30" s="998" t="s">
        <v>312</v>
      </c>
      <c r="J30" s="966">
        <v>368</v>
      </c>
      <c r="K30" s="967">
        <v>209</v>
      </c>
      <c r="L30" s="998">
        <v>76.07655502392345</v>
      </c>
      <c r="M30" s="999"/>
      <c r="N30" s="970">
        <v>368</v>
      </c>
      <c r="O30" s="967">
        <v>210</v>
      </c>
      <c r="P30" s="998">
        <v>75.23809523809524</v>
      </c>
      <c r="Q30" s="1000"/>
    </row>
    <row r="31" spans="2:17" ht="9" customHeight="1">
      <c r="B31" s="964"/>
      <c r="C31" s="965" t="s">
        <v>126</v>
      </c>
      <c r="D31" s="1006">
        <v>614</v>
      </c>
      <c r="E31" s="1007">
        <v>542</v>
      </c>
      <c r="F31" s="1008">
        <v>13.284132841328415</v>
      </c>
      <c r="G31" s="1009">
        <v>5</v>
      </c>
      <c r="H31" s="1009">
        <v>7</v>
      </c>
      <c r="I31" s="1010">
        <v>-28.57142857142857</v>
      </c>
      <c r="J31" s="1009">
        <v>619</v>
      </c>
      <c r="K31" s="1007">
        <v>549</v>
      </c>
      <c r="L31" s="1008">
        <v>12.750455373406194</v>
      </c>
      <c r="M31" s="1011"/>
      <c r="N31" s="1012">
        <v>652</v>
      </c>
      <c r="O31" s="1057">
        <v>570</v>
      </c>
      <c r="P31" s="1079">
        <v>14.385964912280702</v>
      </c>
      <c r="Q31" s="1013"/>
    </row>
    <row r="32" spans="2:17" ht="9" customHeight="1">
      <c r="B32" s="964"/>
      <c r="C32" s="965"/>
      <c r="D32" s="1087"/>
      <c r="E32" s="1087"/>
      <c r="F32" s="1087"/>
      <c r="G32" s="1023"/>
      <c r="H32" s="1023"/>
      <c r="I32" s="1023"/>
      <c r="J32" s="1023"/>
      <c r="K32" s="1087"/>
      <c r="L32" s="1087"/>
      <c r="M32" s="1087"/>
      <c r="N32" s="1024"/>
      <c r="O32" s="1087"/>
      <c r="P32" s="1087"/>
      <c r="Q32" s="1088"/>
    </row>
    <row r="33" spans="2:17" ht="11.25" customHeight="1">
      <c r="B33" s="991"/>
      <c r="C33" s="992" t="s">
        <v>320</v>
      </c>
      <c r="D33" s="993"/>
      <c r="E33" s="993"/>
      <c r="F33" s="993"/>
      <c r="G33" s="993"/>
      <c r="H33" s="993"/>
      <c r="I33" s="993"/>
      <c r="J33" s="993"/>
      <c r="K33" s="993"/>
      <c r="L33" s="993"/>
      <c r="M33" s="993"/>
      <c r="N33" s="994"/>
      <c r="O33" s="993"/>
      <c r="P33" s="993"/>
      <c r="Q33" s="995"/>
    </row>
    <row r="34" spans="2:17" ht="9" customHeight="1">
      <c r="B34" s="996"/>
      <c r="C34" s="997" t="s">
        <v>307</v>
      </c>
      <c r="D34" s="966">
        <v>-1</v>
      </c>
      <c r="E34" s="967" t="s">
        <v>311</v>
      </c>
      <c r="F34" s="998" t="s">
        <v>312</v>
      </c>
      <c r="G34" s="966">
        <v>0</v>
      </c>
      <c r="H34" s="967" t="s">
        <v>311</v>
      </c>
      <c r="I34" s="998" t="s">
        <v>312</v>
      </c>
      <c r="J34" s="966">
        <v>-1</v>
      </c>
      <c r="K34" s="967" t="s">
        <v>311</v>
      </c>
      <c r="L34" s="998" t="s">
        <v>312</v>
      </c>
      <c r="M34" s="999"/>
      <c r="N34" s="970">
        <v>-1</v>
      </c>
      <c r="O34" s="967" t="s">
        <v>311</v>
      </c>
      <c r="P34" s="998" t="s">
        <v>312</v>
      </c>
      <c r="Q34" s="1000"/>
    </row>
    <row r="35" spans="2:17" ht="9" customHeight="1">
      <c r="B35" s="996"/>
      <c r="C35" s="997" t="s">
        <v>308</v>
      </c>
      <c r="D35" s="966">
        <v>13</v>
      </c>
      <c r="E35" s="967">
        <v>0</v>
      </c>
      <c r="F35" s="998" t="s">
        <v>312</v>
      </c>
      <c r="G35" s="966">
        <v>0</v>
      </c>
      <c r="H35" s="967">
        <v>0</v>
      </c>
      <c r="I35" s="998" t="s">
        <v>312</v>
      </c>
      <c r="J35" s="966">
        <v>13</v>
      </c>
      <c r="K35" s="967">
        <v>0</v>
      </c>
      <c r="L35" s="998" t="s">
        <v>312</v>
      </c>
      <c r="M35" s="999"/>
      <c r="N35" s="970">
        <v>13</v>
      </c>
      <c r="O35" s="967">
        <v>0</v>
      </c>
      <c r="P35" s="998" t="s">
        <v>312</v>
      </c>
      <c r="Q35" s="1000"/>
    </row>
    <row r="36" spans="2:17" ht="9" customHeight="1">
      <c r="B36" s="996"/>
      <c r="C36" s="997" t="s">
        <v>319</v>
      </c>
      <c r="D36" s="966">
        <v>16</v>
      </c>
      <c r="E36" s="967">
        <v>0</v>
      </c>
      <c r="F36" s="998" t="s">
        <v>312</v>
      </c>
      <c r="G36" s="966">
        <v>0</v>
      </c>
      <c r="H36" s="967">
        <v>0</v>
      </c>
      <c r="I36" s="998" t="s">
        <v>312</v>
      </c>
      <c r="J36" s="966">
        <v>16</v>
      </c>
      <c r="K36" s="967">
        <v>0</v>
      </c>
      <c r="L36" s="998" t="s">
        <v>312</v>
      </c>
      <c r="M36" s="999"/>
      <c r="N36" s="970">
        <v>16</v>
      </c>
      <c r="O36" s="967">
        <v>0</v>
      </c>
      <c r="P36" s="998" t="s">
        <v>312</v>
      </c>
      <c r="Q36" s="1000"/>
    </row>
    <row r="37" spans="2:17" ht="9" customHeight="1">
      <c r="B37" s="996"/>
      <c r="C37" s="997" t="s">
        <v>309</v>
      </c>
      <c r="D37" s="966">
        <v>201</v>
      </c>
      <c r="E37" s="967">
        <v>185</v>
      </c>
      <c r="F37" s="998">
        <v>8.64864864864865</v>
      </c>
      <c r="G37" s="966">
        <v>1</v>
      </c>
      <c r="H37" s="967">
        <v>1</v>
      </c>
      <c r="I37" s="998">
        <v>0</v>
      </c>
      <c r="J37" s="966">
        <v>202</v>
      </c>
      <c r="K37" s="967">
        <v>186</v>
      </c>
      <c r="L37" s="998">
        <v>8.60215053763441</v>
      </c>
      <c r="M37" s="999"/>
      <c r="N37" s="970">
        <v>207</v>
      </c>
      <c r="O37" s="967">
        <v>194</v>
      </c>
      <c r="P37" s="998">
        <v>6.701030927835052</v>
      </c>
      <c r="Q37" s="1000"/>
    </row>
    <row r="38" spans="2:17" ht="9" customHeight="1">
      <c r="B38" s="996"/>
      <c r="C38" s="997" t="s">
        <v>310</v>
      </c>
      <c r="D38" s="966">
        <v>171</v>
      </c>
      <c r="E38" s="967">
        <v>149</v>
      </c>
      <c r="F38" s="998">
        <v>14.76510067114094</v>
      </c>
      <c r="G38" s="966">
        <v>0</v>
      </c>
      <c r="H38" s="967">
        <v>0</v>
      </c>
      <c r="I38" s="998" t="s">
        <v>312</v>
      </c>
      <c r="J38" s="966">
        <v>171</v>
      </c>
      <c r="K38" s="967">
        <v>149</v>
      </c>
      <c r="L38" s="998">
        <v>14.76510067114094</v>
      </c>
      <c r="M38" s="999"/>
      <c r="N38" s="970">
        <v>171</v>
      </c>
      <c r="O38" s="967">
        <v>149</v>
      </c>
      <c r="P38" s="998">
        <v>14.76510067114094</v>
      </c>
      <c r="Q38" s="1000"/>
    </row>
    <row r="39" spans="2:17" ht="9" customHeight="1">
      <c r="B39" s="996"/>
      <c r="C39" s="997" t="s">
        <v>321</v>
      </c>
      <c r="D39" s="966">
        <v>-32</v>
      </c>
      <c r="E39" s="967" t="s">
        <v>311</v>
      </c>
      <c r="F39" s="998" t="s">
        <v>312</v>
      </c>
      <c r="G39" s="966">
        <v>0</v>
      </c>
      <c r="H39" s="967" t="s">
        <v>311</v>
      </c>
      <c r="I39" s="998" t="s">
        <v>312</v>
      </c>
      <c r="J39" s="966">
        <v>-32</v>
      </c>
      <c r="K39" s="967" t="s">
        <v>311</v>
      </c>
      <c r="L39" s="998" t="s">
        <v>312</v>
      </c>
      <c r="M39" s="999"/>
      <c r="N39" s="970">
        <v>-32</v>
      </c>
      <c r="O39" s="967" t="s">
        <v>311</v>
      </c>
      <c r="P39" s="998" t="s">
        <v>312</v>
      </c>
      <c r="Q39" s="1000"/>
    </row>
    <row r="40" spans="2:17" ht="9" customHeight="1">
      <c r="B40" s="996"/>
      <c r="C40" s="997" t="s">
        <v>317</v>
      </c>
      <c r="D40" s="966">
        <v>123</v>
      </c>
      <c r="E40" s="967">
        <v>0</v>
      </c>
      <c r="F40" s="998" t="s">
        <v>312</v>
      </c>
      <c r="G40" s="966">
        <v>0</v>
      </c>
      <c r="H40" s="967">
        <v>0</v>
      </c>
      <c r="I40" s="998" t="s">
        <v>312</v>
      </c>
      <c r="J40" s="966">
        <v>123</v>
      </c>
      <c r="K40" s="967">
        <v>0</v>
      </c>
      <c r="L40" s="998" t="s">
        <v>312</v>
      </c>
      <c r="M40" s="999"/>
      <c r="N40" s="970">
        <v>123</v>
      </c>
      <c r="O40" s="967">
        <v>0</v>
      </c>
      <c r="P40" s="998" t="s">
        <v>312</v>
      </c>
      <c r="Q40" s="1000"/>
    </row>
    <row r="41" spans="2:17" ht="9" customHeight="1">
      <c r="B41" s="964"/>
      <c r="C41" s="965" t="s">
        <v>126</v>
      </c>
      <c r="D41" s="1006">
        <v>491</v>
      </c>
      <c r="E41" s="1007">
        <v>334</v>
      </c>
      <c r="F41" s="1008">
        <v>47.00598802395209</v>
      </c>
      <c r="G41" s="1009">
        <v>1</v>
      </c>
      <c r="H41" s="1009">
        <v>1</v>
      </c>
      <c r="I41" s="1010">
        <v>0</v>
      </c>
      <c r="J41" s="1009">
        <v>492</v>
      </c>
      <c r="K41" s="1007">
        <v>335</v>
      </c>
      <c r="L41" s="1008">
        <v>46.865671641791046</v>
      </c>
      <c r="M41" s="1011"/>
      <c r="N41" s="1012">
        <v>497</v>
      </c>
      <c r="O41" s="1057">
        <v>343</v>
      </c>
      <c r="P41" s="1079">
        <v>44.89795918367347</v>
      </c>
      <c r="Q41" s="1013"/>
    </row>
    <row r="42" spans="2:17" ht="9" customHeight="1">
      <c r="B42" s="964"/>
      <c r="C42" s="965"/>
      <c r="D42" s="1087"/>
      <c r="E42" s="1087"/>
      <c r="F42" s="1087"/>
      <c r="G42" s="1023"/>
      <c r="H42" s="1023"/>
      <c r="I42" s="1023"/>
      <c r="J42" s="1023"/>
      <c r="K42" s="1087"/>
      <c r="L42" s="1087"/>
      <c r="M42" s="1087"/>
      <c r="N42" s="1024"/>
      <c r="O42" s="1087"/>
      <c r="P42" s="1087"/>
      <c r="Q42" s="1088"/>
    </row>
    <row r="43" spans="2:17" ht="6.75" customHeight="1">
      <c r="B43" s="1015"/>
      <c r="C43" s="1016"/>
      <c r="D43" s="1089"/>
      <c r="E43" s="1089"/>
      <c r="F43" s="1090"/>
      <c r="G43" s="1089"/>
      <c r="H43" s="1090"/>
      <c r="I43" s="1090"/>
      <c r="J43" s="1089"/>
      <c r="K43" s="1090"/>
      <c r="L43" s="1090"/>
      <c r="M43" s="1090"/>
      <c r="N43" s="1091"/>
      <c r="O43" s="1090"/>
      <c r="P43" s="1090"/>
      <c r="Q43" s="1092"/>
    </row>
    <row r="44" spans="2:17" ht="9.75" customHeight="1">
      <c r="B44" s="1015"/>
      <c r="C44" s="1027" t="s">
        <v>322</v>
      </c>
      <c r="D44" s="1093"/>
      <c r="E44" s="1093"/>
      <c r="F44" s="1094"/>
      <c r="G44" s="1093"/>
      <c r="H44" s="1094"/>
      <c r="I44" s="1094"/>
      <c r="J44" s="1093"/>
      <c r="K44" s="1094"/>
      <c r="L44" s="1094"/>
      <c r="M44" s="1094"/>
      <c r="N44" s="1095"/>
      <c r="O44" s="1094"/>
      <c r="P44" s="1094"/>
      <c r="Q44" s="1096"/>
    </row>
    <row r="45" spans="2:17" ht="9" customHeight="1">
      <c r="B45" s="996"/>
      <c r="C45" s="997" t="s">
        <v>307</v>
      </c>
      <c r="D45" s="966">
        <v>23</v>
      </c>
      <c r="E45" s="967">
        <v>17</v>
      </c>
      <c r="F45" s="998">
        <v>35.294117647058826</v>
      </c>
      <c r="G45" s="966">
        <v>6</v>
      </c>
      <c r="H45" s="967">
        <v>6</v>
      </c>
      <c r="I45" s="998">
        <v>0</v>
      </c>
      <c r="J45" s="966">
        <v>29</v>
      </c>
      <c r="K45" s="967">
        <v>23</v>
      </c>
      <c r="L45" s="998">
        <v>26.08695652173913</v>
      </c>
      <c r="M45" s="999"/>
      <c r="N45" s="970">
        <v>52</v>
      </c>
      <c r="O45" s="967">
        <v>37</v>
      </c>
      <c r="P45" s="998">
        <v>40.54054054054054</v>
      </c>
      <c r="Q45" s="1000"/>
    </row>
    <row r="46" spans="2:17" ht="9" customHeight="1">
      <c r="B46" s="996"/>
      <c r="C46" s="997" t="s">
        <v>316</v>
      </c>
      <c r="D46" s="966">
        <v>338</v>
      </c>
      <c r="E46" s="967">
        <v>92</v>
      </c>
      <c r="F46" s="998">
        <v>267.39130434782606</v>
      </c>
      <c r="G46" s="966">
        <v>46</v>
      </c>
      <c r="H46" s="967">
        <v>55</v>
      </c>
      <c r="I46" s="998">
        <v>-16.363636363636363</v>
      </c>
      <c r="J46" s="966">
        <v>384</v>
      </c>
      <c r="K46" s="967">
        <v>147</v>
      </c>
      <c r="L46" s="998">
        <v>161.22448979591837</v>
      </c>
      <c r="M46" s="999"/>
      <c r="N46" s="970">
        <v>427</v>
      </c>
      <c r="O46" s="967">
        <v>251</v>
      </c>
      <c r="P46" s="998">
        <v>70.1195219123506</v>
      </c>
      <c r="Q46" s="1000"/>
    </row>
    <row r="47" spans="2:17" ht="9" customHeight="1">
      <c r="B47" s="996"/>
      <c r="C47" s="997" t="s">
        <v>308</v>
      </c>
      <c r="D47" s="966">
        <v>80</v>
      </c>
      <c r="E47" s="967">
        <v>44</v>
      </c>
      <c r="F47" s="998">
        <v>81.81818181818183</v>
      </c>
      <c r="G47" s="966">
        <v>0</v>
      </c>
      <c r="H47" s="967">
        <v>0</v>
      </c>
      <c r="I47" s="998" t="s">
        <v>312</v>
      </c>
      <c r="J47" s="966">
        <v>80</v>
      </c>
      <c r="K47" s="967">
        <v>44</v>
      </c>
      <c r="L47" s="998">
        <v>81.81818181818183</v>
      </c>
      <c r="M47" s="999"/>
      <c r="N47" s="970">
        <v>82</v>
      </c>
      <c r="O47" s="967">
        <v>45</v>
      </c>
      <c r="P47" s="998">
        <v>82.22222222222221</v>
      </c>
      <c r="Q47" s="1000"/>
    </row>
    <row r="48" spans="2:17" ht="9" customHeight="1">
      <c r="B48" s="996"/>
      <c r="C48" s="997" t="s">
        <v>319</v>
      </c>
      <c r="D48" s="966">
        <v>141</v>
      </c>
      <c r="E48" s="967">
        <v>265</v>
      </c>
      <c r="F48" s="998">
        <v>-46.79245283018868</v>
      </c>
      <c r="G48" s="966">
        <v>0</v>
      </c>
      <c r="H48" s="967">
        <v>0</v>
      </c>
      <c r="I48" s="998" t="s">
        <v>312</v>
      </c>
      <c r="J48" s="966">
        <v>141</v>
      </c>
      <c r="K48" s="967">
        <v>265</v>
      </c>
      <c r="L48" s="998">
        <v>-46.79245283018868</v>
      </c>
      <c r="M48" s="999"/>
      <c r="N48" s="970">
        <v>141</v>
      </c>
      <c r="O48" s="967">
        <v>265</v>
      </c>
      <c r="P48" s="998">
        <v>-46.79245283018868</v>
      </c>
      <c r="Q48" s="1000"/>
    </row>
    <row r="49" spans="2:17" ht="9" customHeight="1">
      <c r="B49" s="996"/>
      <c r="C49" s="997" t="s">
        <v>309</v>
      </c>
      <c r="D49" s="966">
        <v>240</v>
      </c>
      <c r="E49" s="967">
        <v>189</v>
      </c>
      <c r="F49" s="998">
        <v>26.984126984126984</v>
      </c>
      <c r="G49" s="966">
        <v>1</v>
      </c>
      <c r="H49" s="967">
        <v>3</v>
      </c>
      <c r="I49" s="998">
        <v>-66.66666666666666</v>
      </c>
      <c r="J49" s="966">
        <v>241</v>
      </c>
      <c r="K49" s="967">
        <v>192</v>
      </c>
      <c r="L49" s="998">
        <v>25.520833333333332</v>
      </c>
      <c r="M49" s="999"/>
      <c r="N49" s="970">
        <v>257</v>
      </c>
      <c r="O49" s="967">
        <v>213</v>
      </c>
      <c r="P49" s="998">
        <v>20.657276995305164</v>
      </c>
      <c r="Q49" s="1000"/>
    </row>
    <row r="50" spans="2:17" ht="9" customHeight="1">
      <c r="B50" s="996"/>
      <c r="C50" s="997" t="s">
        <v>310</v>
      </c>
      <c r="D50" s="966">
        <v>835</v>
      </c>
      <c r="E50" s="967">
        <v>597</v>
      </c>
      <c r="F50" s="998">
        <v>39.86599664991625</v>
      </c>
      <c r="G50" s="966">
        <v>0</v>
      </c>
      <c r="H50" s="967">
        <v>0</v>
      </c>
      <c r="I50" s="998" t="s">
        <v>312</v>
      </c>
      <c r="J50" s="966">
        <v>835</v>
      </c>
      <c r="K50" s="967">
        <v>597</v>
      </c>
      <c r="L50" s="998">
        <v>39.86599664991625</v>
      </c>
      <c r="M50" s="999"/>
      <c r="N50" s="970">
        <v>835</v>
      </c>
      <c r="O50" s="967">
        <v>597</v>
      </c>
      <c r="P50" s="998">
        <v>39.86599664991625</v>
      </c>
      <c r="Q50" s="1000"/>
    </row>
    <row r="51" spans="2:17" ht="9" customHeight="1">
      <c r="B51" s="996"/>
      <c r="C51" s="997" t="s">
        <v>317</v>
      </c>
      <c r="D51" s="966">
        <v>131</v>
      </c>
      <c r="E51" s="967">
        <v>98</v>
      </c>
      <c r="F51" s="998">
        <v>33.6734693877551</v>
      </c>
      <c r="G51" s="966">
        <v>0</v>
      </c>
      <c r="H51" s="967">
        <v>0</v>
      </c>
      <c r="I51" s="998" t="s">
        <v>312</v>
      </c>
      <c r="J51" s="966">
        <v>131</v>
      </c>
      <c r="K51" s="967">
        <v>98</v>
      </c>
      <c r="L51" s="998">
        <v>33.6734693877551</v>
      </c>
      <c r="M51" s="999"/>
      <c r="N51" s="970">
        <v>131</v>
      </c>
      <c r="O51" s="967">
        <v>98</v>
      </c>
      <c r="P51" s="998">
        <v>33.6734693877551</v>
      </c>
      <c r="Q51" s="1000"/>
    </row>
    <row r="52" spans="2:17" ht="9" customHeight="1">
      <c r="B52" s="1116"/>
      <c r="C52" s="997"/>
      <c r="D52" s="975">
        <v>1788</v>
      </c>
      <c r="E52" s="976">
        <v>1302</v>
      </c>
      <c r="F52" s="1099">
        <v>37.327188940092164</v>
      </c>
      <c r="G52" s="975">
        <v>53</v>
      </c>
      <c r="H52" s="976">
        <v>64</v>
      </c>
      <c r="I52" s="1099">
        <v>-17.1875</v>
      </c>
      <c r="J52" s="975">
        <v>1841</v>
      </c>
      <c r="K52" s="976">
        <v>1366</v>
      </c>
      <c r="L52" s="1099">
        <v>34.773060029282576</v>
      </c>
      <c r="M52" s="1067"/>
      <c r="N52" s="979">
        <v>1925</v>
      </c>
      <c r="O52" s="976">
        <v>1506</v>
      </c>
      <c r="P52" s="1099">
        <v>27.822045152722442</v>
      </c>
      <c r="Q52" s="1066"/>
    </row>
    <row r="53" spans="2:17" ht="9" customHeight="1">
      <c r="B53" s="996"/>
      <c r="C53" s="997" t="s">
        <v>314</v>
      </c>
      <c r="D53" s="966">
        <v>0</v>
      </c>
      <c r="E53" s="967">
        <v>10</v>
      </c>
      <c r="F53" s="998" t="s">
        <v>312</v>
      </c>
      <c r="G53" s="966">
        <v>0</v>
      </c>
      <c r="H53" s="967">
        <v>0</v>
      </c>
      <c r="I53" s="998" t="s">
        <v>312</v>
      </c>
      <c r="J53" s="966">
        <v>0</v>
      </c>
      <c r="K53" s="967">
        <v>10</v>
      </c>
      <c r="L53" s="998" t="s">
        <v>312</v>
      </c>
      <c r="M53" s="999"/>
      <c r="N53" s="970">
        <v>0</v>
      </c>
      <c r="O53" s="967">
        <v>10</v>
      </c>
      <c r="P53" s="998" t="s">
        <v>312</v>
      </c>
      <c r="Q53" s="1000"/>
    </row>
    <row r="54" spans="2:17" ht="11.25" customHeight="1">
      <c r="B54" s="1026"/>
      <c r="C54" s="1027" t="s">
        <v>323</v>
      </c>
      <c r="D54" s="1006">
        <v>1788</v>
      </c>
      <c r="E54" s="1057">
        <v>1312</v>
      </c>
      <c r="F54" s="1079">
        <v>36.28048780487805</v>
      </c>
      <c r="G54" s="1006">
        <v>53</v>
      </c>
      <c r="H54" s="1057">
        <v>64</v>
      </c>
      <c r="I54" s="1079">
        <v>-17.1875</v>
      </c>
      <c r="J54" s="1006">
        <v>1841</v>
      </c>
      <c r="K54" s="1057">
        <v>1376</v>
      </c>
      <c r="L54" s="1079">
        <v>33.79360465116279</v>
      </c>
      <c r="M54" s="1075"/>
      <c r="N54" s="1012">
        <v>1925</v>
      </c>
      <c r="O54" s="1057">
        <v>1516</v>
      </c>
      <c r="P54" s="1079">
        <v>26.978891820580476</v>
      </c>
      <c r="Q54" s="1029"/>
    </row>
    <row r="55" spans="2:17" ht="6.75" customHeight="1">
      <c r="B55" s="964"/>
      <c r="C55" s="965"/>
      <c r="D55" s="1022"/>
      <c r="E55" s="1023"/>
      <c r="F55" s="1023"/>
      <c r="G55" s="1023"/>
      <c r="H55" s="1023"/>
      <c r="I55" s="1023"/>
      <c r="J55" s="1023"/>
      <c r="K55" s="1023"/>
      <c r="L55" s="1023"/>
      <c r="M55" s="1023"/>
      <c r="N55" s="1024"/>
      <c r="O55" s="1023"/>
      <c r="P55" s="1023"/>
      <c r="Q55" s="1025"/>
    </row>
    <row r="56" spans="2:17" ht="9.75" customHeight="1">
      <c r="B56" s="950"/>
      <c r="C56" s="951" t="s">
        <v>263</v>
      </c>
      <c r="D56" s="956"/>
      <c r="E56" s="956"/>
      <c r="F56" s="956"/>
      <c r="G56" s="956"/>
      <c r="H56" s="956"/>
      <c r="I56" s="956"/>
      <c r="J56" s="956"/>
      <c r="K56" s="956"/>
      <c r="L56" s="956"/>
      <c r="M56" s="956"/>
      <c r="N56" s="990"/>
      <c r="O56" s="956"/>
      <c r="P56" s="956"/>
      <c r="Q56" s="958"/>
    </row>
    <row r="57" spans="2:17" ht="9" customHeight="1">
      <c r="B57" s="996"/>
      <c r="C57" s="997" t="s">
        <v>325</v>
      </c>
      <c r="D57" s="966">
        <v>44</v>
      </c>
      <c r="E57" s="967">
        <v>47</v>
      </c>
      <c r="F57" s="998">
        <v>-6.382978723404255</v>
      </c>
      <c r="G57" s="966">
        <v>0</v>
      </c>
      <c r="H57" s="967">
        <v>0</v>
      </c>
      <c r="I57" s="998" t="s">
        <v>312</v>
      </c>
      <c r="J57" s="966">
        <v>44</v>
      </c>
      <c r="K57" s="967">
        <v>47</v>
      </c>
      <c r="L57" s="998">
        <v>-6.382978723404255</v>
      </c>
      <c r="M57" s="999"/>
      <c r="N57" s="970">
        <v>44</v>
      </c>
      <c r="O57" s="967">
        <v>47</v>
      </c>
      <c r="P57" s="998">
        <v>-6.382978723404255</v>
      </c>
      <c r="Q57" s="1000"/>
    </row>
    <row r="58" spans="2:17" ht="9" customHeight="1">
      <c r="B58" s="1026"/>
      <c r="C58" s="1027" t="s">
        <v>326</v>
      </c>
      <c r="D58" s="1009">
        <v>44</v>
      </c>
      <c r="E58" s="1007">
        <v>47</v>
      </c>
      <c r="F58" s="1008">
        <v>-6.382978723404255</v>
      </c>
      <c r="G58" s="1009">
        <v>0</v>
      </c>
      <c r="H58" s="1007">
        <v>0</v>
      </c>
      <c r="I58" s="1008" t="s">
        <v>312</v>
      </c>
      <c r="J58" s="1009">
        <v>44</v>
      </c>
      <c r="K58" s="1007">
        <v>47</v>
      </c>
      <c r="L58" s="1008">
        <v>-6.382978723404255</v>
      </c>
      <c r="M58" s="1028"/>
      <c r="N58" s="1012">
        <v>44</v>
      </c>
      <c r="O58" s="1057">
        <v>47</v>
      </c>
      <c r="P58" s="1079">
        <v>-6.382978723404255</v>
      </c>
      <c r="Q58" s="1029"/>
    </row>
    <row r="59" spans="2:17" ht="13.5" customHeight="1">
      <c r="B59" s="1026"/>
      <c r="C59" s="1027"/>
      <c r="D59" s="1100"/>
      <c r="E59" s="1101"/>
      <c r="F59" s="1101"/>
      <c r="G59" s="1100"/>
      <c r="H59" s="1101"/>
      <c r="I59" s="1101"/>
      <c r="J59" s="1100"/>
      <c r="K59" s="1101"/>
      <c r="L59" s="1101"/>
      <c r="M59" s="1101"/>
      <c r="N59" s="1102"/>
      <c r="O59" s="1101"/>
      <c r="P59" s="1101"/>
      <c r="Q59" s="1103"/>
    </row>
    <row r="60" spans="2:17" ht="13.5" customHeight="1">
      <c r="B60" s="1026"/>
      <c r="C60" s="1027" t="s">
        <v>264</v>
      </c>
      <c r="D60" s="1009">
        <v>1832</v>
      </c>
      <c r="E60" s="1007">
        <v>1359</v>
      </c>
      <c r="F60" s="1008">
        <v>34.80500367917587</v>
      </c>
      <c r="G60" s="1009">
        <v>53</v>
      </c>
      <c r="H60" s="1007">
        <v>64</v>
      </c>
      <c r="I60" s="1008">
        <v>-17.1875</v>
      </c>
      <c r="J60" s="1009">
        <v>1885</v>
      </c>
      <c r="K60" s="1007">
        <v>1423</v>
      </c>
      <c r="L60" s="1008">
        <v>32.46661981728742</v>
      </c>
      <c r="M60" s="1028"/>
      <c r="N60" s="970">
        <v>1969</v>
      </c>
      <c r="O60" s="967">
        <v>1563</v>
      </c>
      <c r="P60" s="998">
        <v>25.975687779910427</v>
      </c>
      <c r="Q60" s="1029"/>
    </row>
    <row r="61" spans="2:17" ht="9" customHeight="1">
      <c r="B61" s="1026"/>
      <c r="C61" s="1027"/>
      <c r="D61" s="1104"/>
      <c r="E61" s="978"/>
      <c r="F61" s="978"/>
      <c r="G61" s="1104"/>
      <c r="H61" s="978"/>
      <c r="I61" s="978"/>
      <c r="J61" s="1104"/>
      <c r="K61" s="978"/>
      <c r="L61" s="978"/>
      <c r="M61" s="978"/>
      <c r="N61" s="1105"/>
      <c r="O61" s="978"/>
      <c r="P61" s="978"/>
      <c r="Q61" s="980"/>
    </row>
    <row r="62" spans="2:17" ht="15" customHeight="1">
      <c r="B62" s="964"/>
      <c r="C62" s="965" t="s">
        <v>265</v>
      </c>
      <c r="D62" s="965"/>
      <c r="E62" s="965"/>
      <c r="F62" s="965"/>
      <c r="G62" s="965"/>
      <c r="H62" s="965"/>
      <c r="I62" s="965"/>
      <c r="J62" s="965"/>
      <c r="K62" s="965"/>
      <c r="L62" s="965"/>
      <c r="M62" s="965"/>
      <c r="N62" s="964"/>
      <c r="O62" s="965"/>
      <c r="P62" s="965"/>
      <c r="Q62" s="1031"/>
    </row>
    <row r="63" spans="2:17" ht="9" customHeight="1">
      <c r="B63" s="996"/>
      <c r="C63" s="997" t="s">
        <v>329</v>
      </c>
      <c r="D63" s="966">
        <v>171</v>
      </c>
      <c r="E63" s="967">
        <v>149</v>
      </c>
      <c r="F63" s="998">
        <v>14.76510067114094</v>
      </c>
      <c r="G63" s="966">
        <v>0</v>
      </c>
      <c r="H63" s="967">
        <v>0</v>
      </c>
      <c r="I63" s="998" t="s">
        <v>312</v>
      </c>
      <c r="J63" s="966">
        <v>171</v>
      </c>
      <c r="K63" s="967">
        <v>149</v>
      </c>
      <c r="L63" s="998">
        <v>14.76510067114094</v>
      </c>
      <c r="M63" s="999"/>
      <c r="N63" s="970">
        <v>171</v>
      </c>
      <c r="O63" s="967">
        <v>149</v>
      </c>
      <c r="P63" s="998">
        <v>14.76510067114094</v>
      </c>
      <c r="Q63" s="1000"/>
    </row>
    <row r="64" spans="2:17" ht="9" customHeight="1">
      <c r="B64" s="996"/>
      <c r="C64" s="997" t="s">
        <v>330</v>
      </c>
      <c r="D64" s="966">
        <v>118</v>
      </c>
      <c r="E64" s="967">
        <v>155</v>
      </c>
      <c r="F64" s="998">
        <v>-23.870967741935484</v>
      </c>
      <c r="G64" s="966">
        <v>0</v>
      </c>
      <c r="H64" s="967">
        <v>0</v>
      </c>
      <c r="I64" s="998" t="s">
        <v>312</v>
      </c>
      <c r="J64" s="966">
        <v>118</v>
      </c>
      <c r="K64" s="967">
        <v>155</v>
      </c>
      <c r="L64" s="998">
        <v>-23.870967741935484</v>
      </c>
      <c r="M64" s="999"/>
      <c r="N64" s="970">
        <v>118</v>
      </c>
      <c r="O64" s="967">
        <v>155</v>
      </c>
      <c r="P64" s="998">
        <v>-23.870967741935484</v>
      </c>
      <c r="Q64" s="1000"/>
    </row>
    <row r="65" spans="2:17" ht="9" customHeight="1">
      <c r="B65" s="996"/>
      <c r="C65" s="997" t="s">
        <v>331</v>
      </c>
      <c r="D65" s="966">
        <v>1010</v>
      </c>
      <c r="E65" s="967">
        <v>735</v>
      </c>
      <c r="F65" s="998">
        <v>37.41496598639456</v>
      </c>
      <c r="G65" s="966">
        <v>0</v>
      </c>
      <c r="H65" s="967">
        <v>0</v>
      </c>
      <c r="I65" s="998" t="s">
        <v>312</v>
      </c>
      <c r="J65" s="966">
        <v>1010</v>
      </c>
      <c r="K65" s="967">
        <v>735</v>
      </c>
      <c r="L65" s="998">
        <v>37.41496598639456</v>
      </c>
      <c r="M65" s="999"/>
      <c r="N65" s="970">
        <v>1010</v>
      </c>
      <c r="O65" s="967">
        <v>735</v>
      </c>
      <c r="P65" s="998">
        <v>37.41496598639456</v>
      </c>
      <c r="Q65" s="1000"/>
    </row>
    <row r="66" spans="2:17" ht="9" customHeight="1">
      <c r="B66" s="996"/>
      <c r="C66" s="997" t="s">
        <v>192</v>
      </c>
      <c r="D66" s="966">
        <v>2</v>
      </c>
      <c r="E66" s="967">
        <v>3</v>
      </c>
      <c r="F66" s="998">
        <v>-33.33333333333333</v>
      </c>
      <c r="G66" s="966">
        <v>4</v>
      </c>
      <c r="H66" s="967">
        <v>4</v>
      </c>
      <c r="I66" s="998">
        <v>0</v>
      </c>
      <c r="J66" s="966">
        <v>6</v>
      </c>
      <c r="K66" s="967">
        <v>7</v>
      </c>
      <c r="L66" s="998">
        <v>-14.285714285714285</v>
      </c>
      <c r="M66" s="999"/>
      <c r="N66" s="970">
        <v>43</v>
      </c>
      <c r="O66" s="967">
        <v>37</v>
      </c>
      <c r="P66" s="998">
        <v>16.216216216216218</v>
      </c>
      <c r="Q66" s="1000"/>
    </row>
    <row r="67" spans="2:17" ht="9" customHeight="1">
      <c r="B67" s="964"/>
      <c r="C67" s="965" t="s">
        <v>332</v>
      </c>
      <c r="D67" s="1001">
        <v>1301</v>
      </c>
      <c r="E67" s="1002">
        <v>1042</v>
      </c>
      <c r="F67" s="977">
        <v>24.856046065259115</v>
      </c>
      <c r="G67" s="1001">
        <v>4</v>
      </c>
      <c r="H67" s="1001">
        <v>4</v>
      </c>
      <c r="I67" s="977">
        <v>0</v>
      </c>
      <c r="J67" s="1001">
        <v>1305</v>
      </c>
      <c r="K67" s="1002">
        <v>1046</v>
      </c>
      <c r="L67" s="977">
        <v>24.760994263862333</v>
      </c>
      <c r="M67" s="1003"/>
      <c r="N67" s="979">
        <v>1342</v>
      </c>
      <c r="O67" s="976">
        <v>1076</v>
      </c>
      <c r="P67" s="1099">
        <v>24.721189591078065</v>
      </c>
      <c r="Q67" s="1005"/>
    </row>
    <row r="68" spans="2:17" ht="9" customHeight="1">
      <c r="B68" s="996"/>
      <c r="C68" s="997" t="s">
        <v>333</v>
      </c>
      <c r="D68" s="966">
        <v>133</v>
      </c>
      <c r="E68" s="967">
        <v>49</v>
      </c>
      <c r="F68" s="998">
        <v>171.42857142857142</v>
      </c>
      <c r="G68" s="966">
        <v>0</v>
      </c>
      <c r="H68" s="967">
        <v>0</v>
      </c>
      <c r="I68" s="998" t="s">
        <v>312</v>
      </c>
      <c r="J68" s="966">
        <v>133</v>
      </c>
      <c r="K68" s="967">
        <v>49</v>
      </c>
      <c r="L68" s="998">
        <v>171.42857142857142</v>
      </c>
      <c r="M68" s="999"/>
      <c r="N68" s="970">
        <v>133</v>
      </c>
      <c r="O68" s="967">
        <v>49</v>
      </c>
      <c r="P68" s="998">
        <v>171.42857142857142</v>
      </c>
      <c r="Q68" s="1000"/>
    </row>
    <row r="69" spans="2:17" ht="9" customHeight="1">
      <c r="B69" s="996"/>
      <c r="C69" s="997" t="s">
        <v>334</v>
      </c>
      <c r="D69" s="966">
        <v>-6</v>
      </c>
      <c r="E69" s="967">
        <v>9</v>
      </c>
      <c r="F69" s="998">
        <v>-166.66666666666669</v>
      </c>
      <c r="G69" s="966">
        <v>0</v>
      </c>
      <c r="H69" s="967">
        <v>0</v>
      </c>
      <c r="I69" s="998" t="s">
        <v>312</v>
      </c>
      <c r="J69" s="966">
        <v>-6</v>
      </c>
      <c r="K69" s="967">
        <v>9</v>
      </c>
      <c r="L69" s="998">
        <v>-166.66666666666669</v>
      </c>
      <c r="M69" s="999"/>
      <c r="N69" s="970">
        <v>-6</v>
      </c>
      <c r="O69" s="967">
        <v>9</v>
      </c>
      <c r="P69" s="998">
        <v>-166.66666666666669</v>
      </c>
      <c r="Q69" s="1000"/>
    </row>
    <row r="70" spans="2:17" ht="9" customHeight="1">
      <c r="B70" s="964"/>
      <c r="C70" s="965" t="s">
        <v>335</v>
      </c>
      <c r="D70" s="1009">
        <v>1428</v>
      </c>
      <c r="E70" s="1007">
        <v>1100</v>
      </c>
      <c r="F70" s="1008">
        <v>29.818181818181817</v>
      </c>
      <c r="G70" s="1009">
        <v>4</v>
      </c>
      <c r="H70" s="1007">
        <v>4</v>
      </c>
      <c r="I70" s="1008">
        <v>0</v>
      </c>
      <c r="J70" s="1009">
        <v>1432</v>
      </c>
      <c r="K70" s="1007">
        <v>1104</v>
      </c>
      <c r="L70" s="1008">
        <v>29.71014492753623</v>
      </c>
      <c r="M70" s="1028"/>
      <c r="N70" s="1012">
        <v>1469</v>
      </c>
      <c r="O70" s="1057">
        <v>1134</v>
      </c>
      <c r="P70" s="1079">
        <v>29.541446208112877</v>
      </c>
      <c r="Q70" s="1029"/>
    </row>
    <row r="71" spans="2:17" ht="9" customHeight="1">
      <c r="B71" s="964"/>
      <c r="C71" s="965"/>
      <c r="D71" s="1022"/>
      <c r="E71" s="969"/>
      <c r="F71" s="969"/>
      <c r="G71" s="1022"/>
      <c r="H71" s="969"/>
      <c r="I71" s="969"/>
      <c r="J71" s="1022"/>
      <c r="K71" s="969"/>
      <c r="L71" s="969"/>
      <c r="M71" s="969"/>
      <c r="N71" s="1030"/>
      <c r="O71" s="969"/>
      <c r="P71" s="969"/>
      <c r="Q71" s="971"/>
    </row>
    <row r="72" spans="2:17" ht="15" customHeight="1">
      <c r="B72" s="964"/>
      <c r="C72" s="965" t="s">
        <v>266</v>
      </c>
      <c r="D72" s="965"/>
      <c r="E72" s="965"/>
      <c r="F72" s="965"/>
      <c r="G72" s="965"/>
      <c r="H72" s="965"/>
      <c r="I72" s="965"/>
      <c r="J72" s="965"/>
      <c r="K72" s="965"/>
      <c r="L72" s="965"/>
      <c r="M72" s="965"/>
      <c r="N72" s="964"/>
      <c r="O72" s="965"/>
      <c r="P72" s="965"/>
      <c r="Q72" s="1031"/>
    </row>
    <row r="73" spans="2:17" ht="9" customHeight="1">
      <c r="B73" s="996"/>
      <c r="C73" s="997" t="s">
        <v>571</v>
      </c>
      <c r="D73" s="966">
        <v>5</v>
      </c>
      <c r="E73" s="967">
        <v>8</v>
      </c>
      <c r="F73" s="998">
        <v>-37.5</v>
      </c>
      <c r="G73" s="966">
        <v>15</v>
      </c>
      <c r="H73" s="967">
        <v>8</v>
      </c>
      <c r="I73" s="998">
        <v>87.5</v>
      </c>
      <c r="J73" s="966">
        <v>20</v>
      </c>
      <c r="K73" s="967">
        <v>16</v>
      </c>
      <c r="L73" s="998">
        <v>25</v>
      </c>
      <c r="M73" s="999"/>
      <c r="N73" s="970">
        <v>60</v>
      </c>
      <c r="O73" s="967">
        <v>49</v>
      </c>
      <c r="P73" s="998">
        <v>22.448979591836736</v>
      </c>
      <c r="Q73" s="1000"/>
    </row>
    <row r="74" spans="2:17" ht="9" customHeight="1">
      <c r="B74" s="996"/>
      <c r="C74" s="997" t="s">
        <v>79</v>
      </c>
      <c r="D74" s="966">
        <v>131</v>
      </c>
      <c r="E74" s="967">
        <v>88</v>
      </c>
      <c r="F74" s="998">
        <v>48.86363636363637</v>
      </c>
      <c r="G74" s="966">
        <v>35</v>
      </c>
      <c r="H74" s="967">
        <v>28</v>
      </c>
      <c r="I74" s="998">
        <v>25</v>
      </c>
      <c r="J74" s="966">
        <v>166</v>
      </c>
      <c r="K74" s="967">
        <v>116</v>
      </c>
      <c r="L74" s="998">
        <v>43.103448275862064</v>
      </c>
      <c r="M74" s="999"/>
      <c r="N74" s="970">
        <v>324</v>
      </c>
      <c r="O74" s="967">
        <v>257</v>
      </c>
      <c r="P74" s="998">
        <v>26.07003891050584</v>
      </c>
      <c r="Q74" s="1000"/>
    </row>
    <row r="75" spans="2:17" ht="9" customHeight="1">
      <c r="B75" s="996"/>
      <c r="C75" s="997" t="s">
        <v>337</v>
      </c>
      <c r="D75" s="966">
        <v>6</v>
      </c>
      <c r="E75" s="967">
        <v>1</v>
      </c>
      <c r="F75" s="998">
        <v>500</v>
      </c>
      <c r="G75" s="966">
        <v>28</v>
      </c>
      <c r="H75" s="967">
        <v>16</v>
      </c>
      <c r="I75" s="998">
        <v>75</v>
      </c>
      <c r="J75" s="966">
        <v>34</v>
      </c>
      <c r="K75" s="967">
        <v>17</v>
      </c>
      <c r="L75" s="998">
        <v>100</v>
      </c>
      <c r="M75" s="999"/>
      <c r="N75" s="970">
        <v>148</v>
      </c>
      <c r="O75" s="967">
        <v>59</v>
      </c>
      <c r="P75" s="998">
        <v>150.84745762711864</v>
      </c>
      <c r="Q75" s="1000"/>
    </row>
    <row r="76" spans="2:17" ht="9" customHeight="1">
      <c r="B76" s="996"/>
      <c r="C76" s="997" t="s">
        <v>573</v>
      </c>
      <c r="D76" s="966">
        <v>14</v>
      </c>
      <c r="E76" s="967">
        <v>6</v>
      </c>
      <c r="F76" s="998">
        <v>133.33333333333331</v>
      </c>
      <c r="G76" s="966">
        <v>22</v>
      </c>
      <c r="H76" s="967">
        <v>13</v>
      </c>
      <c r="I76" s="998">
        <v>69.23076923076923</v>
      </c>
      <c r="J76" s="966">
        <v>36</v>
      </c>
      <c r="K76" s="967">
        <v>19</v>
      </c>
      <c r="L76" s="998">
        <v>89.47368421052632</v>
      </c>
      <c r="M76" s="999"/>
      <c r="N76" s="970">
        <v>87</v>
      </c>
      <c r="O76" s="967">
        <v>41</v>
      </c>
      <c r="P76" s="998">
        <v>112.19512195121952</v>
      </c>
      <c r="Q76" s="1000"/>
    </row>
    <row r="77" spans="2:17" ht="9" customHeight="1">
      <c r="B77" s="996"/>
      <c r="C77" s="997" t="s">
        <v>574</v>
      </c>
      <c r="D77" s="966">
        <v>27</v>
      </c>
      <c r="E77" s="967">
        <v>11</v>
      </c>
      <c r="F77" s="998">
        <v>145.45454545454547</v>
      </c>
      <c r="G77" s="966">
        <v>3</v>
      </c>
      <c r="H77" s="967">
        <v>0</v>
      </c>
      <c r="I77" s="998" t="s">
        <v>312</v>
      </c>
      <c r="J77" s="966">
        <v>30</v>
      </c>
      <c r="K77" s="967">
        <v>11</v>
      </c>
      <c r="L77" s="998">
        <v>172.72727272727272</v>
      </c>
      <c r="M77" s="999"/>
      <c r="N77" s="970">
        <v>42</v>
      </c>
      <c r="O77" s="967">
        <v>13</v>
      </c>
      <c r="P77" s="998">
        <v>223.0769230769231</v>
      </c>
      <c r="Q77" s="1000"/>
    </row>
    <row r="78" spans="2:17" ht="9" customHeight="1">
      <c r="B78" s="996"/>
      <c r="C78" s="997" t="s">
        <v>575</v>
      </c>
      <c r="D78" s="966">
        <v>27</v>
      </c>
      <c r="E78" s="967">
        <v>18</v>
      </c>
      <c r="F78" s="998">
        <v>50</v>
      </c>
      <c r="G78" s="966">
        <v>53</v>
      </c>
      <c r="H78" s="967">
        <v>41</v>
      </c>
      <c r="I78" s="998">
        <v>29.268292682926827</v>
      </c>
      <c r="J78" s="966">
        <v>80</v>
      </c>
      <c r="K78" s="967">
        <v>59</v>
      </c>
      <c r="L78" s="998">
        <v>35.59322033898305</v>
      </c>
      <c r="M78" s="999"/>
      <c r="N78" s="970">
        <v>400</v>
      </c>
      <c r="O78" s="967">
        <v>173</v>
      </c>
      <c r="P78" s="998">
        <v>131.21387283236993</v>
      </c>
      <c r="Q78" s="1000"/>
    </row>
    <row r="79" spans="2:17" ht="9" customHeight="1">
      <c r="B79" s="996"/>
      <c r="C79" s="997" t="s">
        <v>577</v>
      </c>
      <c r="D79" s="966">
        <v>1</v>
      </c>
      <c r="E79" s="967">
        <v>1</v>
      </c>
      <c r="F79" s="998">
        <v>0</v>
      </c>
      <c r="G79" s="966">
        <v>23</v>
      </c>
      <c r="H79" s="967">
        <v>20</v>
      </c>
      <c r="I79" s="998">
        <v>15</v>
      </c>
      <c r="J79" s="966">
        <v>24</v>
      </c>
      <c r="K79" s="967">
        <v>21</v>
      </c>
      <c r="L79" s="998">
        <v>14.285714285714285</v>
      </c>
      <c r="M79" s="999"/>
      <c r="N79" s="970">
        <v>136</v>
      </c>
      <c r="O79" s="967">
        <v>123</v>
      </c>
      <c r="P79" s="998">
        <v>10.569105691056912</v>
      </c>
      <c r="Q79" s="1000"/>
    </row>
    <row r="80" spans="2:17" ht="9" customHeight="1">
      <c r="B80" s="996"/>
      <c r="C80" s="997" t="s">
        <v>579</v>
      </c>
      <c r="D80" s="966">
        <v>87</v>
      </c>
      <c r="E80" s="967">
        <v>90</v>
      </c>
      <c r="F80" s="998">
        <v>-3.3333333333333335</v>
      </c>
      <c r="G80" s="966">
        <v>25</v>
      </c>
      <c r="H80" s="967">
        <v>19</v>
      </c>
      <c r="I80" s="998">
        <v>31.57894736842105</v>
      </c>
      <c r="J80" s="966">
        <v>112</v>
      </c>
      <c r="K80" s="967">
        <v>109</v>
      </c>
      <c r="L80" s="998">
        <v>2.7522935779816518</v>
      </c>
      <c r="M80" s="999"/>
      <c r="N80" s="970">
        <v>237</v>
      </c>
      <c r="O80" s="967">
        <v>235</v>
      </c>
      <c r="P80" s="998">
        <v>0.851063829787234</v>
      </c>
      <c r="Q80" s="1000"/>
    </row>
    <row r="81" spans="2:17" ht="9" customHeight="1">
      <c r="B81" s="996"/>
      <c r="C81" s="997" t="s">
        <v>684</v>
      </c>
      <c r="D81" s="966">
        <v>34</v>
      </c>
      <c r="E81" s="967">
        <v>29</v>
      </c>
      <c r="F81" s="998">
        <v>17.24137931034483</v>
      </c>
      <c r="G81" s="966">
        <v>33</v>
      </c>
      <c r="H81" s="967">
        <v>40</v>
      </c>
      <c r="I81" s="998">
        <v>-17.5</v>
      </c>
      <c r="J81" s="966">
        <v>67</v>
      </c>
      <c r="K81" s="967">
        <v>69</v>
      </c>
      <c r="L81" s="998">
        <v>-2.898550724637681</v>
      </c>
      <c r="M81" s="999"/>
      <c r="N81" s="970">
        <v>143</v>
      </c>
      <c r="O81" s="967">
        <v>245</v>
      </c>
      <c r="P81" s="998">
        <v>-41.63265306122449</v>
      </c>
      <c r="Q81" s="1000"/>
    </row>
    <row r="82" spans="2:17" ht="9" customHeight="1">
      <c r="B82" s="996"/>
      <c r="C82" s="997" t="s">
        <v>338</v>
      </c>
      <c r="D82" s="966">
        <v>6</v>
      </c>
      <c r="E82" s="967">
        <v>2</v>
      </c>
      <c r="F82" s="998">
        <v>200</v>
      </c>
      <c r="G82" s="966">
        <v>11</v>
      </c>
      <c r="H82" s="967">
        <v>9</v>
      </c>
      <c r="I82" s="998">
        <v>22.22222222222222</v>
      </c>
      <c r="J82" s="966">
        <v>17</v>
      </c>
      <c r="K82" s="967">
        <v>11</v>
      </c>
      <c r="L82" s="998">
        <v>54.54545454545454</v>
      </c>
      <c r="M82" s="999"/>
      <c r="N82" s="970">
        <v>31</v>
      </c>
      <c r="O82" s="967">
        <v>32</v>
      </c>
      <c r="P82" s="998">
        <v>-3.125</v>
      </c>
      <c r="Q82" s="1000"/>
    </row>
    <row r="83" spans="2:17" ht="9" customHeight="1">
      <c r="B83" s="964"/>
      <c r="C83" s="965" t="s">
        <v>339</v>
      </c>
      <c r="D83" s="1009">
        <v>338</v>
      </c>
      <c r="E83" s="1007">
        <v>254</v>
      </c>
      <c r="F83" s="1008">
        <v>33.07086614173229</v>
      </c>
      <c r="G83" s="1009">
        <v>248</v>
      </c>
      <c r="H83" s="1007">
        <v>194</v>
      </c>
      <c r="I83" s="1008">
        <v>27.835051546391753</v>
      </c>
      <c r="J83" s="1009">
        <v>586</v>
      </c>
      <c r="K83" s="1007">
        <v>448</v>
      </c>
      <c r="L83" s="1008">
        <v>30.80357142857143</v>
      </c>
      <c r="M83" s="1028"/>
      <c r="N83" s="1012">
        <v>1608</v>
      </c>
      <c r="O83" s="1057">
        <v>1227</v>
      </c>
      <c r="P83" s="1079">
        <v>31.05134474327628</v>
      </c>
      <c r="Q83" s="1029"/>
    </row>
    <row r="84" spans="2:17" ht="9" customHeight="1">
      <c r="B84" s="964"/>
      <c r="C84" s="965"/>
      <c r="D84" s="1022"/>
      <c r="E84" s="969"/>
      <c r="F84" s="969"/>
      <c r="G84" s="1022"/>
      <c r="H84" s="969"/>
      <c r="I84" s="969"/>
      <c r="J84" s="1022"/>
      <c r="K84" s="969"/>
      <c r="L84" s="969"/>
      <c r="M84" s="969"/>
      <c r="N84" s="1030"/>
      <c r="O84" s="969"/>
      <c r="P84" s="969"/>
      <c r="Q84" s="971"/>
    </row>
    <row r="85" spans="2:17" ht="8.25" customHeight="1">
      <c r="B85" s="1026"/>
      <c r="C85" s="1027"/>
      <c r="D85" s="1100"/>
      <c r="E85" s="1101"/>
      <c r="F85" s="1101"/>
      <c r="G85" s="1100"/>
      <c r="H85" s="1101"/>
      <c r="I85" s="1101"/>
      <c r="J85" s="1100"/>
      <c r="K85" s="1101"/>
      <c r="L85" s="1101"/>
      <c r="M85" s="1101"/>
      <c r="N85" s="1102"/>
      <c r="O85" s="1101"/>
      <c r="P85" s="1101"/>
      <c r="Q85" s="1103"/>
    </row>
    <row r="86" spans="2:17" ht="13.5" customHeight="1">
      <c r="B86" s="1026"/>
      <c r="C86" s="1027" t="s">
        <v>303</v>
      </c>
      <c r="D86" s="1009">
        <v>3598</v>
      </c>
      <c r="E86" s="1007">
        <v>2713</v>
      </c>
      <c r="F86" s="1008">
        <v>32.62071507556211</v>
      </c>
      <c r="G86" s="1009">
        <v>305</v>
      </c>
      <c r="H86" s="1007">
        <v>262</v>
      </c>
      <c r="I86" s="1008">
        <v>16.412213740458014</v>
      </c>
      <c r="J86" s="1009">
        <v>3903</v>
      </c>
      <c r="K86" s="1007">
        <v>2975</v>
      </c>
      <c r="L86" s="1008">
        <v>31.193277310924373</v>
      </c>
      <c r="M86" s="1028"/>
      <c r="N86" s="970">
        <v>5046</v>
      </c>
      <c r="O86" s="967">
        <v>3924</v>
      </c>
      <c r="P86" s="998">
        <v>28.593272171253826</v>
      </c>
      <c r="Q86" s="1029"/>
    </row>
    <row r="87" spans="2:17" ht="9" customHeight="1">
      <c r="B87" s="1106"/>
      <c r="C87" s="1033"/>
      <c r="D87" s="1107"/>
      <c r="E87" s="1028"/>
      <c r="F87" s="1028"/>
      <c r="G87" s="1107"/>
      <c r="H87" s="1028"/>
      <c r="I87" s="1028"/>
      <c r="J87" s="1107"/>
      <c r="K87" s="1028"/>
      <c r="L87" s="1028"/>
      <c r="M87" s="1028"/>
      <c r="N87" s="1108"/>
      <c r="O87" s="1028"/>
      <c r="P87" s="1028"/>
      <c r="Q87" s="1029"/>
    </row>
    <row r="88" spans="2:17" ht="18" customHeight="1">
      <c r="B88" s="1583" t="s">
        <v>345</v>
      </c>
      <c r="C88" s="1584"/>
      <c r="D88" s="1584"/>
      <c r="E88" s="1584"/>
      <c r="F88" s="1584"/>
      <c r="G88" s="1584"/>
      <c r="H88" s="1584"/>
      <c r="I88" s="1584"/>
      <c r="J88" s="1584"/>
      <c r="K88" s="1584"/>
      <c r="L88" s="1584"/>
      <c r="M88" s="1584"/>
      <c r="N88" s="1584"/>
      <c r="O88" s="1584"/>
      <c r="P88" s="1584"/>
      <c r="Q88" s="1584"/>
    </row>
    <row r="89" spans="2:17" ht="13.5" customHeight="1">
      <c r="B89" s="945"/>
      <c r="C89" s="946"/>
      <c r="D89" s="1594" t="s">
        <v>606</v>
      </c>
      <c r="E89" s="1586"/>
      <c r="F89" s="1586"/>
      <c r="G89" s="1594" t="s">
        <v>267</v>
      </c>
      <c r="H89" s="1586"/>
      <c r="I89" s="1586"/>
      <c r="J89" s="1594" t="s">
        <v>268</v>
      </c>
      <c r="K89" s="1586"/>
      <c r="L89" s="1586"/>
      <c r="M89" s="1586"/>
      <c r="N89" s="1585" t="s">
        <v>370</v>
      </c>
      <c r="O89" s="1586"/>
      <c r="P89" s="1586"/>
      <c r="Q89" s="1587"/>
    </row>
    <row r="90" spans="2:17" ht="9" customHeight="1">
      <c r="B90" s="950"/>
      <c r="C90" s="951"/>
      <c r="D90" s="952" t="s">
        <v>261</v>
      </c>
      <c r="E90" s="952" t="s">
        <v>262</v>
      </c>
      <c r="F90" s="952" t="s">
        <v>300</v>
      </c>
      <c r="G90" s="952" t="s">
        <v>261</v>
      </c>
      <c r="H90" s="952" t="s">
        <v>262</v>
      </c>
      <c r="I90" s="952" t="s">
        <v>300</v>
      </c>
      <c r="J90" s="952" t="s">
        <v>261</v>
      </c>
      <c r="K90" s="952" t="s">
        <v>262</v>
      </c>
      <c r="L90" s="952" t="s">
        <v>300</v>
      </c>
      <c r="M90" s="1054"/>
      <c r="N90" s="953" t="s">
        <v>261</v>
      </c>
      <c r="O90" s="952" t="s">
        <v>262</v>
      </c>
      <c r="P90" s="952" t="s">
        <v>300</v>
      </c>
      <c r="Q90" s="1086"/>
    </row>
    <row r="91" spans="2:17" ht="9" customHeight="1">
      <c r="B91" s="959"/>
      <c r="C91" s="960"/>
      <c r="D91" s="955" t="s">
        <v>468</v>
      </c>
      <c r="E91" s="955" t="s">
        <v>468</v>
      </c>
      <c r="F91" s="955"/>
      <c r="G91" s="955" t="s">
        <v>468</v>
      </c>
      <c r="H91" s="955" t="s">
        <v>468</v>
      </c>
      <c r="I91" s="955"/>
      <c r="J91" s="955" t="s">
        <v>468</v>
      </c>
      <c r="K91" s="955" t="s">
        <v>468</v>
      </c>
      <c r="L91" s="955"/>
      <c r="M91" s="955"/>
      <c r="N91" s="957"/>
      <c r="O91" s="955"/>
      <c r="P91" s="955"/>
      <c r="Q91" s="961"/>
    </row>
    <row r="92" spans="2:17" ht="9.75" customHeight="1">
      <c r="B92" s="1109"/>
      <c r="C92" s="1110"/>
      <c r="D92" s="1104"/>
      <c r="E92" s="1104"/>
      <c r="F92" s="1104"/>
      <c r="G92" s="1104"/>
      <c r="H92" s="1104"/>
      <c r="I92" s="1104"/>
      <c r="J92" s="1104"/>
      <c r="K92" s="1104"/>
      <c r="L92" s="1104"/>
      <c r="M92" s="1104"/>
      <c r="N92" s="1105"/>
      <c r="O92" s="1104"/>
      <c r="P92" s="1104"/>
      <c r="Q92" s="1111"/>
    </row>
    <row r="93" spans="2:17" ht="9" customHeight="1">
      <c r="B93" s="964"/>
      <c r="C93" s="965" t="s">
        <v>269</v>
      </c>
      <c r="D93" s="966">
        <v>42258</v>
      </c>
      <c r="E93" s="967">
        <v>33760</v>
      </c>
      <c r="F93" s="998">
        <v>25.1718009478673</v>
      </c>
      <c r="G93" s="966">
        <v>10396</v>
      </c>
      <c r="H93" s="967">
        <v>8605</v>
      </c>
      <c r="I93" s="998">
        <v>20.81348053457292</v>
      </c>
      <c r="J93" s="966">
        <v>758</v>
      </c>
      <c r="K93" s="967">
        <v>669</v>
      </c>
      <c r="L93" s="998">
        <v>13.303437967115098</v>
      </c>
      <c r="M93" s="999"/>
      <c r="N93" s="970">
        <v>53412</v>
      </c>
      <c r="O93" s="967">
        <v>43034</v>
      </c>
      <c r="P93" s="998">
        <v>24.11581540177534</v>
      </c>
      <c r="Q93" s="1000"/>
    </row>
    <row r="94" spans="2:17" ht="9" customHeight="1">
      <c r="B94" s="964"/>
      <c r="C94" s="965"/>
      <c r="D94" s="1022"/>
      <c r="E94" s="1022"/>
      <c r="F94" s="969"/>
      <c r="G94" s="1022"/>
      <c r="H94" s="1022"/>
      <c r="I94" s="969"/>
      <c r="J94" s="1022"/>
      <c r="K94" s="1022"/>
      <c r="L94" s="969"/>
      <c r="M94" s="969"/>
      <c r="N94" s="1030"/>
      <c r="O94" s="1022"/>
      <c r="P94" s="1022"/>
      <c r="Q94" s="971"/>
    </row>
    <row r="95" spans="2:17" ht="9" customHeight="1">
      <c r="B95" s="964"/>
      <c r="C95" s="965" t="s">
        <v>353</v>
      </c>
      <c r="D95" s="972">
        <v>3505</v>
      </c>
      <c r="E95" s="973">
        <v>2316</v>
      </c>
      <c r="F95" s="968">
        <v>51.33851468048359</v>
      </c>
      <c r="G95" s="972">
        <v>5673</v>
      </c>
      <c r="H95" s="973">
        <v>4075</v>
      </c>
      <c r="I95" s="968">
        <v>39.214723926380366</v>
      </c>
      <c r="J95" s="972">
        <v>40</v>
      </c>
      <c r="K95" s="973">
        <v>2</v>
      </c>
      <c r="L95" s="968">
        <v>1900</v>
      </c>
      <c r="M95" s="969"/>
      <c r="N95" s="974">
        <v>9218</v>
      </c>
      <c r="O95" s="973">
        <v>6393</v>
      </c>
      <c r="P95" s="968">
        <v>44.1889566713593</v>
      </c>
      <c r="Q95" s="971"/>
    </row>
    <row r="96" spans="2:17" ht="10.5" customHeight="1">
      <c r="B96" s="964"/>
      <c r="C96" s="965" t="s">
        <v>270</v>
      </c>
      <c r="D96" s="972">
        <v>-2514</v>
      </c>
      <c r="E96" s="973">
        <v>-1189</v>
      </c>
      <c r="F96" s="968">
        <v>-111.43818334735072</v>
      </c>
      <c r="G96" s="972">
        <v>-4734</v>
      </c>
      <c r="H96" s="973">
        <v>-3690</v>
      </c>
      <c r="I96" s="968">
        <v>-28.292682926829265</v>
      </c>
      <c r="J96" s="972">
        <v>-4</v>
      </c>
      <c r="K96" s="973">
        <v>-3</v>
      </c>
      <c r="L96" s="968">
        <v>-33.33333333333333</v>
      </c>
      <c r="M96" s="969"/>
      <c r="N96" s="974">
        <v>-7252</v>
      </c>
      <c r="O96" s="973">
        <v>-4882</v>
      </c>
      <c r="P96" s="968">
        <v>-48.545678000819336</v>
      </c>
      <c r="Q96" s="971"/>
    </row>
    <row r="97" spans="2:17" ht="10.5" customHeight="1">
      <c r="B97" s="964"/>
      <c r="C97" s="965" t="s">
        <v>271</v>
      </c>
      <c r="D97" s="1001">
        <v>991</v>
      </c>
      <c r="E97" s="1002">
        <v>1127</v>
      </c>
      <c r="F97" s="977">
        <v>-12.067435669920142</v>
      </c>
      <c r="G97" s="1001">
        <v>939</v>
      </c>
      <c r="H97" s="1002">
        <v>385</v>
      </c>
      <c r="I97" s="977">
        <v>143.8961038961039</v>
      </c>
      <c r="J97" s="1001">
        <v>36</v>
      </c>
      <c r="K97" s="1002">
        <v>-1</v>
      </c>
      <c r="L97" s="977">
        <v>3700</v>
      </c>
      <c r="M97" s="978"/>
      <c r="N97" s="1004">
        <v>1966</v>
      </c>
      <c r="O97" s="1002">
        <v>1511</v>
      </c>
      <c r="P97" s="977">
        <v>30.11250827266711</v>
      </c>
      <c r="Q97" s="980"/>
    </row>
    <row r="98" spans="2:17" ht="10.5" customHeight="1">
      <c r="B98" s="964"/>
      <c r="C98" s="965" t="s">
        <v>272</v>
      </c>
      <c r="D98" s="972">
        <v>-6</v>
      </c>
      <c r="E98" s="973">
        <v>-74</v>
      </c>
      <c r="F98" s="968">
        <v>91.8918918918919</v>
      </c>
      <c r="G98" s="972">
        <v>-34</v>
      </c>
      <c r="H98" s="973">
        <v>-6</v>
      </c>
      <c r="I98" s="968">
        <v>-466.6666666666667</v>
      </c>
      <c r="J98" s="972">
        <v>0</v>
      </c>
      <c r="K98" s="973">
        <v>0</v>
      </c>
      <c r="L98" s="968" t="s">
        <v>312</v>
      </c>
      <c r="M98" s="969"/>
      <c r="N98" s="974">
        <v>-40</v>
      </c>
      <c r="O98" s="973">
        <v>-80</v>
      </c>
      <c r="P98" s="968">
        <v>50</v>
      </c>
      <c r="Q98" s="971"/>
    </row>
    <row r="99" spans="2:17" ht="10.5" customHeight="1">
      <c r="B99" s="964"/>
      <c r="C99" s="965" t="s">
        <v>273</v>
      </c>
      <c r="D99" s="972">
        <v>1703</v>
      </c>
      <c r="E99" s="973">
        <v>1382</v>
      </c>
      <c r="F99" s="968">
        <v>23.227206946454416</v>
      </c>
      <c r="G99" s="972">
        <v>112</v>
      </c>
      <c r="H99" s="973">
        <v>459</v>
      </c>
      <c r="I99" s="968">
        <v>-75.59912854030502</v>
      </c>
      <c r="J99" s="972">
        <v>46</v>
      </c>
      <c r="K99" s="973">
        <v>23</v>
      </c>
      <c r="L99" s="968">
        <v>100</v>
      </c>
      <c r="M99" s="969"/>
      <c r="N99" s="974">
        <v>1861</v>
      </c>
      <c r="O99" s="973">
        <v>1864</v>
      </c>
      <c r="P99" s="968">
        <v>-0.1609442060085837</v>
      </c>
      <c r="Q99" s="971"/>
    </row>
    <row r="100" spans="2:17" ht="10.5" customHeight="1">
      <c r="B100" s="964"/>
      <c r="C100" s="965"/>
      <c r="D100" s="1104"/>
      <c r="E100" s="1104"/>
      <c r="F100" s="978"/>
      <c r="G100" s="1104"/>
      <c r="H100" s="1104"/>
      <c r="I100" s="978"/>
      <c r="J100" s="1104"/>
      <c r="K100" s="1104"/>
      <c r="L100" s="978"/>
      <c r="M100" s="978"/>
      <c r="N100" s="1105"/>
      <c r="O100" s="1104"/>
      <c r="P100" s="978"/>
      <c r="Q100" s="980"/>
    </row>
    <row r="101" spans="2:17" ht="10.5" customHeight="1">
      <c r="B101" s="964"/>
      <c r="C101" s="965" t="s">
        <v>274</v>
      </c>
      <c r="D101" s="972">
        <v>2688</v>
      </c>
      <c r="E101" s="973">
        <v>2435</v>
      </c>
      <c r="F101" s="968">
        <v>10.390143737166325</v>
      </c>
      <c r="G101" s="972">
        <v>1017</v>
      </c>
      <c r="H101" s="973">
        <v>838</v>
      </c>
      <c r="I101" s="968">
        <v>21.360381861575178</v>
      </c>
      <c r="J101" s="972">
        <v>82</v>
      </c>
      <c r="K101" s="973">
        <v>22</v>
      </c>
      <c r="L101" s="968">
        <v>272.7272727272727</v>
      </c>
      <c r="M101" s="969"/>
      <c r="N101" s="974">
        <v>3787</v>
      </c>
      <c r="O101" s="973">
        <v>3295</v>
      </c>
      <c r="P101" s="968">
        <v>14.931714719271625</v>
      </c>
      <c r="Q101" s="971"/>
    </row>
    <row r="102" spans="2:17" ht="9" customHeight="1">
      <c r="B102" s="964"/>
      <c r="C102" s="965"/>
      <c r="D102" s="1022"/>
      <c r="E102" s="1022"/>
      <c r="F102" s="969"/>
      <c r="G102" s="1022"/>
      <c r="H102" s="1022"/>
      <c r="I102" s="969"/>
      <c r="J102" s="1022"/>
      <c r="K102" s="1022"/>
      <c r="L102" s="969"/>
      <c r="M102" s="969"/>
      <c r="N102" s="1030"/>
      <c r="O102" s="1022"/>
      <c r="P102" s="969"/>
      <c r="Q102" s="971"/>
    </row>
    <row r="103" spans="2:17" ht="10.5" customHeight="1">
      <c r="B103" s="964"/>
      <c r="C103" s="965" t="s">
        <v>275</v>
      </c>
      <c r="D103" s="1006">
        <v>44946</v>
      </c>
      <c r="E103" s="1057">
        <v>36195</v>
      </c>
      <c r="F103" s="1079">
        <v>24.177372565271448</v>
      </c>
      <c r="G103" s="1006">
        <v>11413</v>
      </c>
      <c r="H103" s="1057">
        <v>9443</v>
      </c>
      <c r="I103" s="1079">
        <v>20.862014190405592</v>
      </c>
      <c r="J103" s="1006">
        <v>840</v>
      </c>
      <c r="K103" s="1057">
        <v>691</v>
      </c>
      <c r="L103" s="1079">
        <v>21.562952243125906</v>
      </c>
      <c r="M103" s="1075"/>
      <c r="N103" s="1012">
        <v>57199</v>
      </c>
      <c r="O103" s="1057">
        <v>46329</v>
      </c>
      <c r="P103" s="1079">
        <v>23.4626260009929</v>
      </c>
      <c r="Q103" s="1056"/>
    </row>
    <row r="104" spans="2:17" ht="9" customHeight="1">
      <c r="B104" s="981"/>
      <c r="C104" s="982"/>
      <c r="D104" s="987"/>
      <c r="E104" s="987"/>
      <c r="F104" s="987"/>
      <c r="G104" s="987"/>
      <c r="H104" s="987"/>
      <c r="I104" s="987"/>
      <c r="J104" s="987"/>
      <c r="K104" s="987"/>
      <c r="L104" s="987"/>
      <c r="M104" s="987"/>
      <c r="N104" s="988"/>
      <c r="O104" s="987"/>
      <c r="P104" s="987"/>
      <c r="Q104" s="989"/>
    </row>
  </sheetData>
  <mergeCells count="9">
    <mergeCell ref="B2:Q2"/>
    <mergeCell ref="B3:Q3"/>
    <mergeCell ref="B4:Q4"/>
    <mergeCell ref="N5:Q5"/>
    <mergeCell ref="B88:Q88"/>
    <mergeCell ref="D89:F89"/>
    <mergeCell ref="G89:I89"/>
    <mergeCell ref="J89:M89"/>
    <mergeCell ref="N89:Q89"/>
  </mergeCells>
  <printOptions horizontalCentered="1" verticalCentered="1"/>
  <pageMargins left="0" right="0" top="0" bottom="0.1968503937007874" header="0" footer="0.1968503937007874"/>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sheetPr>
    <pageSetUpPr fitToPage="1"/>
  </sheetPr>
  <dimension ref="B2:Q104"/>
  <sheetViews>
    <sheetView workbookViewId="0" topLeftCell="A1">
      <selection activeCell="C2" sqref="C2"/>
    </sheetView>
  </sheetViews>
  <sheetFormatPr defaultColWidth="9.00390625" defaultRowHeight="14.25"/>
  <cols>
    <col min="1" max="1" width="6.25390625" style="944" customWidth="1"/>
    <col min="2" max="2" width="0.875" style="944" customWidth="1"/>
    <col min="3" max="3" width="27.375" style="944" customWidth="1"/>
    <col min="4" max="9" width="5.375" style="944" customWidth="1"/>
    <col min="10" max="11" width="6.25390625" style="944" customWidth="1"/>
    <col min="12" max="12" width="5.375" style="944" customWidth="1"/>
    <col min="13" max="13" width="0.875" style="944" customWidth="1"/>
    <col min="14" max="15" width="6.25390625" style="944" customWidth="1"/>
    <col min="16" max="16" width="5.375" style="944" customWidth="1"/>
    <col min="17" max="17" width="0.875" style="944" customWidth="1"/>
    <col min="18" max="16384" width="8.75390625" style="944" customWidth="1"/>
  </cols>
  <sheetData>
    <row r="1" ht="33.75" customHeight="1"/>
    <row r="2" spans="2:17" ht="13.5" customHeight="1">
      <c r="B2" s="1588" t="s">
        <v>952</v>
      </c>
      <c r="C2" s="1589"/>
      <c r="D2" s="1589"/>
      <c r="E2" s="1589"/>
      <c r="F2" s="1589"/>
      <c r="G2" s="1589"/>
      <c r="H2" s="1589"/>
      <c r="I2" s="1589"/>
      <c r="J2" s="1589"/>
      <c r="K2" s="1589"/>
      <c r="L2" s="1589"/>
      <c r="M2" s="1589"/>
      <c r="N2" s="1589"/>
      <c r="O2" s="1589"/>
      <c r="P2" s="1589"/>
      <c r="Q2" s="1589"/>
    </row>
    <row r="3" spans="2:17" ht="22.5" customHeight="1">
      <c r="B3" s="1590" t="s">
        <v>397</v>
      </c>
      <c r="C3" s="1591"/>
      <c r="D3" s="1591"/>
      <c r="E3" s="1591"/>
      <c r="F3" s="1591"/>
      <c r="G3" s="1591"/>
      <c r="H3" s="1591"/>
      <c r="I3" s="1591"/>
      <c r="J3" s="1591"/>
      <c r="K3" s="1591"/>
      <c r="L3" s="1591"/>
      <c r="M3" s="1591"/>
      <c r="N3" s="1591"/>
      <c r="O3" s="1591"/>
      <c r="P3" s="1591"/>
      <c r="Q3" s="1592"/>
    </row>
    <row r="4" spans="2:17" ht="18" customHeight="1">
      <c r="B4" s="1593" t="s">
        <v>304</v>
      </c>
      <c r="C4" s="1589"/>
      <c r="D4" s="1589"/>
      <c r="E4" s="1589"/>
      <c r="F4" s="1589"/>
      <c r="G4" s="1589"/>
      <c r="H4" s="1589"/>
      <c r="I4" s="1589"/>
      <c r="J4" s="1589"/>
      <c r="K4" s="1589"/>
      <c r="L4" s="1589"/>
      <c r="M4" s="1589"/>
      <c r="N4" s="1589"/>
      <c r="O4" s="1589"/>
      <c r="P4" s="1589"/>
      <c r="Q4" s="1589"/>
    </row>
    <row r="5" spans="2:17" ht="15.75" customHeight="1">
      <c r="B5" s="945"/>
      <c r="C5" s="946"/>
      <c r="D5" s="946"/>
      <c r="E5" s="947" t="s">
        <v>286</v>
      </c>
      <c r="F5" s="946"/>
      <c r="G5" s="946"/>
      <c r="H5" s="947" t="s">
        <v>287</v>
      </c>
      <c r="I5" s="946"/>
      <c r="J5" s="946"/>
      <c r="K5" s="947" t="s">
        <v>126</v>
      </c>
      <c r="L5" s="946"/>
      <c r="M5" s="946"/>
      <c r="N5" s="1585" t="s">
        <v>402</v>
      </c>
      <c r="O5" s="1586"/>
      <c r="P5" s="1586"/>
      <c r="Q5" s="1587"/>
    </row>
    <row r="6" spans="2:17" ht="9.75" customHeight="1">
      <c r="B6" s="950"/>
      <c r="C6" s="951"/>
      <c r="D6" s="952" t="s">
        <v>261</v>
      </c>
      <c r="E6" s="952" t="s">
        <v>398</v>
      </c>
      <c r="F6" s="952" t="s">
        <v>300</v>
      </c>
      <c r="G6" s="952" t="s">
        <v>261</v>
      </c>
      <c r="H6" s="952" t="s">
        <v>398</v>
      </c>
      <c r="I6" s="952" t="s">
        <v>300</v>
      </c>
      <c r="J6" s="952" t="s">
        <v>261</v>
      </c>
      <c r="K6" s="952" t="s">
        <v>398</v>
      </c>
      <c r="L6" s="952" t="s">
        <v>300</v>
      </c>
      <c r="M6" s="1054"/>
      <c r="N6" s="953" t="s">
        <v>261</v>
      </c>
      <c r="O6" s="952" t="s">
        <v>398</v>
      </c>
      <c r="P6" s="952" t="s">
        <v>300</v>
      </c>
      <c r="Q6" s="1086"/>
    </row>
    <row r="7" spans="2:17" ht="9.75" customHeight="1">
      <c r="B7" s="959"/>
      <c r="C7" s="960"/>
      <c r="D7" s="987" t="s">
        <v>468</v>
      </c>
      <c r="E7" s="987" t="s">
        <v>468</v>
      </c>
      <c r="F7" s="987"/>
      <c r="G7" s="987" t="s">
        <v>468</v>
      </c>
      <c r="H7" s="987" t="s">
        <v>468</v>
      </c>
      <c r="I7" s="987"/>
      <c r="J7" s="987" t="s">
        <v>468</v>
      </c>
      <c r="K7" s="987" t="s">
        <v>468</v>
      </c>
      <c r="L7" s="987"/>
      <c r="M7" s="987"/>
      <c r="N7" s="988" t="s">
        <v>468</v>
      </c>
      <c r="O7" s="987" t="s">
        <v>468</v>
      </c>
      <c r="P7" s="987"/>
      <c r="Q7" s="989"/>
    </row>
    <row r="8" spans="2:17" ht="13.5" customHeight="1">
      <c r="B8" s="1026"/>
      <c r="C8" s="1027" t="s">
        <v>549</v>
      </c>
      <c r="D8" s="1022"/>
      <c r="E8" s="969"/>
      <c r="F8" s="969"/>
      <c r="G8" s="1022"/>
      <c r="H8" s="969"/>
      <c r="I8" s="969"/>
      <c r="J8" s="1022"/>
      <c r="K8" s="969"/>
      <c r="L8" s="969"/>
      <c r="M8" s="969"/>
      <c r="N8" s="1030"/>
      <c r="O8" s="969"/>
      <c r="P8" s="969"/>
      <c r="Q8" s="971"/>
    </row>
    <row r="9" spans="2:17" ht="12" customHeight="1">
      <c r="B9" s="991"/>
      <c r="C9" s="992" t="s">
        <v>306</v>
      </c>
      <c r="D9" s="993"/>
      <c r="E9" s="993"/>
      <c r="F9" s="993"/>
      <c r="G9" s="993"/>
      <c r="H9" s="993"/>
      <c r="I9" s="993"/>
      <c r="J9" s="993"/>
      <c r="K9" s="993"/>
      <c r="L9" s="993"/>
      <c r="M9" s="993"/>
      <c r="N9" s="994"/>
      <c r="O9" s="993"/>
      <c r="P9" s="993"/>
      <c r="Q9" s="995"/>
    </row>
    <row r="10" spans="2:17" ht="9" customHeight="1">
      <c r="B10" s="996"/>
      <c r="C10" s="997" t="s">
        <v>307</v>
      </c>
      <c r="D10" s="966">
        <v>4</v>
      </c>
      <c r="E10" s="967">
        <v>2</v>
      </c>
      <c r="F10" s="998">
        <v>100</v>
      </c>
      <c r="G10" s="966">
        <v>2</v>
      </c>
      <c r="H10" s="967">
        <v>1</v>
      </c>
      <c r="I10" s="998">
        <v>100</v>
      </c>
      <c r="J10" s="966">
        <v>6</v>
      </c>
      <c r="K10" s="967">
        <v>3</v>
      </c>
      <c r="L10" s="998">
        <v>100</v>
      </c>
      <c r="M10" s="999"/>
      <c r="N10" s="970">
        <v>10</v>
      </c>
      <c r="O10" s="967">
        <v>8</v>
      </c>
      <c r="P10" s="998">
        <v>25</v>
      </c>
      <c r="Q10" s="1000"/>
    </row>
    <row r="11" spans="2:17" ht="9" customHeight="1">
      <c r="B11" s="996"/>
      <c r="C11" s="997" t="s">
        <v>308</v>
      </c>
      <c r="D11" s="966">
        <v>7</v>
      </c>
      <c r="E11" s="967">
        <v>6</v>
      </c>
      <c r="F11" s="998">
        <v>16.666666666666664</v>
      </c>
      <c r="G11" s="966">
        <v>0</v>
      </c>
      <c r="H11" s="967">
        <v>0</v>
      </c>
      <c r="I11" s="998" t="s">
        <v>312</v>
      </c>
      <c r="J11" s="966">
        <v>7</v>
      </c>
      <c r="K11" s="967">
        <v>6</v>
      </c>
      <c r="L11" s="998">
        <v>16.666666666666664</v>
      </c>
      <c r="M11" s="999"/>
      <c r="N11" s="970">
        <v>9</v>
      </c>
      <c r="O11" s="967">
        <v>9</v>
      </c>
      <c r="P11" s="998">
        <v>0</v>
      </c>
      <c r="Q11" s="1000"/>
    </row>
    <row r="12" spans="2:17" ht="9" customHeight="1">
      <c r="B12" s="996"/>
      <c r="C12" s="997" t="s">
        <v>309</v>
      </c>
      <c r="D12" s="966">
        <v>10</v>
      </c>
      <c r="E12" s="967">
        <v>4</v>
      </c>
      <c r="F12" s="998">
        <v>150</v>
      </c>
      <c r="G12" s="966">
        <v>0</v>
      </c>
      <c r="H12" s="967">
        <v>0</v>
      </c>
      <c r="I12" s="998" t="s">
        <v>312</v>
      </c>
      <c r="J12" s="966">
        <v>10</v>
      </c>
      <c r="K12" s="967">
        <v>4</v>
      </c>
      <c r="L12" s="998">
        <v>150</v>
      </c>
      <c r="M12" s="999"/>
      <c r="N12" s="970">
        <v>11</v>
      </c>
      <c r="O12" s="967">
        <v>8</v>
      </c>
      <c r="P12" s="998">
        <v>37.5</v>
      </c>
      <c r="Q12" s="1000"/>
    </row>
    <row r="13" spans="2:17" ht="9" customHeight="1">
      <c r="B13" s="996"/>
      <c r="C13" s="997" t="s">
        <v>310</v>
      </c>
      <c r="D13" s="966">
        <v>205</v>
      </c>
      <c r="E13" s="967">
        <v>199</v>
      </c>
      <c r="F13" s="998">
        <v>3.015075376884422</v>
      </c>
      <c r="G13" s="966">
        <v>0</v>
      </c>
      <c r="H13" s="967">
        <v>0</v>
      </c>
      <c r="I13" s="998" t="s">
        <v>312</v>
      </c>
      <c r="J13" s="966">
        <v>205</v>
      </c>
      <c r="K13" s="967">
        <v>199</v>
      </c>
      <c r="L13" s="998">
        <v>3.015075376884422</v>
      </c>
      <c r="M13" s="999"/>
      <c r="N13" s="970">
        <v>205</v>
      </c>
      <c r="O13" s="967">
        <v>199</v>
      </c>
      <c r="P13" s="998">
        <v>3.015075376884422</v>
      </c>
      <c r="Q13" s="1000"/>
    </row>
    <row r="14" spans="2:17" ht="9.75" customHeight="1">
      <c r="B14" s="964"/>
      <c r="C14" s="965" t="s">
        <v>313</v>
      </c>
      <c r="D14" s="1001">
        <v>226</v>
      </c>
      <c r="E14" s="1002">
        <v>211</v>
      </c>
      <c r="F14" s="977">
        <v>7.109004739336493</v>
      </c>
      <c r="G14" s="1001">
        <v>2</v>
      </c>
      <c r="H14" s="1001">
        <v>1</v>
      </c>
      <c r="I14" s="977">
        <v>100</v>
      </c>
      <c r="J14" s="1001">
        <v>228</v>
      </c>
      <c r="K14" s="1002">
        <v>212</v>
      </c>
      <c r="L14" s="977">
        <v>7.547169811320755</v>
      </c>
      <c r="M14" s="1003"/>
      <c r="N14" s="979">
        <v>235</v>
      </c>
      <c r="O14" s="976">
        <v>224</v>
      </c>
      <c r="P14" s="1099">
        <v>4.910714285714286</v>
      </c>
      <c r="Q14" s="1005"/>
    </row>
    <row r="15" spans="2:17" ht="9" customHeight="1">
      <c r="B15" s="996"/>
      <c r="C15" s="997" t="s">
        <v>314</v>
      </c>
      <c r="D15" s="966">
        <v>0</v>
      </c>
      <c r="E15" s="967">
        <v>0</v>
      </c>
      <c r="F15" s="998" t="s">
        <v>312</v>
      </c>
      <c r="G15" s="966">
        <v>0</v>
      </c>
      <c r="H15" s="967">
        <v>0</v>
      </c>
      <c r="I15" s="998" t="s">
        <v>312</v>
      </c>
      <c r="J15" s="966">
        <v>0</v>
      </c>
      <c r="K15" s="967">
        <v>0</v>
      </c>
      <c r="L15" s="998" t="s">
        <v>312</v>
      </c>
      <c r="M15" s="999"/>
      <c r="N15" s="970">
        <v>0</v>
      </c>
      <c r="O15" s="967">
        <v>0</v>
      </c>
      <c r="P15" s="998" t="s">
        <v>312</v>
      </c>
      <c r="Q15" s="1000"/>
    </row>
    <row r="16" spans="2:17" ht="9" customHeight="1">
      <c r="B16" s="964"/>
      <c r="C16" s="965" t="s">
        <v>126</v>
      </c>
      <c r="D16" s="1006">
        <v>226</v>
      </c>
      <c r="E16" s="1007">
        <v>211</v>
      </c>
      <c r="F16" s="1008">
        <v>7.109004739336493</v>
      </c>
      <c r="G16" s="1009">
        <v>2</v>
      </c>
      <c r="H16" s="1009">
        <v>1</v>
      </c>
      <c r="I16" s="1010">
        <v>100</v>
      </c>
      <c r="J16" s="1009">
        <v>228</v>
      </c>
      <c r="K16" s="1007">
        <v>212</v>
      </c>
      <c r="L16" s="1008">
        <v>7.547169811320755</v>
      </c>
      <c r="M16" s="1011"/>
      <c r="N16" s="1012">
        <v>235</v>
      </c>
      <c r="O16" s="1057">
        <v>224</v>
      </c>
      <c r="P16" s="1079">
        <v>4.910714285714286</v>
      </c>
      <c r="Q16" s="1013"/>
    </row>
    <row r="17" spans="2:17" ht="9" customHeight="1">
      <c r="B17" s="964"/>
      <c r="C17" s="965"/>
      <c r="D17" s="1022"/>
      <c r="E17" s="1087"/>
      <c r="F17" s="1087"/>
      <c r="G17" s="1023"/>
      <c r="H17" s="1023"/>
      <c r="I17" s="1023"/>
      <c r="J17" s="1023"/>
      <c r="K17" s="1087"/>
      <c r="L17" s="1087"/>
      <c r="M17" s="1087"/>
      <c r="N17" s="1024"/>
      <c r="O17" s="1087"/>
      <c r="P17" s="1087"/>
      <c r="Q17" s="1088"/>
    </row>
    <row r="18" spans="2:17" ht="12" customHeight="1">
      <c r="B18" s="991"/>
      <c r="C18" s="992" t="s">
        <v>315</v>
      </c>
      <c r="D18" s="993"/>
      <c r="E18" s="993"/>
      <c r="F18" s="993"/>
      <c r="G18" s="993"/>
      <c r="H18" s="993"/>
      <c r="I18" s="993"/>
      <c r="J18" s="993"/>
      <c r="K18" s="993"/>
      <c r="L18" s="993"/>
      <c r="M18" s="993"/>
      <c r="N18" s="994"/>
      <c r="O18" s="993"/>
      <c r="P18" s="993"/>
      <c r="Q18" s="995"/>
    </row>
    <row r="19" spans="2:17" ht="9" customHeight="1">
      <c r="B19" s="996"/>
      <c r="C19" s="997" t="s">
        <v>316</v>
      </c>
      <c r="D19" s="966">
        <v>326</v>
      </c>
      <c r="E19" s="967">
        <v>32</v>
      </c>
      <c r="F19" s="998">
        <v>918.75</v>
      </c>
      <c r="G19" s="966">
        <v>45</v>
      </c>
      <c r="H19" s="967">
        <v>43</v>
      </c>
      <c r="I19" s="998">
        <v>4.651162790697675</v>
      </c>
      <c r="J19" s="966">
        <v>371</v>
      </c>
      <c r="K19" s="967">
        <v>75</v>
      </c>
      <c r="L19" s="998">
        <v>394.6666666666667</v>
      </c>
      <c r="M19" s="999"/>
      <c r="N19" s="970">
        <v>410</v>
      </c>
      <c r="O19" s="967">
        <v>209</v>
      </c>
      <c r="P19" s="998">
        <v>96.17224880382776</v>
      </c>
      <c r="Q19" s="1000"/>
    </row>
    <row r="20" spans="2:17" ht="9" customHeight="1">
      <c r="B20" s="996"/>
      <c r="C20" s="997" t="s">
        <v>310</v>
      </c>
      <c r="D20" s="966">
        <v>91</v>
      </c>
      <c r="E20" s="967">
        <v>71</v>
      </c>
      <c r="F20" s="998">
        <v>28.169014084507044</v>
      </c>
      <c r="G20" s="966">
        <v>0</v>
      </c>
      <c r="H20" s="967">
        <v>0</v>
      </c>
      <c r="I20" s="998" t="s">
        <v>312</v>
      </c>
      <c r="J20" s="966">
        <v>91</v>
      </c>
      <c r="K20" s="967">
        <v>71</v>
      </c>
      <c r="L20" s="998">
        <v>28.169014084507044</v>
      </c>
      <c r="M20" s="999"/>
      <c r="N20" s="970">
        <v>91</v>
      </c>
      <c r="O20" s="967">
        <v>71</v>
      </c>
      <c r="P20" s="998">
        <v>28.169014084507044</v>
      </c>
      <c r="Q20" s="1000"/>
    </row>
    <row r="21" spans="2:17" ht="9" customHeight="1">
      <c r="B21" s="996"/>
      <c r="C21" s="997" t="s">
        <v>317</v>
      </c>
      <c r="D21" s="966">
        <v>40</v>
      </c>
      <c r="E21" s="967">
        <v>22</v>
      </c>
      <c r="F21" s="998">
        <v>81.81818181818183</v>
      </c>
      <c r="G21" s="966">
        <v>0</v>
      </c>
      <c r="H21" s="967">
        <v>0</v>
      </c>
      <c r="I21" s="998" t="s">
        <v>312</v>
      </c>
      <c r="J21" s="966">
        <v>40</v>
      </c>
      <c r="K21" s="967">
        <v>22</v>
      </c>
      <c r="L21" s="998">
        <v>81.81818181818183</v>
      </c>
      <c r="M21" s="999"/>
      <c r="N21" s="970">
        <v>40</v>
      </c>
      <c r="O21" s="967">
        <v>22</v>
      </c>
      <c r="P21" s="998">
        <v>81.81818181818183</v>
      </c>
      <c r="Q21" s="1000"/>
    </row>
    <row r="22" spans="2:17" ht="9" customHeight="1">
      <c r="B22" s="964"/>
      <c r="C22" s="965" t="s">
        <v>126</v>
      </c>
      <c r="D22" s="1006">
        <v>457</v>
      </c>
      <c r="E22" s="1007">
        <v>125</v>
      </c>
      <c r="F22" s="1008">
        <v>265.6</v>
      </c>
      <c r="G22" s="1009">
        <v>45</v>
      </c>
      <c r="H22" s="1009">
        <v>43</v>
      </c>
      <c r="I22" s="1010">
        <v>4.651162790697675</v>
      </c>
      <c r="J22" s="1009">
        <v>502</v>
      </c>
      <c r="K22" s="1007">
        <v>168</v>
      </c>
      <c r="L22" s="1008">
        <v>198.80952380952382</v>
      </c>
      <c r="M22" s="1011"/>
      <c r="N22" s="1012">
        <v>541</v>
      </c>
      <c r="O22" s="1057">
        <v>302</v>
      </c>
      <c r="P22" s="1079">
        <v>79.13907284768213</v>
      </c>
      <c r="Q22" s="1013"/>
    </row>
    <row r="23" spans="2:17" ht="9" customHeight="1">
      <c r="B23" s="964"/>
      <c r="C23" s="965"/>
      <c r="D23" s="1022"/>
      <c r="E23" s="1087"/>
      <c r="F23" s="1087"/>
      <c r="G23" s="1023"/>
      <c r="H23" s="1023"/>
      <c r="I23" s="1023"/>
      <c r="J23" s="1023"/>
      <c r="K23" s="1087"/>
      <c r="L23" s="1087"/>
      <c r="M23" s="1087"/>
      <c r="N23" s="1024"/>
      <c r="O23" s="1087"/>
      <c r="P23" s="1087"/>
      <c r="Q23" s="1088"/>
    </row>
    <row r="24" spans="2:17" ht="12" customHeight="1">
      <c r="B24" s="991"/>
      <c r="C24" s="992" t="s">
        <v>318</v>
      </c>
      <c r="D24" s="993"/>
      <c r="E24" s="993"/>
      <c r="F24" s="993"/>
      <c r="G24" s="993"/>
      <c r="H24" s="993"/>
      <c r="I24" s="993"/>
      <c r="J24" s="993"/>
      <c r="K24" s="993"/>
      <c r="L24" s="993"/>
      <c r="M24" s="993"/>
      <c r="N24" s="994"/>
      <c r="O24" s="993"/>
      <c r="P24" s="993"/>
      <c r="Q24" s="995"/>
    </row>
    <row r="25" spans="2:17" ht="9" customHeight="1">
      <c r="B25" s="996"/>
      <c r="C25" s="997" t="s">
        <v>307</v>
      </c>
      <c r="D25" s="966">
        <v>20</v>
      </c>
      <c r="E25" s="967">
        <v>11</v>
      </c>
      <c r="F25" s="998">
        <v>81.81818181818183</v>
      </c>
      <c r="G25" s="966">
        <v>4</v>
      </c>
      <c r="H25" s="967">
        <v>5</v>
      </c>
      <c r="I25" s="998">
        <v>-20</v>
      </c>
      <c r="J25" s="966">
        <v>24</v>
      </c>
      <c r="K25" s="967">
        <v>16</v>
      </c>
      <c r="L25" s="998">
        <v>50</v>
      </c>
      <c r="M25" s="999"/>
      <c r="N25" s="970">
        <v>43</v>
      </c>
      <c r="O25" s="967">
        <v>45</v>
      </c>
      <c r="P25" s="998">
        <v>-4.444444444444445</v>
      </c>
      <c r="Q25" s="1000"/>
    </row>
    <row r="26" spans="2:17" ht="9" customHeight="1">
      <c r="B26" s="996"/>
      <c r="C26" s="997" t="s">
        <v>316</v>
      </c>
      <c r="D26" s="966">
        <v>12</v>
      </c>
      <c r="E26" s="967">
        <v>9</v>
      </c>
      <c r="F26" s="998">
        <v>33.33333333333333</v>
      </c>
      <c r="G26" s="966">
        <v>1</v>
      </c>
      <c r="H26" s="967">
        <v>1</v>
      </c>
      <c r="I26" s="998">
        <v>0</v>
      </c>
      <c r="J26" s="966">
        <v>13</v>
      </c>
      <c r="K26" s="967">
        <v>10</v>
      </c>
      <c r="L26" s="998">
        <v>30</v>
      </c>
      <c r="M26" s="999"/>
      <c r="N26" s="970">
        <v>17</v>
      </c>
      <c r="O26" s="967">
        <v>23</v>
      </c>
      <c r="P26" s="998">
        <v>-26.08695652173913</v>
      </c>
      <c r="Q26" s="1000"/>
    </row>
    <row r="27" spans="2:17" ht="9" customHeight="1">
      <c r="B27" s="996"/>
      <c r="C27" s="997" t="s">
        <v>308</v>
      </c>
      <c r="D27" s="966">
        <v>60</v>
      </c>
      <c r="E27" s="967">
        <v>50</v>
      </c>
      <c r="F27" s="998">
        <v>20</v>
      </c>
      <c r="G27" s="966">
        <v>0</v>
      </c>
      <c r="H27" s="967">
        <v>0</v>
      </c>
      <c r="I27" s="998" t="s">
        <v>312</v>
      </c>
      <c r="J27" s="966">
        <v>60</v>
      </c>
      <c r="K27" s="967">
        <v>50</v>
      </c>
      <c r="L27" s="998">
        <v>20</v>
      </c>
      <c r="M27" s="999"/>
      <c r="N27" s="970">
        <v>60</v>
      </c>
      <c r="O27" s="967">
        <v>50</v>
      </c>
      <c r="P27" s="998">
        <v>20</v>
      </c>
      <c r="Q27" s="1000"/>
    </row>
    <row r="28" spans="2:17" ht="9" customHeight="1">
      <c r="B28" s="996"/>
      <c r="C28" s="997" t="s">
        <v>319</v>
      </c>
      <c r="D28" s="966">
        <v>125</v>
      </c>
      <c r="E28" s="967">
        <v>128</v>
      </c>
      <c r="F28" s="998">
        <v>-2.34375</v>
      </c>
      <c r="G28" s="966">
        <v>0</v>
      </c>
      <c r="H28" s="967">
        <v>0</v>
      </c>
      <c r="I28" s="998" t="s">
        <v>312</v>
      </c>
      <c r="J28" s="966">
        <v>125</v>
      </c>
      <c r="K28" s="967">
        <v>128</v>
      </c>
      <c r="L28" s="998">
        <v>-2.34375</v>
      </c>
      <c r="M28" s="999"/>
      <c r="N28" s="970">
        <v>125</v>
      </c>
      <c r="O28" s="967">
        <v>128</v>
      </c>
      <c r="P28" s="998">
        <v>-2.34375</v>
      </c>
      <c r="Q28" s="1000"/>
    </row>
    <row r="29" spans="2:17" ht="9" customHeight="1">
      <c r="B29" s="996"/>
      <c r="C29" s="997" t="s">
        <v>309</v>
      </c>
      <c r="D29" s="966">
        <v>29</v>
      </c>
      <c r="E29" s="967">
        <v>19</v>
      </c>
      <c r="F29" s="998">
        <v>52.63157894736842</v>
      </c>
      <c r="G29" s="966">
        <v>0</v>
      </c>
      <c r="H29" s="967">
        <v>1</v>
      </c>
      <c r="I29" s="998" t="s">
        <v>312</v>
      </c>
      <c r="J29" s="966">
        <v>29</v>
      </c>
      <c r="K29" s="967">
        <v>20</v>
      </c>
      <c r="L29" s="998">
        <v>45</v>
      </c>
      <c r="M29" s="999"/>
      <c r="N29" s="970">
        <v>39</v>
      </c>
      <c r="O29" s="967">
        <v>27</v>
      </c>
      <c r="P29" s="998">
        <v>44.44444444444444</v>
      </c>
      <c r="Q29" s="1000"/>
    </row>
    <row r="30" spans="2:17" ht="9" customHeight="1">
      <c r="B30" s="996"/>
      <c r="C30" s="997" t="s">
        <v>310</v>
      </c>
      <c r="D30" s="966">
        <v>368</v>
      </c>
      <c r="E30" s="967">
        <v>192</v>
      </c>
      <c r="F30" s="998">
        <v>91.66666666666666</v>
      </c>
      <c r="G30" s="966">
        <v>0</v>
      </c>
      <c r="H30" s="967">
        <v>0</v>
      </c>
      <c r="I30" s="998" t="s">
        <v>312</v>
      </c>
      <c r="J30" s="966">
        <v>368</v>
      </c>
      <c r="K30" s="967">
        <v>192</v>
      </c>
      <c r="L30" s="998">
        <v>91.66666666666666</v>
      </c>
      <c r="M30" s="999"/>
      <c r="N30" s="970">
        <v>368</v>
      </c>
      <c r="O30" s="967">
        <v>192</v>
      </c>
      <c r="P30" s="998">
        <v>91.66666666666666</v>
      </c>
      <c r="Q30" s="1000"/>
    </row>
    <row r="31" spans="2:17" ht="9" customHeight="1">
      <c r="B31" s="964"/>
      <c r="C31" s="965" t="s">
        <v>126</v>
      </c>
      <c r="D31" s="1006">
        <v>614</v>
      </c>
      <c r="E31" s="1007">
        <v>409</v>
      </c>
      <c r="F31" s="1008">
        <v>50.12224938875306</v>
      </c>
      <c r="G31" s="1009">
        <v>5</v>
      </c>
      <c r="H31" s="1009">
        <v>7</v>
      </c>
      <c r="I31" s="1010">
        <v>-28.57142857142857</v>
      </c>
      <c r="J31" s="1009">
        <v>619</v>
      </c>
      <c r="K31" s="1007">
        <v>416</v>
      </c>
      <c r="L31" s="1008">
        <v>48.79807692307692</v>
      </c>
      <c r="M31" s="1011"/>
      <c r="N31" s="1012">
        <v>652</v>
      </c>
      <c r="O31" s="1057">
        <v>465</v>
      </c>
      <c r="P31" s="1079">
        <v>40.215053763440864</v>
      </c>
      <c r="Q31" s="1013"/>
    </row>
    <row r="32" spans="2:17" ht="9" customHeight="1">
      <c r="B32" s="964"/>
      <c r="C32" s="965"/>
      <c r="D32" s="1022"/>
      <c r="E32" s="1087"/>
      <c r="F32" s="1087"/>
      <c r="G32" s="1023"/>
      <c r="H32" s="1023"/>
      <c r="I32" s="1023"/>
      <c r="J32" s="1023"/>
      <c r="K32" s="1087"/>
      <c r="L32" s="1087"/>
      <c r="M32" s="1087"/>
      <c r="N32" s="1024"/>
      <c r="O32" s="1087"/>
      <c r="P32" s="1087"/>
      <c r="Q32" s="1088"/>
    </row>
    <row r="33" spans="2:17" ht="12" customHeight="1">
      <c r="B33" s="991"/>
      <c r="C33" s="992" t="s">
        <v>320</v>
      </c>
      <c r="D33" s="993"/>
      <c r="E33" s="993"/>
      <c r="F33" s="993"/>
      <c r="G33" s="993"/>
      <c r="H33" s="993"/>
      <c r="I33" s="993"/>
      <c r="J33" s="993"/>
      <c r="K33" s="993"/>
      <c r="L33" s="993"/>
      <c r="M33" s="993"/>
      <c r="N33" s="994"/>
      <c r="O33" s="993"/>
      <c r="P33" s="993"/>
      <c r="Q33" s="995"/>
    </row>
    <row r="34" spans="2:17" ht="9" customHeight="1">
      <c r="B34" s="996"/>
      <c r="C34" s="997" t="s">
        <v>307</v>
      </c>
      <c r="D34" s="966">
        <v>-1</v>
      </c>
      <c r="E34" s="967">
        <v>0</v>
      </c>
      <c r="F34" s="998" t="s">
        <v>312</v>
      </c>
      <c r="G34" s="966">
        <v>0</v>
      </c>
      <c r="H34" s="967">
        <v>0</v>
      </c>
      <c r="I34" s="998" t="s">
        <v>312</v>
      </c>
      <c r="J34" s="966">
        <v>-1</v>
      </c>
      <c r="K34" s="967">
        <v>0</v>
      </c>
      <c r="L34" s="998" t="s">
        <v>312</v>
      </c>
      <c r="M34" s="999"/>
      <c r="N34" s="970">
        <v>-1</v>
      </c>
      <c r="O34" s="967">
        <v>1</v>
      </c>
      <c r="P34" s="998">
        <v>-200</v>
      </c>
      <c r="Q34" s="1000"/>
    </row>
    <row r="35" spans="2:17" ht="9" customHeight="1">
      <c r="B35" s="996"/>
      <c r="C35" s="997" t="s">
        <v>308</v>
      </c>
      <c r="D35" s="966">
        <v>13</v>
      </c>
      <c r="E35" s="967">
        <v>5</v>
      </c>
      <c r="F35" s="998">
        <v>160</v>
      </c>
      <c r="G35" s="966">
        <v>0</v>
      </c>
      <c r="H35" s="967">
        <v>0</v>
      </c>
      <c r="I35" s="998" t="s">
        <v>312</v>
      </c>
      <c r="J35" s="966">
        <v>13</v>
      </c>
      <c r="K35" s="967">
        <v>5</v>
      </c>
      <c r="L35" s="998">
        <v>160</v>
      </c>
      <c r="M35" s="999"/>
      <c r="N35" s="970">
        <v>13</v>
      </c>
      <c r="O35" s="967">
        <v>5</v>
      </c>
      <c r="P35" s="998">
        <v>160</v>
      </c>
      <c r="Q35" s="1000"/>
    </row>
    <row r="36" spans="2:17" ht="9" customHeight="1">
      <c r="B36" s="996"/>
      <c r="C36" s="997" t="s">
        <v>319</v>
      </c>
      <c r="D36" s="966">
        <v>16</v>
      </c>
      <c r="E36" s="967">
        <v>25</v>
      </c>
      <c r="F36" s="998">
        <v>-36</v>
      </c>
      <c r="G36" s="966">
        <v>0</v>
      </c>
      <c r="H36" s="967">
        <v>0</v>
      </c>
      <c r="I36" s="998" t="s">
        <v>312</v>
      </c>
      <c r="J36" s="966">
        <v>16</v>
      </c>
      <c r="K36" s="967">
        <v>25</v>
      </c>
      <c r="L36" s="998">
        <v>-36</v>
      </c>
      <c r="M36" s="999"/>
      <c r="N36" s="970">
        <v>16</v>
      </c>
      <c r="O36" s="967">
        <v>25</v>
      </c>
      <c r="P36" s="998">
        <v>-36</v>
      </c>
      <c r="Q36" s="1000"/>
    </row>
    <row r="37" spans="2:17" ht="9" customHeight="1">
      <c r="B37" s="996"/>
      <c r="C37" s="997" t="s">
        <v>309</v>
      </c>
      <c r="D37" s="966">
        <v>201</v>
      </c>
      <c r="E37" s="967">
        <v>180</v>
      </c>
      <c r="F37" s="998">
        <v>11.666666666666666</v>
      </c>
      <c r="G37" s="966">
        <v>1</v>
      </c>
      <c r="H37" s="967">
        <v>1</v>
      </c>
      <c r="I37" s="998">
        <v>0</v>
      </c>
      <c r="J37" s="966">
        <v>202</v>
      </c>
      <c r="K37" s="967">
        <v>181</v>
      </c>
      <c r="L37" s="998">
        <v>11.602209944751381</v>
      </c>
      <c r="M37" s="999"/>
      <c r="N37" s="970">
        <v>207</v>
      </c>
      <c r="O37" s="967">
        <v>189</v>
      </c>
      <c r="P37" s="998">
        <v>9.523809523809524</v>
      </c>
      <c r="Q37" s="1000"/>
    </row>
    <row r="38" spans="2:17" ht="9" customHeight="1">
      <c r="B38" s="996"/>
      <c r="C38" s="997" t="s">
        <v>310</v>
      </c>
      <c r="D38" s="966">
        <v>171</v>
      </c>
      <c r="E38" s="967">
        <v>280</v>
      </c>
      <c r="F38" s="998">
        <v>-38.92857142857143</v>
      </c>
      <c r="G38" s="966">
        <v>0</v>
      </c>
      <c r="H38" s="967">
        <v>0</v>
      </c>
      <c r="I38" s="998" t="s">
        <v>312</v>
      </c>
      <c r="J38" s="966">
        <v>171</v>
      </c>
      <c r="K38" s="967">
        <v>280</v>
      </c>
      <c r="L38" s="998">
        <v>-38.92857142857143</v>
      </c>
      <c r="M38" s="999"/>
      <c r="N38" s="970">
        <v>171</v>
      </c>
      <c r="O38" s="967">
        <v>280</v>
      </c>
      <c r="P38" s="998">
        <v>-38.92857142857143</v>
      </c>
      <c r="Q38" s="1000"/>
    </row>
    <row r="39" spans="2:17" ht="9" customHeight="1">
      <c r="B39" s="996"/>
      <c r="C39" s="997" t="s">
        <v>321</v>
      </c>
      <c r="D39" s="966">
        <v>-32</v>
      </c>
      <c r="E39" s="967">
        <v>0</v>
      </c>
      <c r="F39" s="998" t="s">
        <v>312</v>
      </c>
      <c r="G39" s="966">
        <v>0</v>
      </c>
      <c r="H39" s="967">
        <v>0</v>
      </c>
      <c r="I39" s="998" t="s">
        <v>312</v>
      </c>
      <c r="J39" s="966">
        <v>-32</v>
      </c>
      <c r="K39" s="967">
        <v>0</v>
      </c>
      <c r="L39" s="998" t="s">
        <v>312</v>
      </c>
      <c r="M39" s="999"/>
      <c r="N39" s="970">
        <v>-32</v>
      </c>
      <c r="O39" s="967">
        <v>0</v>
      </c>
      <c r="P39" s="998" t="s">
        <v>312</v>
      </c>
      <c r="Q39" s="1000"/>
    </row>
    <row r="40" spans="2:17" ht="9" customHeight="1">
      <c r="B40" s="996"/>
      <c r="C40" s="997" t="s">
        <v>317</v>
      </c>
      <c r="D40" s="966">
        <v>123</v>
      </c>
      <c r="E40" s="967">
        <v>0</v>
      </c>
      <c r="F40" s="998" t="s">
        <v>312</v>
      </c>
      <c r="G40" s="966">
        <v>0</v>
      </c>
      <c r="H40" s="967">
        <v>0</v>
      </c>
      <c r="I40" s="998" t="s">
        <v>312</v>
      </c>
      <c r="J40" s="966">
        <v>123</v>
      </c>
      <c r="K40" s="967">
        <v>0</v>
      </c>
      <c r="L40" s="998" t="s">
        <v>312</v>
      </c>
      <c r="M40" s="999"/>
      <c r="N40" s="970">
        <v>123</v>
      </c>
      <c r="O40" s="967">
        <v>0</v>
      </c>
      <c r="P40" s="998" t="s">
        <v>312</v>
      </c>
      <c r="Q40" s="1000"/>
    </row>
    <row r="41" spans="2:17" ht="9" customHeight="1">
      <c r="B41" s="964"/>
      <c r="C41" s="965" t="s">
        <v>126</v>
      </c>
      <c r="D41" s="1006">
        <v>491</v>
      </c>
      <c r="E41" s="1007">
        <v>490</v>
      </c>
      <c r="F41" s="1008">
        <v>0.20408163265306123</v>
      </c>
      <c r="G41" s="1009">
        <v>1</v>
      </c>
      <c r="H41" s="1009">
        <v>1</v>
      </c>
      <c r="I41" s="1010">
        <v>0</v>
      </c>
      <c r="J41" s="1009">
        <v>492</v>
      </c>
      <c r="K41" s="1007">
        <v>491</v>
      </c>
      <c r="L41" s="1008">
        <v>0.20366598778004072</v>
      </c>
      <c r="M41" s="1011"/>
      <c r="N41" s="1012">
        <v>497</v>
      </c>
      <c r="O41" s="1057">
        <v>500</v>
      </c>
      <c r="P41" s="1079">
        <v>-0.6</v>
      </c>
      <c r="Q41" s="1013"/>
    </row>
    <row r="42" spans="2:17" ht="9" customHeight="1">
      <c r="B42" s="964"/>
      <c r="C42" s="965"/>
      <c r="D42" s="1022"/>
      <c r="E42" s="1087"/>
      <c r="F42" s="1087"/>
      <c r="G42" s="1023"/>
      <c r="H42" s="1023"/>
      <c r="I42" s="1023"/>
      <c r="J42" s="1023"/>
      <c r="K42" s="1087"/>
      <c r="L42" s="1087"/>
      <c r="M42" s="1087"/>
      <c r="N42" s="1024"/>
      <c r="O42" s="1087"/>
      <c r="P42" s="1087"/>
      <c r="Q42" s="1088"/>
    </row>
    <row r="43" spans="2:17" ht="6.75" customHeight="1">
      <c r="B43" s="1015"/>
      <c r="C43" s="1016"/>
      <c r="D43" s="1089"/>
      <c r="E43" s="1089"/>
      <c r="F43" s="1090"/>
      <c r="G43" s="1089"/>
      <c r="H43" s="1090"/>
      <c r="I43" s="1090"/>
      <c r="J43" s="1089"/>
      <c r="K43" s="1090"/>
      <c r="L43" s="1090"/>
      <c r="M43" s="1090"/>
      <c r="N43" s="1091"/>
      <c r="O43" s="1090"/>
      <c r="P43" s="1090"/>
      <c r="Q43" s="1092"/>
    </row>
    <row r="44" spans="2:17" ht="9.75" customHeight="1">
      <c r="B44" s="1015"/>
      <c r="C44" s="1027" t="s">
        <v>322</v>
      </c>
      <c r="D44" s="1093"/>
      <c r="E44" s="1093"/>
      <c r="F44" s="1094"/>
      <c r="G44" s="1093"/>
      <c r="H44" s="1094"/>
      <c r="I44" s="1094"/>
      <c r="J44" s="1093"/>
      <c r="K44" s="1094"/>
      <c r="L44" s="1094"/>
      <c r="M44" s="1094"/>
      <c r="N44" s="1095"/>
      <c r="O44" s="1094"/>
      <c r="P44" s="1094"/>
      <c r="Q44" s="1096"/>
    </row>
    <row r="45" spans="2:17" ht="9" customHeight="1">
      <c r="B45" s="996"/>
      <c r="C45" s="997" t="s">
        <v>307</v>
      </c>
      <c r="D45" s="966">
        <v>23</v>
      </c>
      <c r="E45" s="967">
        <v>13</v>
      </c>
      <c r="F45" s="998">
        <v>76.92307692307693</v>
      </c>
      <c r="G45" s="966">
        <v>6</v>
      </c>
      <c r="H45" s="967">
        <v>6</v>
      </c>
      <c r="I45" s="998">
        <v>0</v>
      </c>
      <c r="J45" s="966">
        <v>29</v>
      </c>
      <c r="K45" s="967">
        <v>19</v>
      </c>
      <c r="L45" s="998">
        <v>52.63157894736842</v>
      </c>
      <c r="M45" s="999"/>
      <c r="N45" s="970">
        <v>52</v>
      </c>
      <c r="O45" s="967">
        <v>54</v>
      </c>
      <c r="P45" s="998">
        <v>-3.7037037037037033</v>
      </c>
      <c r="Q45" s="1000"/>
    </row>
    <row r="46" spans="2:17" ht="9" customHeight="1">
      <c r="B46" s="996"/>
      <c r="C46" s="997" t="s">
        <v>316</v>
      </c>
      <c r="D46" s="966">
        <v>338</v>
      </c>
      <c r="E46" s="967">
        <v>41</v>
      </c>
      <c r="F46" s="998">
        <v>724.390243902439</v>
      </c>
      <c r="G46" s="966">
        <v>46</v>
      </c>
      <c r="H46" s="967">
        <v>44</v>
      </c>
      <c r="I46" s="998">
        <v>4.545454545454546</v>
      </c>
      <c r="J46" s="966">
        <v>384</v>
      </c>
      <c r="K46" s="967">
        <v>85</v>
      </c>
      <c r="L46" s="998">
        <v>351.7647058823529</v>
      </c>
      <c r="M46" s="999"/>
      <c r="N46" s="970">
        <v>427</v>
      </c>
      <c r="O46" s="967">
        <v>232</v>
      </c>
      <c r="P46" s="998">
        <v>84.05172413793103</v>
      </c>
      <c r="Q46" s="1000"/>
    </row>
    <row r="47" spans="2:17" ht="9" customHeight="1">
      <c r="B47" s="996"/>
      <c r="C47" s="997" t="s">
        <v>308</v>
      </c>
      <c r="D47" s="966">
        <v>80</v>
      </c>
      <c r="E47" s="967">
        <v>61</v>
      </c>
      <c r="F47" s="998">
        <v>31.147540983606557</v>
      </c>
      <c r="G47" s="966">
        <v>0</v>
      </c>
      <c r="H47" s="967">
        <v>0</v>
      </c>
      <c r="I47" s="998" t="s">
        <v>312</v>
      </c>
      <c r="J47" s="966">
        <v>80</v>
      </c>
      <c r="K47" s="967">
        <v>61</v>
      </c>
      <c r="L47" s="998">
        <v>31.147540983606557</v>
      </c>
      <c r="M47" s="999"/>
      <c r="N47" s="970">
        <v>82</v>
      </c>
      <c r="O47" s="967">
        <v>64</v>
      </c>
      <c r="P47" s="998">
        <v>28.125</v>
      </c>
      <c r="Q47" s="1000"/>
    </row>
    <row r="48" spans="2:17" ht="9" customHeight="1">
      <c r="B48" s="996"/>
      <c r="C48" s="997" t="s">
        <v>319</v>
      </c>
      <c r="D48" s="966">
        <v>141</v>
      </c>
      <c r="E48" s="967">
        <v>153</v>
      </c>
      <c r="F48" s="998">
        <v>-7.8431372549019605</v>
      </c>
      <c r="G48" s="966">
        <v>0</v>
      </c>
      <c r="H48" s="967">
        <v>0</v>
      </c>
      <c r="I48" s="998" t="s">
        <v>312</v>
      </c>
      <c r="J48" s="966">
        <v>141</v>
      </c>
      <c r="K48" s="967">
        <v>153</v>
      </c>
      <c r="L48" s="998">
        <v>-7.8431372549019605</v>
      </c>
      <c r="M48" s="999"/>
      <c r="N48" s="970">
        <v>141</v>
      </c>
      <c r="O48" s="967">
        <v>153</v>
      </c>
      <c r="P48" s="998">
        <v>-7.8431372549019605</v>
      </c>
      <c r="Q48" s="1000"/>
    </row>
    <row r="49" spans="2:17" ht="9" customHeight="1">
      <c r="B49" s="996"/>
      <c r="C49" s="997" t="s">
        <v>309</v>
      </c>
      <c r="D49" s="966">
        <v>240</v>
      </c>
      <c r="E49" s="967">
        <v>203</v>
      </c>
      <c r="F49" s="998">
        <v>18.226600985221676</v>
      </c>
      <c r="G49" s="966">
        <v>1</v>
      </c>
      <c r="H49" s="967">
        <v>2</v>
      </c>
      <c r="I49" s="998">
        <v>-50</v>
      </c>
      <c r="J49" s="966">
        <v>241</v>
      </c>
      <c r="K49" s="967">
        <v>205</v>
      </c>
      <c r="L49" s="998">
        <v>17.560975609756095</v>
      </c>
      <c r="M49" s="999"/>
      <c r="N49" s="970">
        <v>257</v>
      </c>
      <c r="O49" s="967">
        <v>224</v>
      </c>
      <c r="P49" s="998">
        <v>14.732142857142858</v>
      </c>
      <c r="Q49" s="1000"/>
    </row>
    <row r="50" spans="2:17" ht="9" customHeight="1">
      <c r="B50" s="996"/>
      <c r="C50" s="997" t="s">
        <v>310</v>
      </c>
      <c r="D50" s="966">
        <v>835</v>
      </c>
      <c r="E50" s="967">
        <v>742</v>
      </c>
      <c r="F50" s="998">
        <v>12.533692722371967</v>
      </c>
      <c r="G50" s="966">
        <v>0</v>
      </c>
      <c r="H50" s="967">
        <v>0</v>
      </c>
      <c r="I50" s="998" t="s">
        <v>312</v>
      </c>
      <c r="J50" s="966">
        <v>835</v>
      </c>
      <c r="K50" s="967">
        <v>742</v>
      </c>
      <c r="L50" s="998">
        <v>12.533692722371967</v>
      </c>
      <c r="M50" s="999"/>
      <c r="N50" s="970">
        <v>835</v>
      </c>
      <c r="O50" s="967">
        <v>742</v>
      </c>
      <c r="P50" s="998">
        <v>12.533692722371967</v>
      </c>
      <c r="Q50" s="1000"/>
    </row>
    <row r="51" spans="2:17" ht="9" customHeight="1">
      <c r="B51" s="996"/>
      <c r="C51" s="997" t="s">
        <v>317</v>
      </c>
      <c r="D51" s="966">
        <v>131</v>
      </c>
      <c r="E51" s="967">
        <v>22</v>
      </c>
      <c r="F51" s="998">
        <v>495.45454545454544</v>
      </c>
      <c r="G51" s="966">
        <v>0</v>
      </c>
      <c r="H51" s="967">
        <v>0</v>
      </c>
      <c r="I51" s="998" t="s">
        <v>312</v>
      </c>
      <c r="J51" s="966">
        <v>131</v>
      </c>
      <c r="K51" s="967">
        <v>22</v>
      </c>
      <c r="L51" s="998">
        <v>495.45454545454544</v>
      </c>
      <c r="M51" s="999"/>
      <c r="N51" s="970">
        <v>131</v>
      </c>
      <c r="O51" s="967">
        <v>22</v>
      </c>
      <c r="P51" s="998">
        <v>495.45454545454544</v>
      </c>
      <c r="Q51" s="1000"/>
    </row>
    <row r="52" spans="2:17" ht="9" customHeight="1">
      <c r="B52" s="1116"/>
      <c r="C52" s="997"/>
      <c r="D52" s="975">
        <v>1788</v>
      </c>
      <c r="E52" s="976">
        <v>1235</v>
      </c>
      <c r="F52" s="1099">
        <v>44.77732793522267</v>
      </c>
      <c r="G52" s="975">
        <v>53</v>
      </c>
      <c r="H52" s="976">
        <v>52</v>
      </c>
      <c r="I52" s="1099">
        <v>1.9230769230769231</v>
      </c>
      <c r="J52" s="975">
        <v>1841</v>
      </c>
      <c r="K52" s="976">
        <v>1287</v>
      </c>
      <c r="L52" s="1099">
        <v>43.04584304584304</v>
      </c>
      <c r="M52" s="999"/>
      <c r="N52" s="979">
        <v>1925</v>
      </c>
      <c r="O52" s="976">
        <v>1491</v>
      </c>
      <c r="P52" s="1099">
        <v>29.107981220657276</v>
      </c>
      <c r="Q52" s="1066"/>
    </row>
    <row r="53" spans="2:17" ht="9" customHeight="1">
      <c r="B53" s="996"/>
      <c r="C53" s="997" t="s">
        <v>314</v>
      </c>
      <c r="D53" s="966">
        <v>0</v>
      </c>
      <c r="E53" s="967">
        <v>0</v>
      </c>
      <c r="F53" s="998" t="s">
        <v>312</v>
      </c>
      <c r="G53" s="966">
        <v>0</v>
      </c>
      <c r="H53" s="967">
        <v>0</v>
      </c>
      <c r="I53" s="998" t="s">
        <v>312</v>
      </c>
      <c r="J53" s="966">
        <v>0</v>
      </c>
      <c r="K53" s="967">
        <v>0</v>
      </c>
      <c r="L53" s="998" t="s">
        <v>312</v>
      </c>
      <c r="M53" s="999"/>
      <c r="N53" s="970">
        <v>0</v>
      </c>
      <c r="O53" s="967">
        <v>0</v>
      </c>
      <c r="P53" s="998" t="s">
        <v>312</v>
      </c>
      <c r="Q53" s="1000"/>
    </row>
    <row r="54" spans="2:17" ht="11.25" customHeight="1">
      <c r="B54" s="1026"/>
      <c r="C54" s="1027" t="s">
        <v>323</v>
      </c>
      <c r="D54" s="1006">
        <v>1788</v>
      </c>
      <c r="E54" s="1057">
        <v>1235</v>
      </c>
      <c r="F54" s="1079">
        <v>44.77732793522267</v>
      </c>
      <c r="G54" s="1006">
        <v>53</v>
      </c>
      <c r="H54" s="1057">
        <v>52</v>
      </c>
      <c r="I54" s="1079">
        <v>1.9230769230769231</v>
      </c>
      <c r="J54" s="1006">
        <v>1841</v>
      </c>
      <c r="K54" s="1057">
        <v>1287</v>
      </c>
      <c r="L54" s="1079">
        <v>43.04584304584304</v>
      </c>
      <c r="M54" s="1035"/>
      <c r="N54" s="1012">
        <v>1925</v>
      </c>
      <c r="O54" s="1057">
        <v>1491</v>
      </c>
      <c r="P54" s="1079">
        <v>29.107981220657276</v>
      </c>
      <c r="Q54" s="1029"/>
    </row>
    <row r="55" spans="2:17" ht="6.75" customHeight="1">
      <c r="B55" s="964"/>
      <c r="C55" s="965"/>
      <c r="D55" s="1022"/>
      <c r="E55" s="1023"/>
      <c r="F55" s="1023"/>
      <c r="G55" s="1023"/>
      <c r="H55" s="1023"/>
      <c r="I55" s="1023"/>
      <c r="J55" s="1023"/>
      <c r="K55" s="1023"/>
      <c r="L55" s="1023"/>
      <c r="M55" s="1023"/>
      <c r="N55" s="1024"/>
      <c r="O55" s="1023"/>
      <c r="P55" s="1023"/>
      <c r="Q55" s="1025"/>
    </row>
    <row r="56" spans="2:17" ht="9.75" customHeight="1">
      <c r="B56" s="950"/>
      <c r="C56" s="951" t="s">
        <v>263</v>
      </c>
      <c r="D56" s="956"/>
      <c r="E56" s="956"/>
      <c r="F56" s="956"/>
      <c r="G56" s="956"/>
      <c r="H56" s="956"/>
      <c r="I56" s="956"/>
      <c r="J56" s="956"/>
      <c r="K56" s="956"/>
      <c r="L56" s="956"/>
      <c r="M56" s="956"/>
      <c r="N56" s="990"/>
      <c r="O56" s="956"/>
      <c r="P56" s="956"/>
      <c r="Q56" s="958"/>
    </row>
    <row r="57" spans="2:17" ht="9" customHeight="1">
      <c r="B57" s="996"/>
      <c r="C57" s="997" t="s">
        <v>325</v>
      </c>
      <c r="D57" s="966">
        <v>44</v>
      </c>
      <c r="E57" s="967">
        <v>33</v>
      </c>
      <c r="F57" s="998">
        <v>33.33333333333333</v>
      </c>
      <c r="G57" s="966">
        <v>0</v>
      </c>
      <c r="H57" s="967">
        <v>0</v>
      </c>
      <c r="I57" s="998" t="s">
        <v>312</v>
      </c>
      <c r="J57" s="966">
        <v>44</v>
      </c>
      <c r="K57" s="967">
        <v>33</v>
      </c>
      <c r="L57" s="998">
        <v>33.33333333333333</v>
      </c>
      <c r="M57" s="999"/>
      <c r="N57" s="970">
        <v>44</v>
      </c>
      <c r="O57" s="967">
        <v>33</v>
      </c>
      <c r="P57" s="998">
        <v>33.33333333333333</v>
      </c>
      <c r="Q57" s="1000"/>
    </row>
    <row r="58" spans="2:17" ht="9" customHeight="1">
      <c r="B58" s="1026"/>
      <c r="C58" s="1027" t="s">
        <v>326</v>
      </c>
      <c r="D58" s="1009">
        <v>44</v>
      </c>
      <c r="E58" s="1007">
        <v>33</v>
      </c>
      <c r="F58" s="1008">
        <v>33.33333333333333</v>
      </c>
      <c r="G58" s="1009">
        <v>0</v>
      </c>
      <c r="H58" s="1007">
        <v>0</v>
      </c>
      <c r="I58" s="1008" t="s">
        <v>312</v>
      </c>
      <c r="J58" s="1009">
        <v>44</v>
      </c>
      <c r="K58" s="1007">
        <v>33</v>
      </c>
      <c r="L58" s="1008">
        <v>33.33333333333333</v>
      </c>
      <c r="M58" s="1028"/>
      <c r="N58" s="1012">
        <v>44</v>
      </c>
      <c r="O58" s="1057">
        <v>33</v>
      </c>
      <c r="P58" s="1079">
        <v>33.33333333333333</v>
      </c>
      <c r="Q58" s="1029"/>
    </row>
    <row r="59" spans="2:17" ht="13.5" customHeight="1">
      <c r="B59" s="1026"/>
      <c r="C59" s="1027"/>
      <c r="D59" s="1100"/>
      <c r="E59" s="1101"/>
      <c r="F59" s="1101"/>
      <c r="G59" s="1100"/>
      <c r="H59" s="1101"/>
      <c r="I59" s="1101"/>
      <c r="J59" s="1100"/>
      <c r="K59" s="1101"/>
      <c r="L59" s="1101"/>
      <c r="M59" s="1101"/>
      <c r="N59" s="1102"/>
      <c r="O59" s="1101"/>
      <c r="P59" s="1101"/>
      <c r="Q59" s="1103"/>
    </row>
    <row r="60" spans="2:17" ht="13.5" customHeight="1">
      <c r="B60" s="1026"/>
      <c r="C60" s="1027" t="s">
        <v>264</v>
      </c>
      <c r="D60" s="1006">
        <v>1832</v>
      </c>
      <c r="E60" s="1007">
        <v>1268</v>
      </c>
      <c r="F60" s="1008">
        <v>44.479495268138805</v>
      </c>
      <c r="G60" s="1009">
        <v>53</v>
      </c>
      <c r="H60" s="1009">
        <v>52</v>
      </c>
      <c r="I60" s="1010">
        <v>1.9230769230769231</v>
      </c>
      <c r="J60" s="1009">
        <v>1885</v>
      </c>
      <c r="K60" s="1007">
        <v>1320</v>
      </c>
      <c r="L60" s="1008">
        <v>42.803030303030305</v>
      </c>
      <c r="M60" s="1011"/>
      <c r="N60" s="970">
        <v>1969</v>
      </c>
      <c r="O60" s="967">
        <v>1524</v>
      </c>
      <c r="P60" s="998">
        <v>29.1994750656168</v>
      </c>
      <c r="Q60" s="1029"/>
    </row>
    <row r="61" spans="2:17" ht="9" customHeight="1">
      <c r="B61" s="1026"/>
      <c r="C61" s="1027"/>
      <c r="D61" s="1104"/>
      <c r="E61" s="978"/>
      <c r="F61" s="978"/>
      <c r="G61" s="1104"/>
      <c r="H61" s="978"/>
      <c r="I61" s="978"/>
      <c r="J61" s="1104"/>
      <c r="K61" s="978"/>
      <c r="L61" s="978"/>
      <c r="M61" s="978"/>
      <c r="N61" s="1105"/>
      <c r="O61" s="978"/>
      <c r="P61" s="978"/>
      <c r="Q61" s="980"/>
    </row>
    <row r="62" spans="2:17" ht="15" customHeight="1">
      <c r="B62" s="964"/>
      <c r="C62" s="965" t="s">
        <v>265</v>
      </c>
      <c r="D62" s="965"/>
      <c r="E62" s="965"/>
      <c r="F62" s="965"/>
      <c r="G62" s="965"/>
      <c r="H62" s="965"/>
      <c r="I62" s="965"/>
      <c r="J62" s="965"/>
      <c r="K62" s="965"/>
      <c r="L62" s="965"/>
      <c r="M62" s="965"/>
      <c r="N62" s="964"/>
      <c r="O62" s="965"/>
      <c r="P62" s="965"/>
      <c r="Q62" s="1031"/>
    </row>
    <row r="63" spans="2:17" ht="9" customHeight="1">
      <c r="B63" s="996"/>
      <c r="C63" s="997" t="s">
        <v>329</v>
      </c>
      <c r="D63" s="966">
        <v>171</v>
      </c>
      <c r="E63" s="967">
        <v>204</v>
      </c>
      <c r="F63" s="998">
        <v>-16.176470588235293</v>
      </c>
      <c r="G63" s="966">
        <v>0</v>
      </c>
      <c r="H63" s="967">
        <v>0</v>
      </c>
      <c r="I63" s="998" t="s">
        <v>312</v>
      </c>
      <c r="J63" s="966">
        <v>171</v>
      </c>
      <c r="K63" s="967">
        <v>204</v>
      </c>
      <c r="L63" s="998">
        <v>-16.176470588235293</v>
      </c>
      <c r="M63" s="999"/>
      <c r="N63" s="970">
        <v>171</v>
      </c>
      <c r="O63" s="967">
        <v>204</v>
      </c>
      <c r="P63" s="998">
        <v>-16.176470588235293</v>
      </c>
      <c r="Q63" s="1000"/>
    </row>
    <row r="64" spans="2:17" ht="9" customHeight="1">
      <c r="B64" s="996"/>
      <c r="C64" s="997" t="s">
        <v>330</v>
      </c>
      <c r="D64" s="966">
        <v>118</v>
      </c>
      <c r="E64" s="967">
        <v>144</v>
      </c>
      <c r="F64" s="998">
        <v>-18.055555555555554</v>
      </c>
      <c r="G64" s="966">
        <v>0</v>
      </c>
      <c r="H64" s="967">
        <v>0</v>
      </c>
      <c r="I64" s="998" t="s">
        <v>312</v>
      </c>
      <c r="J64" s="966">
        <v>118</v>
      </c>
      <c r="K64" s="967">
        <v>144</v>
      </c>
      <c r="L64" s="998">
        <v>-18.055555555555554</v>
      </c>
      <c r="M64" s="999"/>
      <c r="N64" s="970">
        <v>118</v>
      </c>
      <c r="O64" s="967">
        <v>144</v>
      </c>
      <c r="P64" s="998">
        <v>-18.055555555555554</v>
      </c>
      <c r="Q64" s="1000"/>
    </row>
    <row r="65" spans="2:17" ht="9" customHeight="1">
      <c r="B65" s="996"/>
      <c r="C65" s="997" t="s">
        <v>331</v>
      </c>
      <c r="D65" s="966">
        <v>1010</v>
      </c>
      <c r="E65" s="967">
        <v>922</v>
      </c>
      <c r="F65" s="998">
        <v>9.544468546637743</v>
      </c>
      <c r="G65" s="966">
        <v>0</v>
      </c>
      <c r="H65" s="967">
        <v>0</v>
      </c>
      <c r="I65" s="998" t="s">
        <v>312</v>
      </c>
      <c r="J65" s="966">
        <v>1010</v>
      </c>
      <c r="K65" s="967">
        <v>922</v>
      </c>
      <c r="L65" s="998">
        <v>9.544468546637743</v>
      </c>
      <c r="M65" s="999"/>
      <c r="N65" s="970">
        <v>1010</v>
      </c>
      <c r="O65" s="967">
        <v>922</v>
      </c>
      <c r="P65" s="998">
        <v>9.544468546637743</v>
      </c>
      <c r="Q65" s="1000"/>
    </row>
    <row r="66" spans="2:17" ht="9" customHeight="1">
      <c r="B66" s="996"/>
      <c r="C66" s="997" t="s">
        <v>192</v>
      </c>
      <c r="D66" s="966">
        <v>2</v>
      </c>
      <c r="E66" s="967">
        <v>2</v>
      </c>
      <c r="F66" s="998">
        <v>0</v>
      </c>
      <c r="G66" s="966">
        <v>4</v>
      </c>
      <c r="H66" s="967">
        <v>4</v>
      </c>
      <c r="I66" s="998">
        <v>0</v>
      </c>
      <c r="J66" s="966">
        <v>6</v>
      </c>
      <c r="K66" s="967">
        <v>6</v>
      </c>
      <c r="L66" s="998">
        <v>0</v>
      </c>
      <c r="M66" s="999"/>
      <c r="N66" s="970">
        <v>43</v>
      </c>
      <c r="O66" s="967">
        <v>35</v>
      </c>
      <c r="P66" s="998">
        <v>22.857142857142858</v>
      </c>
      <c r="Q66" s="1000"/>
    </row>
    <row r="67" spans="2:17" ht="9" customHeight="1">
      <c r="B67" s="964"/>
      <c r="C67" s="965" t="s">
        <v>332</v>
      </c>
      <c r="D67" s="1001">
        <v>1301</v>
      </c>
      <c r="E67" s="1002">
        <v>1272</v>
      </c>
      <c r="F67" s="977">
        <v>2.279874213836478</v>
      </c>
      <c r="G67" s="1001">
        <v>4</v>
      </c>
      <c r="H67" s="1001">
        <v>4</v>
      </c>
      <c r="I67" s="977">
        <v>0</v>
      </c>
      <c r="J67" s="1001">
        <v>1305</v>
      </c>
      <c r="K67" s="1002">
        <v>1276</v>
      </c>
      <c r="L67" s="977">
        <v>2.272727272727273</v>
      </c>
      <c r="M67" s="1003"/>
      <c r="N67" s="979">
        <v>1342</v>
      </c>
      <c r="O67" s="976">
        <v>1305</v>
      </c>
      <c r="P67" s="1099">
        <v>2.835249042145594</v>
      </c>
      <c r="Q67" s="1005"/>
    </row>
    <row r="68" spans="2:17" ht="9" customHeight="1">
      <c r="B68" s="996"/>
      <c r="C68" s="997" t="s">
        <v>333</v>
      </c>
      <c r="D68" s="966">
        <v>133</v>
      </c>
      <c r="E68" s="967">
        <v>15</v>
      </c>
      <c r="F68" s="998">
        <v>786.6666666666666</v>
      </c>
      <c r="G68" s="966">
        <v>0</v>
      </c>
      <c r="H68" s="967">
        <v>0</v>
      </c>
      <c r="I68" s="998" t="s">
        <v>312</v>
      </c>
      <c r="J68" s="966">
        <v>133</v>
      </c>
      <c r="K68" s="967">
        <v>15</v>
      </c>
      <c r="L68" s="998">
        <v>786.6666666666666</v>
      </c>
      <c r="M68" s="999"/>
      <c r="N68" s="970">
        <v>133</v>
      </c>
      <c r="O68" s="967">
        <v>15</v>
      </c>
      <c r="P68" s="998">
        <v>786.6666666666666</v>
      </c>
      <c r="Q68" s="1000"/>
    </row>
    <row r="69" spans="2:17" ht="9" customHeight="1">
      <c r="B69" s="996"/>
      <c r="C69" s="997" t="s">
        <v>334</v>
      </c>
      <c r="D69" s="966">
        <v>-6</v>
      </c>
      <c r="E69" s="967">
        <v>105</v>
      </c>
      <c r="F69" s="998">
        <v>-105.71428571428572</v>
      </c>
      <c r="G69" s="966">
        <v>0</v>
      </c>
      <c r="H69" s="967">
        <v>0</v>
      </c>
      <c r="I69" s="998" t="s">
        <v>312</v>
      </c>
      <c r="J69" s="966">
        <v>-6</v>
      </c>
      <c r="K69" s="967">
        <v>105</v>
      </c>
      <c r="L69" s="998">
        <v>-105.71428571428572</v>
      </c>
      <c r="M69" s="999"/>
      <c r="N69" s="970">
        <v>-6</v>
      </c>
      <c r="O69" s="967">
        <v>105</v>
      </c>
      <c r="P69" s="998">
        <v>-105.71428571428572</v>
      </c>
      <c r="Q69" s="1000"/>
    </row>
    <row r="70" spans="2:17" ht="9" customHeight="1">
      <c r="B70" s="964"/>
      <c r="C70" s="965" t="s">
        <v>335</v>
      </c>
      <c r="D70" s="1009">
        <v>1428</v>
      </c>
      <c r="E70" s="1007">
        <v>1392</v>
      </c>
      <c r="F70" s="1008">
        <v>2.586206896551724</v>
      </c>
      <c r="G70" s="1009">
        <v>4</v>
      </c>
      <c r="H70" s="1007">
        <v>4</v>
      </c>
      <c r="I70" s="1008">
        <v>0</v>
      </c>
      <c r="J70" s="1009">
        <v>1432</v>
      </c>
      <c r="K70" s="1007">
        <v>1396</v>
      </c>
      <c r="L70" s="1008">
        <v>2.5787965616045847</v>
      </c>
      <c r="M70" s="1028"/>
      <c r="N70" s="1012">
        <v>1469</v>
      </c>
      <c r="O70" s="1057">
        <v>1425</v>
      </c>
      <c r="P70" s="1079">
        <v>3.0877192982456143</v>
      </c>
      <c r="Q70" s="1029"/>
    </row>
    <row r="71" spans="2:17" ht="9" customHeight="1">
      <c r="B71" s="964"/>
      <c r="C71" s="965"/>
      <c r="D71" s="1022"/>
      <c r="E71" s="969"/>
      <c r="F71" s="969"/>
      <c r="G71" s="1022"/>
      <c r="H71" s="969"/>
      <c r="I71" s="969"/>
      <c r="J71" s="1022"/>
      <c r="K71" s="969"/>
      <c r="L71" s="969"/>
      <c r="M71" s="969"/>
      <c r="N71" s="1030"/>
      <c r="O71" s="969"/>
      <c r="P71" s="969"/>
      <c r="Q71" s="971"/>
    </row>
    <row r="72" spans="2:17" ht="15" customHeight="1">
      <c r="B72" s="964"/>
      <c r="C72" s="965" t="s">
        <v>266</v>
      </c>
      <c r="D72" s="965"/>
      <c r="E72" s="965"/>
      <c r="F72" s="965"/>
      <c r="G72" s="965"/>
      <c r="H72" s="965"/>
      <c r="I72" s="965"/>
      <c r="J72" s="965"/>
      <c r="K72" s="965"/>
      <c r="L72" s="965"/>
      <c r="M72" s="965"/>
      <c r="N72" s="964"/>
      <c r="O72" s="965"/>
      <c r="P72" s="965"/>
      <c r="Q72" s="1031"/>
    </row>
    <row r="73" spans="2:17" ht="9" customHeight="1">
      <c r="B73" s="996"/>
      <c r="C73" s="997" t="s">
        <v>571</v>
      </c>
      <c r="D73" s="966">
        <v>5</v>
      </c>
      <c r="E73" s="967">
        <v>5</v>
      </c>
      <c r="F73" s="998">
        <v>0</v>
      </c>
      <c r="G73" s="966">
        <v>15</v>
      </c>
      <c r="H73" s="967">
        <v>8</v>
      </c>
      <c r="I73" s="998">
        <v>87.5</v>
      </c>
      <c r="J73" s="966">
        <v>20</v>
      </c>
      <c r="K73" s="967">
        <v>13</v>
      </c>
      <c r="L73" s="998">
        <v>53.84615384615385</v>
      </c>
      <c r="M73" s="999"/>
      <c r="N73" s="970">
        <v>60</v>
      </c>
      <c r="O73" s="967">
        <v>50</v>
      </c>
      <c r="P73" s="998">
        <v>20</v>
      </c>
      <c r="Q73" s="1000"/>
    </row>
    <row r="74" spans="2:17" ht="9" customHeight="1">
      <c r="B74" s="996"/>
      <c r="C74" s="997" t="s">
        <v>79</v>
      </c>
      <c r="D74" s="966">
        <v>131</v>
      </c>
      <c r="E74" s="967">
        <v>85</v>
      </c>
      <c r="F74" s="998">
        <v>54.11764705882353</v>
      </c>
      <c r="G74" s="966">
        <v>35</v>
      </c>
      <c r="H74" s="967">
        <v>26</v>
      </c>
      <c r="I74" s="998">
        <v>34.61538461538461</v>
      </c>
      <c r="J74" s="966">
        <v>166</v>
      </c>
      <c r="K74" s="967">
        <v>111</v>
      </c>
      <c r="L74" s="998">
        <v>49.549549549549546</v>
      </c>
      <c r="M74" s="999"/>
      <c r="N74" s="970">
        <v>324</v>
      </c>
      <c r="O74" s="967">
        <v>248</v>
      </c>
      <c r="P74" s="998">
        <v>30.64516129032258</v>
      </c>
      <c r="Q74" s="1000"/>
    </row>
    <row r="75" spans="2:17" ht="9" customHeight="1">
      <c r="B75" s="996"/>
      <c r="C75" s="997" t="s">
        <v>337</v>
      </c>
      <c r="D75" s="966">
        <v>6</v>
      </c>
      <c r="E75" s="967">
        <v>3</v>
      </c>
      <c r="F75" s="998">
        <v>100</v>
      </c>
      <c r="G75" s="966">
        <v>28</v>
      </c>
      <c r="H75" s="967">
        <v>22</v>
      </c>
      <c r="I75" s="998">
        <v>27.27272727272727</v>
      </c>
      <c r="J75" s="966">
        <v>34</v>
      </c>
      <c r="K75" s="967">
        <v>25</v>
      </c>
      <c r="L75" s="998">
        <v>36</v>
      </c>
      <c r="M75" s="999"/>
      <c r="N75" s="970">
        <v>148</v>
      </c>
      <c r="O75" s="967">
        <v>86</v>
      </c>
      <c r="P75" s="998">
        <v>72.09302325581395</v>
      </c>
      <c r="Q75" s="1000"/>
    </row>
    <row r="76" spans="2:17" ht="9" customHeight="1">
      <c r="B76" s="996"/>
      <c r="C76" s="997" t="s">
        <v>573</v>
      </c>
      <c r="D76" s="966">
        <v>14</v>
      </c>
      <c r="E76" s="967">
        <v>6</v>
      </c>
      <c r="F76" s="998">
        <v>133.33333333333331</v>
      </c>
      <c r="G76" s="966">
        <v>22</v>
      </c>
      <c r="H76" s="967">
        <v>18</v>
      </c>
      <c r="I76" s="998">
        <v>22.22222222222222</v>
      </c>
      <c r="J76" s="966">
        <v>36</v>
      </c>
      <c r="K76" s="967">
        <v>24</v>
      </c>
      <c r="L76" s="998">
        <v>50</v>
      </c>
      <c r="M76" s="999"/>
      <c r="N76" s="970">
        <v>87</v>
      </c>
      <c r="O76" s="967">
        <v>66</v>
      </c>
      <c r="P76" s="998">
        <v>31.818181818181817</v>
      </c>
      <c r="Q76" s="1000"/>
    </row>
    <row r="77" spans="2:17" ht="9" customHeight="1">
      <c r="B77" s="996"/>
      <c r="C77" s="997" t="s">
        <v>574</v>
      </c>
      <c r="D77" s="966">
        <v>27</v>
      </c>
      <c r="E77" s="967">
        <v>19</v>
      </c>
      <c r="F77" s="998">
        <v>42.10526315789473</v>
      </c>
      <c r="G77" s="966">
        <v>3</v>
      </c>
      <c r="H77" s="967">
        <v>2</v>
      </c>
      <c r="I77" s="998">
        <v>50</v>
      </c>
      <c r="J77" s="966">
        <v>30</v>
      </c>
      <c r="K77" s="967">
        <v>21</v>
      </c>
      <c r="L77" s="998">
        <v>42.857142857142854</v>
      </c>
      <c r="M77" s="999"/>
      <c r="N77" s="970">
        <v>42</v>
      </c>
      <c r="O77" s="967">
        <v>26</v>
      </c>
      <c r="P77" s="998">
        <v>61.53846153846154</v>
      </c>
      <c r="Q77" s="1000"/>
    </row>
    <row r="78" spans="2:17" ht="9" customHeight="1">
      <c r="B78" s="996"/>
      <c r="C78" s="997" t="s">
        <v>575</v>
      </c>
      <c r="D78" s="966">
        <v>27</v>
      </c>
      <c r="E78" s="967">
        <v>18</v>
      </c>
      <c r="F78" s="998">
        <v>50</v>
      </c>
      <c r="G78" s="966">
        <v>53</v>
      </c>
      <c r="H78" s="967">
        <v>52</v>
      </c>
      <c r="I78" s="998">
        <v>1.9230769230769231</v>
      </c>
      <c r="J78" s="966">
        <v>80</v>
      </c>
      <c r="K78" s="967">
        <v>70</v>
      </c>
      <c r="L78" s="998">
        <v>14.285714285714285</v>
      </c>
      <c r="M78" s="999"/>
      <c r="N78" s="970">
        <v>400</v>
      </c>
      <c r="O78" s="967">
        <v>238</v>
      </c>
      <c r="P78" s="998">
        <v>68.0672268907563</v>
      </c>
      <c r="Q78" s="1000"/>
    </row>
    <row r="79" spans="2:17" ht="9" customHeight="1">
      <c r="B79" s="996"/>
      <c r="C79" s="997" t="s">
        <v>577</v>
      </c>
      <c r="D79" s="966">
        <v>1</v>
      </c>
      <c r="E79" s="967">
        <v>1</v>
      </c>
      <c r="F79" s="998">
        <v>0</v>
      </c>
      <c r="G79" s="966">
        <v>23</v>
      </c>
      <c r="H79" s="967">
        <v>18</v>
      </c>
      <c r="I79" s="998">
        <v>27.77777777777778</v>
      </c>
      <c r="J79" s="966">
        <v>24</v>
      </c>
      <c r="K79" s="967">
        <v>19</v>
      </c>
      <c r="L79" s="998">
        <v>26.31578947368421</v>
      </c>
      <c r="M79" s="999"/>
      <c r="N79" s="970">
        <v>136</v>
      </c>
      <c r="O79" s="967">
        <v>97</v>
      </c>
      <c r="P79" s="998">
        <v>40.20618556701031</v>
      </c>
      <c r="Q79" s="1000"/>
    </row>
    <row r="80" spans="2:17" ht="9" customHeight="1">
      <c r="B80" s="996"/>
      <c r="C80" s="997" t="s">
        <v>579</v>
      </c>
      <c r="D80" s="966">
        <v>87</v>
      </c>
      <c r="E80" s="967">
        <v>65</v>
      </c>
      <c r="F80" s="998">
        <v>33.84615384615385</v>
      </c>
      <c r="G80" s="966">
        <v>25</v>
      </c>
      <c r="H80" s="967">
        <v>18</v>
      </c>
      <c r="I80" s="998">
        <v>38.88888888888889</v>
      </c>
      <c r="J80" s="966">
        <v>112</v>
      </c>
      <c r="K80" s="967">
        <v>83</v>
      </c>
      <c r="L80" s="998">
        <v>34.93975903614458</v>
      </c>
      <c r="M80" s="999"/>
      <c r="N80" s="970">
        <v>237</v>
      </c>
      <c r="O80" s="967">
        <v>176</v>
      </c>
      <c r="P80" s="998">
        <v>34.659090909090914</v>
      </c>
      <c r="Q80" s="1000"/>
    </row>
    <row r="81" spans="2:17" ht="9" customHeight="1">
      <c r="B81" s="996"/>
      <c r="C81" s="997" t="s">
        <v>684</v>
      </c>
      <c r="D81" s="966">
        <v>34</v>
      </c>
      <c r="E81" s="967">
        <v>11</v>
      </c>
      <c r="F81" s="998">
        <v>209.0909090909091</v>
      </c>
      <c r="G81" s="966">
        <v>33</v>
      </c>
      <c r="H81" s="967">
        <v>32</v>
      </c>
      <c r="I81" s="998">
        <v>3.125</v>
      </c>
      <c r="J81" s="966">
        <v>67</v>
      </c>
      <c r="K81" s="967">
        <v>43</v>
      </c>
      <c r="L81" s="998">
        <v>55.81395348837209</v>
      </c>
      <c r="M81" s="999"/>
      <c r="N81" s="970">
        <v>143</v>
      </c>
      <c r="O81" s="967">
        <v>180</v>
      </c>
      <c r="P81" s="998">
        <v>-20.555555555555554</v>
      </c>
      <c r="Q81" s="1000"/>
    </row>
    <row r="82" spans="2:17" ht="9" customHeight="1">
      <c r="B82" s="996"/>
      <c r="C82" s="997" t="s">
        <v>338</v>
      </c>
      <c r="D82" s="966">
        <v>6</v>
      </c>
      <c r="E82" s="967">
        <v>3</v>
      </c>
      <c r="F82" s="998">
        <v>100</v>
      </c>
      <c r="G82" s="966">
        <v>11</v>
      </c>
      <c r="H82" s="967">
        <v>8</v>
      </c>
      <c r="I82" s="998">
        <v>37.5</v>
      </c>
      <c r="J82" s="966">
        <v>17</v>
      </c>
      <c r="K82" s="967">
        <v>11</v>
      </c>
      <c r="L82" s="998">
        <v>54.54545454545454</v>
      </c>
      <c r="M82" s="999"/>
      <c r="N82" s="970">
        <v>31</v>
      </c>
      <c r="O82" s="967">
        <v>32</v>
      </c>
      <c r="P82" s="998">
        <v>-3.125</v>
      </c>
      <c r="Q82" s="1000"/>
    </row>
    <row r="83" spans="2:17" ht="9" customHeight="1">
      <c r="B83" s="964"/>
      <c r="C83" s="965" t="s">
        <v>339</v>
      </c>
      <c r="D83" s="1009">
        <v>338</v>
      </c>
      <c r="E83" s="1007">
        <v>216</v>
      </c>
      <c r="F83" s="1008">
        <v>56.481481481481474</v>
      </c>
      <c r="G83" s="1009">
        <v>248</v>
      </c>
      <c r="H83" s="1007">
        <v>204</v>
      </c>
      <c r="I83" s="1008">
        <v>21.568627450980394</v>
      </c>
      <c r="J83" s="1009">
        <v>586</v>
      </c>
      <c r="K83" s="1007">
        <v>420</v>
      </c>
      <c r="L83" s="1008">
        <v>39.523809523809526</v>
      </c>
      <c r="M83" s="1028"/>
      <c r="N83" s="1012">
        <v>1608</v>
      </c>
      <c r="O83" s="1057">
        <v>1199</v>
      </c>
      <c r="P83" s="1079">
        <v>34.111759799833195</v>
      </c>
      <c r="Q83" s="1029"/>
    </row>
    <row r="84" spans="2:17" ht="9" customHeight="1">
      <c r="B84" s="964"/>
      <c r="C84" s="965"/>
      <c r="D84" s="1022"/>
      <c r="E84" s="969"/>
      <c r="F84" s="969"/>
      <c r="G84" s="1022"/>
      <c r="H84" s="969"/>
      <c r="I84" s="969"/>
      <c r="J84" s="1022"/>
      <c r="K84" s="969"/>
      <c r="L84" s="969"/>
      <c r="M84" s="969"/>
      <c r="N84" s="1030"/>
      <c r="O84" s="969"/>
      <c r="P84" s="969"/>
      <c r="Q84" s="971"/>
    </row>
    <row r="85" spans="2:17" ht="8.25" customHeight="1">
      <c r="B85" s="1026"/>
      <c r="C85" s="1027"/>
      <c r="D85" s="1100"/>
      <c r="E85" s="1101"/>
      <c r="F85" s="1101"/>
      <c r="G85" s="1100"/>
      <c r="H85" s="1101"/>
      <c r="I85" s="1101"/>
      <c r="J85" s="1100"/>
      <c r="K85" s="1101"/>
      <c r="L85" s="1101"/>
      <c r="M85" s="1101"/>
      <c r="N85" s="1102"/>
      <c r="O85" s="1101"/>
      <c r="P85" s="1101"/>
      <c r="Q85" s="1103"/>
    </row>
    <row r="86" spans="2:17" ht="13.5" customHeight="1">
      <c r="B86" s="1026"/>
      <c r="C86" s="1027" t="s">
        <v>303</v>
      </c>
      <c r="D86" s="1006">
        <v>3598</v>
      </c>
      <c r="E86" s="1007">
        <v>2876</v>
      </c>
      <c r="F86" s="1008">
        <v>25.104311543810848</v>
      </c>
      <c r="G86" s="1009">
        <v>305</v>
      </c>
      <c r="H86" s="1009">
        <v>260</v>
      </c>
      <c r="I86" s="1010">
        <v>17.307692307692307</v>
      </c>
      <c r="J86" s="1009">
        <v>3903</v>
      </c>
      <c r="K86" s="1007">
        <v>3136</v>
      </c>
      <c r="L86" s="1008">
        <v>24.45790816326531</v>
      </c>
      <c r="M86" s="1011"/>
      <c r="N86" s="970">
        <v>5046</v>
      </c>
      <c r="O86" s="967">
        <v>4148</v>
      </c>
      <c r="P86" s="998">
        <v>21.648987463837994</v>
      </c>
      <c r="Q86" s="1029"/>
    </row>
    <row r="87" spans="2:17" ht="9" customHeight="1">
      <c r="B87" s="1106"/>
      <c r="C87" s="1033"/>
      <c r="D87" s="1107"/>
      <c r="E87" s="1028"/>
      <c r="F87" s="1028"/>
      <c r="G87" s="1107"/>
      <c r="H87" s="1028"/>
      <c r="I87" s="1028"/>
      <c r="J87" s="1107"/>
      <c r="K87" s="1028"/>
      <c r="L87" s="1028"/>
      <c r="M87" s="1028"/>
      <c r="N87" s="1108"/>
      <c r="O87" s="1028"/>
      <c r="P87" s="1028"/>
      <c r="Q87" s="1029"/>
    </row>
    <row r="88" spans="2:17" ht="18" customHeight="1">
      <c r="B88" s="1583" t="s">
        <v>345</v>
      </c>
      <c r="C88" s="1584"/>
      <c r="D88" s="1584"/>
      <c r="E88" s="1584"/>
      <c r="F88" s="1584"/>
      <c r="G88" s="1584"/>
      <c r="H88" s="1584"/>
      <c r="I88" s="1584"/>
      <c r="J88" s="1584"/>
      <c r="K88" s="1584"/>
      <c r="L88" s="1584"/>
      <c r="M88" s="1584"/>
      <c r="N88" s="1584"/>
      <c r="O88" s="1584"/>
      <c r="P88" s="1584"/>
      <c r="Q88" s="1584"/>
    </row>
    <row r="89" spans="2:17" ht="13.5" customHeight="1">
      <c r="B89" s="945"/>
      <c r="C89" s="946"/>
      <c r="D89" s="1594" t="s">
        <v>606</v>
      </c>
      <c r="E89" s="1586"/>
      <c r="F89" s="1586"/>
      <c r="G89" s="1594" t="s">
        <v>267</v>
      </c>
      <c r="H89" s="1586"/>
      <c r="I89" s="1586"/>
      <c r="J89" s="1594" t="s">
        <v>268</v>
      </c>
      <c r="K89" s="1586"/>
      <c r="L89" s="1586"/>
      <c r="M89" s="1586"/>
      <c r="N89" s="1585" t="s">
        <v>370</v>
      </c>
      <c r="O89" s="1586"/>
      <c r="P89" s="1586"/>
      <c r="Q89" s="1587"/>
    </row>
    <row r="90" spans="2:17" ht="9" customHeight="1">
      <c r="B90" s="950"/>
      <c r="C90" s="951"/>
      <c r="D90" s="952" t="s">
        <v>261</v>
      </c>
      <c r="E90" s="952" t="s">
        <v>398</v>
      </c>
      <c r="F90" s="952" t="s">
        <v>300</v>
      </c>
      <c r="G90" s="952" t="s">
        <v>261</v>
      </c>
      <c r="H90" s="952" t="s">
        <v>398</v>
      </c>
      <c r="I90" s="952" t="s">
        <v>300</v>
      </c>
      <c r="J90" s="952" t="s">
        <v>261</v>
      </c>
      <c r="K90" s="952" t="s">
        <v>398</v>
      </c>
      <c r="L90" s="952" t="s">
        <v>300</v>
      </c>
      <c r="M90" s="1054"/>
      <c r="N90" s="953" t="s">
        <v>261</v>
      </c>
      <c r="O90" s="952" t="s">
        <v>398</v>
      </c>
      <c r="P90" s="952" t="s">
        <v>300</v>
      </c>
      <c r="Q90" s="1086"/>
    </row>
    <row r="91" spans="2:17" ht="9" customHeight="1">
      <c r="B91" s="959"/>
      <c r="C91" s="960"/>
      <c r="D91" s="955" t="s">
        <v>468</v>
      </c>
      <c r="E91" s="955" t="s">
        <v>468</v>
      </c>
      <c r="F91" s="955"/>
      <c r="G91" s="955" t="s">
        <v>468</v>
      </c>
      <c r="H91" s="955" t="s">
        <v>468</v>
      </c>
      <c r="I91" s="955"/>
      <c r="J91" s="955" t="s">
        <v>468</v>
      </c>
      <c r="K91" s="955" t="s">
        <v>468</v>
      </c>
      <c r="L91" s="955"/>
      <c r="M91" s="955"/>
      <c r="N91" s="957"/>
      <c r="O91" s="955"/>
      <c r="P91" s="955"/>
      <c r="Q91" s="961"/>
    </row>
    <row r="92" spans="2:17" ht="9.75" customHeight="1">
      <c r="B92" s="1109"/>
      <c r="C92" s="1110"/>
      <c r="D92" s="1104"/>
      <c r="E92" s="1104"/>
      <c r="F92" s="1104"/>
      <c r="G92" s="1104"/>
      <c r="H92" s="1104"/>
      <c r="I92" s="1104"/>
      <c r="J92" s="1104"/>
      <c r="K92" s="1104"/>
      <c r="L92" s="1104"/>
      <c r="M92" s="1104"/>
      <c r="N92" s="1105"/>
      <c r="O92" s="1104"/>
      <c r="P92" s="1104"/>
      <c r="Q92" s="1111"/>
    </row>
    <row r="93" spans="2:17" ht="9" customHeight="1">
      <c r="B93" s="964"/>
      <c r="C93" s="965" t="s">
        <v>269</v>
      </c>
      <c r="D93" s="966">
        <v>42258</v>
      </c>
      <c r="E93" s="967">
        <v>40135</v>
      </c>
      <c r="F93" s="1077">
        <v>5.28964743989037</v>
      </c>
      <c r="G93" s="966">
        <v>10396</v>
      </c>
      <c r="H93" s="967">
        <v>10262</v>
      </c>
      <c r="I93" s="1077">
        <v>1.3057883453517831</v>
      </c>
      <c r="J93" s="966">
        <v>758</v>
      </c>
      <c r="K93" s="967">
        <v>673</v>
      </c>
      <c r="L93" s="1077">
        <v>12.63001485884101</v>
      </c>
      <c r="M93" s="999"/>
      <c r="N93" s="970">
        <v>53412</v>
      </c>
      <c r="O93" s="967">
        <v>51070</v>
      </c>
      <c r="P93" s="1077">
        <v>4.585862541609555</v>
      </c>
      <c r="Q93" s="1000"/>
    </row>
    <row r="94" spans="2:17" ht="9.75" customHeight="1">
      <c r="B94" s="964"/>
      <c r="C94" s="965"/>
      <c r="D94" s="1022"/>
      <c r="E94" s="955"/>
      <c r="F94" s="1022"/>
      <c r="G94" s="1022"/>
      <c r="H94" s="955"/>
      <c r="I94" s="1022"/>
      <c r="J94" s="1022"/>
      <c r="K94" s="955"/>
      <c r="L94" s="1022"/>
      <c r="M94" s="969"/>
      <c r="N94" s="1030"/>
      <c r="O94" s="955"/>
      <c r="P94" s="1022"/>
      <c r="Q94" s="971"/>
    </row>
    <row r="95" spans="2:17" ht="9" customHeight="1">
      <c r="B95" s="964"/>
      <c r="C95" s="965" t="s">
        <v>353</v>
      </c>
      <c r="D95" s="972">
        <v>3505</v>
      </c>
      <c r="E95" s="973">
        <v>3186</v>
      </c>
      <c r="F95" s="1077">
        <v>10.012554927809166</v>
      </c>
      <c r="G95" s="972">
        <v>5673</v>
      </c>
      <c r="H95" s="973">
        <v>4596</v>
      </c>
      <c r="I95" s="1077">
        <v>23.433420365535248</v>
      </c>
      <c r="J95" s="972">
        <v>40</v>
      </c>
      <c r="K95" s="973">
        <v>72</v>
      </c>
      <c r="L95" s="1077">
        <v>-44.44444444444444</v>
      </c>
      <c r="M95" s="969"/>
      <c r="N95" s="974">
        <v>9218</v>
      </c>
      <c r="O95" s="973">
        <v>7854</v>
      </c>
      <c r="P95" s="1077">
        <v>17.366946778711483</v>
      </c>
      <c r="Q95" s="971"/>
    </row>
    <row r="96" spans="2:17" ht="10.5" customHeight="1">
      <c r="B96" s="964"/>
      <c r="C96" s="965" t="s">
        <v>270</v>
      </c>
      <c r="D96" s="972">
        <v>-2514</v>
      </c>
      <c r="E96" s="973">
        <v>-1671</v>
      </c>
      <c r="F96" s="1077">
        <v>-50.44883303411131</v>
      </c>
      <c r="G96" s="972">
        <v>-4734</v>
      </c>
      <c r="H96" s="973">
        <v>-4790</v>
      </c>
      <c r="I96" s="1077">
        <v>1.1691022964509394</v>
      </c>
      <c r="J96" s="972">
        <v>-4</v>
      </c>
      <c r="K96" s="973">
        <v>-29</v>
      </c>
      <c r="L96" s="1077">
        <v>86.20689655172413</v>
      </c>
      <c r="M96" s="969"/>
      <c r="N96" s="974">
        <v>-7252</v>
      </c>
      <c r="O96" s="973">
        <v>-6490</v>
      </c>
      <c r="P96" s="1077">
        <v>-11.741140215716486</v>
      </c>
      <c r="Q96" s="971"/>
    </row>
    <row r="97" spans="2:17" ht="10.5" customHeight="1">
      <c r="B97" s="964"/>
      <c r="C97" s="965" t="s">
        <v>271</v>
      </c>
      <c r="D97" s="1001">
        <v>991</v>
      </c>
      <c r="E97" s="1002">
        <v>1515</v>
      </c>
      <c r="F97" s="1112">
        <v>-34.587458745874585</v>
      </c>
      <c r="G97" s="1001">
        <v>939</v>
      </c>
      <c r="H97" s="1002">
        <v>-194</v>
      </c>
      <c r="I97" s="1112">
        <v>584.020618556701</v>
      </c>
      <c r="J97" s="1001">
        <v>36</v>
      </c>
      <c r="K97" s="1002">
        <v>43</v>
      </c>
      <c r="L97" s="1112">
        <v>-16.27906976744186</v>
      </c>
      <c r="M97" s="978"/>
      <c r="N97" s="1004">
        <v>1966</v>
      </c>
      <c r="O97" s="1002">
        <v>1364</v>
      </c>
      <c r="P97" s="1112">
        <v>44.13489736070381</v>
      </c>
      <c r="Q97" s="980"/>
    </row>
    <row r="98" spans="2:17" ht="10.5" customHeight="1">
      <c r="B98" s="964"/>
      <c r="C98" s="965" t="s">
        <v>272</v>
      </c>
      <c r="D98" s="972">
        <v>-6</v>
      </c>
      <c r="E98" s="972">
        <v>104</v>
      </c>
      <c r="F98" s="1077">
        <v>-105.76923076923077</v>
      </c>
      <c r="G98" s="972">
        <v>-34</v>
      </c>
      <c r="H98" s="973">
        <v>-41</v>
      </c>
      <c r="I98" s="1077">
        <v>17.073170731707318</v>
      </c>
      <c r="J98" s="972">
        <v>0</v>
      </c>
      <c r="K98" s="973">
        <v>0</v>
      </c>
      <c r="L98" s="1077" t="s">
        <v>312</v>
      </c>
      <c r="M98" s="969"/>
      <c r="N98" s="974">
        <v>-40</v>
      </c>
      <c r="O98" s="972">
        <v>63</v>
      </c>
      <c r="P98" s="1077">
        <v>-163.4920634920635</v>
      </c>
      <c r="Q98" s="971"/>
    </row>
    <row r="99" spans="2:17" ht="11.25" customHeight="1">
      <c r="B99" s="964"/>
      <c r="C99" s="965" t="s">
        <v>273</v>
      </c>
      <c r="D99" s="972">
        <v>1703</v>
      </c>
      <c r="E99" s="973">
        <v>504</v>
      </c>
      <c r="F99" s="1077">
        <v>237.8968253968254</v>
      </c>
      <c r="G99" s="972">
        <v>112</v>
      </c>
      <c r="H99" s="973">
        <v>369</v>
      </c>
      <c r="I99" s="1077">
        <v>-69.64769647696477</v>
      </c>
      <c r="J99" s="972">
        <v>46</v>
      </c>
      <c r="K99" s="973">
        <v>42</v>
      </c>
      <c r="L99" s="1077">
        <v>9.523809523809524</v>
      </c>
      <c r="M99" s="969"/>
      <c r="N99" s="974">
        <v>1861</v>
      </c>
      <c r="O99" s="973">
        <v>915</v>
      </c>
      <c r="P99" s="1077">
        <v>103.38797814207649</v>
      </c>
      <c r="Q99" s="971"/>
    </row>
    <row r="100" spans="2:17" ht="10.5" customHeight="1">
      <c r="B100" s="964"/>
      <c r="C100" s="965"/>
      <c r="D100" s="1104"/>
      <c r="E100" s="948"/>
      <c r="F100" s="1104"/>
      <c r="G100" s="1104"/>
      <c r="H100" s="948"/>
      <c r="I100" s="1104"/>
      <c r="J100" s="1104"/>
      <c r="K100" s="948"/>
      <c r="L100" s="1104"/>
      <c r="M100" s="978"/>
      <c r="N100" s="1105"/>
      <c r="O100" s="948"/>
      <c r="P100" s="1104"/>
      <c r="Q100" s="980"/>
    </row>
    <row r="101" spans="2:17" ht="10.5" customHeight="1">
      <c r="B101" s="964"/>
      <c r="C101" s="965" t="s">
        <v>274</v>
      </c>
      <c r="D101" s="972">
        <v>2688</v>
      </c>
      <c r="E101" s="973">
        <v>2123</v>
      </c>
      <c r="F101" s="1077">
        <v>26.613283089967027</v>
      </c>
      <c r="G101" s="972">
        <v>1017</v>
      </c>
      <c r="H101" s="973">
        <v>134</v>
      </c>
      <c r="I101" s="1077">
        <v>658.955223880597</v>
      </c>
      <c r="J101" s="972">
        <v>82</v>
      </c>
      <c r="K101" s="973">
        <v>85</v>
      </c>
      <c r="L101" s="1077">
        <v>-3.5294117647058822</v>
      </c>
      <c r="M101" s="969"/>
      <c r="N101" s="974">
        <v>3787</v>
      </c>
      <c r="O101" s="973">
        <v>2342</v>
      </c>
      <c r="P101" s="1077">
        <v>61.69940222032451</v>
      </c>
      <c r="Q101" s="971"/>
    </row>
    <row r="102" spans="2:17" ht="9" customHeight="1">
      <c r="B102" s="964"/>
      <c r="C102" s="965"/>
      <c r="D102" s="1022"/>
      <c r="E102" s="955"/>
      <c r="F102" s="1022"/>
      <c r="G102" s="1022"/>
      <c r="H102" s="955"/>
      <c r="I102" s="1022"/>
      <c r="J102" s="1022"/>
      <c r="K102" s="955"/>
      <c r="L102" s="1022"/>
      <c r="M102" s="969"/>
      <c r="N102" s="1030"/>
      <c r="O102" s="955"/>
      <c r="P102" s="1022"/>
      <c r="Q102" s="971"/>
    </row>
    <row r="103" spans="2:17" ht="10.5" customHeight="1">
      <c r="B103" s="964"/>
      <c r="C103" s="965" t="s">
        <v>275</v>
      </c>
      <c r="D103" s="1006">
        <v>44946</v>
      </c>
      <c r="E103" s="1057">
        <v>42258</v>
      </c>
      <c r="F103" s="1080">
        <v>6.3609257418713625</v>
      </c>
      <c r="G103" s="1006">
        <v>11413</v>
      </c>
      <c r="H103" s="1057">
        <v>10396</v>
      </c>
      <c r="I103" s="1080">
        <v>9.782608695652174</v>
      </c>
      <c r="J103" s="1006">
        <v>840</v>
      </c>
      <c r="K103" s="1057">
        <v>758</v>
      </c>
      <c r="L103" s="1080">
        <v>10.817941952506596</v>
      </c>
      <c r="M103" s="1075"/>
      <c r="N103" s="1012">
        <v>57199</v>
      </c>
      <c r="O103" s="1057">
        <v>53412</v>
      </c>
      <c r="P103" s="1080">
        <v>7.0901670036695865</v>
      </c>
      <c r="Q103" s="1056"/>
    </row>
    <row r="104" spans="2:17" ht="9" customHeight="1">
      <c r="B104" s="981"/>
      <c r="C104" s="982"/>
      <c r="D104" s="987"/>
      <c r="E104" s="987"/>
      <c r="F104" s="987"/>
      <c r="G104" s="987"/>
      <c r="H104" s="987"/>
      <c r="I104" s="987"/>
      <c r="J104" s="987"/>
      <c r="K104" s="987"/>
      <c r="L104" s="987"/>
      <c r="M104" s="987"/>
      <c r="N104" s="988"/>
      <c r="O104" s="987"/>
      <c r="P104" s="987"/>
      <c r="Q104" s="989"/>
    </row>
  </sheetData>
  <mergeCells count="9">
    <mergeCell ref="B2:Q2"/>
    <mergeCell ref="B3:Q3"/>
    <mergeCell ref="B4:Q4"/>
    <mergeCell ref="N5:Q5"/>
    <mergeCell ref="B88:Q88"/>
    <mergeCell ref="D89:F89"/>
    <mergeCell ref="G89:I89"/>
    <mergeCell ref="J89:M89"/>
    <mergeCell ref="N89:Q89"/>
  </mergeCells>
  <printOptions horizontalCentered="1" verticalCentered="1"/>
  <pageMargins left="0" right="0" top="0" bottom="0.1968503937007874" header="0" footer="0.1968503937007874"/>
  <pageSetup fitToHeight="1" fitToWidth="1" horizontalDpi="600" verticalDpi="600" orientation="portrait" paperSize="9" scale="77" r:id="rId1"/>
</worksheet>
</file>

<file path=xl/worksheets/sheet38.xml><?xml version="1.0" encoding="utf-8"?>
<worksheet xmlns="http://schemas.openxmlformats.org/spreadsheetml/2006/main" xmlns:r="http://schemas.openxmlformats.org/officeDocument/2006/relationships">
  <dimension ref="A1:IV49"/>
  <sheetViews>
    <sheetView workbookViewId="0" topLeftCell="A10">
      <selection activeCell="C2" sqref="C2"/>
    </sheetView>
  </sheetViews>
  <sheetFormatPr defaultColWidth="9.00390625" defaultRowHeight="14.25"/>
  <cols>
    <col min="1" max="1" width="8.75390625" style="944" customWidth="1"/>
    <col min="2" max="2" width="76.375" style="1118" customWidth="1"/>
    <col min="3" max="16384" width="8.75390625" style="944" customWidth="1"/>
  </cols>
  <sheetData>
    <row r="1" ht="15" customHeight="1">
      <c r="B1" s="1386" t="s">
        <v>1054</v>
      </c>
    </row>
    <row r="2" ht="12.75">
      <c r="B2" s="1117"/>
    </row>
    <row r="4" ht="30" customHeight="1">
      <c r="B4" s="1119" t="s">
        <v>405</v>
      </c>
    </row>
    <row r="5" ht="39.75" customHeight="1">
      <c r="B5" s="1120" t="s">
        <v>406</v>
      </c>
    </row>
    <row r="6" ht="12.75">
      <c r="B6" s="1121"/>
    </row>
    <row r="7" ht="165" customHeight="1">
      <c r="B7" s="1120" t="s">
        <v>842</v>
      </c>
    </row>
    <row r="8" ht="16.5" customHeight="1">
      <c r="B8" s="1121"/>
    </row>
    <row r="9" ht="63.75">
      <c r="B9" s="1122" t="s">
        <v>820</v>
      </c>
    </row>
    <row r="10" ht="12.75">
      <c r="B10" s="1122"/>
    </row>
    <row r="11" ht="76.5">
      <c r="B11" s="1122" t="s">
        <v>773</v>
      </c>
    </row>
    <row r="12" ht="9" customHeight="1">
      <c r="B12" s="1122"/>
    </row>
    <row r="13" ht="38.25">
      <c r="B13" s="1122" t="s">
        <v>774</v>
      </c>
    </row>
    <row r="14" ht="12.75">
      <c r="B14" s="1122"/>
    </row>
    <row r="15" spans="1:256" ht="69" customHeight="1">
      <c r="A15" s="1122"/>
      <c r="B15" s="1122" t="s">
        <v>13</v>
      </c>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1122"/>
      <c r="Y15" s="1122"/>
      <c r="Z15" s="1122"/>
      <c r="AA15" s="1122"/>
      <c r="AB15" s="1122"/>
      <c r="AC15" s="1122"/>
      <c r="AD15" s="1122"/>
      <c r="AE15" s="1122"/>
      <c r="AF15" s="1122"/>
      <c r="AG15" s="1122"/>
      <c r="AH15" s="1122"/>
      <c r="AI15" s="1122"/>
      <c r="AJ15" s="1122"/>
      <c r="AK15" s="1122"/>
      <c r="AL15" s="1122"/>
      <c r="AM15" s="1122"/>
      <c r="AN15" s="1122"/>
      <c r="AO15" s="1122"/>
      <c r="AP15" s="1122"/>
      <c r="AQ15" s="1122"/>
      <c r="AR15" s="1122"/>
      <c r="AS15" s="1122"/>
      <c r="AT15" s="1122"/>
      <c r="AU15" s="1122"/>
      <c r="AV15" s="1122"/>
      <c r="AW15" s="1122"/>
      <c r="AX15" s="1122"/>
      <c r="AY15" s="1122"/>
      <c r="AZ15" s="1122"/>
      <c r="BA15" s="1122"/>
      <c r="BB15" s="1122"/>
      <c r="BC15" s="1122"/>
      <c r="BD15" s="1122"/>
      <c r="BE15" s="1122"/>
      <c r="BF15" s="1122"/>
      <c r="BG15" s="1122"/>
      <c r="BH15" s="1122"/>
      <c r="BI15" s="1122"/>
      <c r="BJ15" s="1122"/>
      <c r="BK15" s="1122"/>
      <c r="BL15" s="1122"/>
      <c r="BM15" s="1122"/>
      <c r="BN15" s="1122"/>
      <c r="BO15" s="1122"/>
      <c r="BP15" s="1122"/>
      <c r="BQ15" s="1122"/>
      <c r="BR15" s="1122"/>
      <c r="BS15" s="1122"/>
      <c r="BT15" s="1122"/>
      <c r="BU15" s="1122"/>
      <c r="BV15" s="1122"/>
      <c r="BW15" s="1122"/>
      <c r="BX15" s="1122"/>
      <c r="BY15" s="1122"/>
      <c r="BZ15" s="1122"/>
      <c r="CA15" s="1122"/>
      <c r="CB15" s="1122"/>
      <c r="CC15" s="1122"/>
      <c r="CD15" s="1122"/>
      <c r="CE15" s="1122"/>
      <c r="CF15" s="1122"/>
      <c r="CG15" s="1122"/>
      <c r="CH15" s="1122"/>
      <c r="CI15" s="1122"/>
      <c r="CJ15" s="1122"/>
      <c r="CK15" s="1122"/>
      <c r="CL15" s="1122"/>
      <c r="CM15" s="1122"/>
      <c r="CN15" s="1122"/>
      <c r="CO15" s="1122"/>
      <c r="CP15" s="1122"/>
      <c r="CQ15" s="1122"/>
      <c r="CR15" s="1122"/>
      <c r="CS15" s="1122"/>
      <c r="CT15" s="1122"/>
      <c r="CU15" s="1122"/>
      <c r="CV15" s="1122"/>
      <c r="CW15" s="1122"/>
      <c r="CX15" s="1122"/>
      <c r="CY15" s="1122"/>
      <c r="CZ15" s="1122"/>
      <c r="DA15" s="1122"/>
      <c r="DB15" s="1122"/>
      <c r="DC15" s="1122"/>
      <c r="DD15" s="1122"/>
      <c r="DE15" s="1122"/>
      <c r="DF15" s="1122"/>
      <c r="DG15" s="1122"/>
      <c r="DH15" s="1122"/>
      <c r="DI15" s="1122"/>
      <c r="DJ15" s="1122"/>
      <c r="DK15" s="1122"/>
      <c r="DL15" s="1122"/>
      <c r="DM15" s="1122"/>
      <c r="DN15" s="1122"/>
      <c r="DO15" s="1122"/>
      <c r="DP15" s="1122"/>
      <c r="DQ15" s="1122"/>
      <c r="DR15" s="1122"/>
      <c r="DS15" s="1122"/>
      <c r="DT15" s="1122"/>
      <c r="DU15" s="1122"/>
      <c r="DV15" s="1122"/>
      <c r="DW15" s="1122"/>
      <c r="DX15" s="1122"/>
      <c r="DY15" s="1122"/>
      <c r="DZ15" s="1122"/>
      <c r="EA15" s="1122"/>
      <c r="EB15" s="1122"/>
      <c r="EC15" s="1122"/>
      <c r="ED15" s="1122"/>
      <c r="EE15" s="1122"/>
      <c r="EF15" s="1122"/>
      <c r="EG15" s="1122"/>
      <c r="EH15" s="1122"/>
      <c r="EI15" s="1122"/>
      <c r="EJ15" s="1122"/>
      <c r="EK15" s="1122"/>
      <c r="EL15" s="1122"/>
      <c r="EM15" s="1122"/>
      <c r="EN15" s="1122"/>
      <c r="EO15" s="1122"/>
      <c r="EP15" s="1122"/>
      <c r="EQ15" s="1122"/>
      <c r="ER15" s="1122"/>
      <c r="ES15" s="1122"/>
      <c r="ET15" s="1122"/>
      <c r="EU15" s="1122"/>
      <c r="EV15" s="1122"/>
      <c r="EW15" s="1122"/>
      <c r="EX15" s="1122"/>
      <c r="EY15" s="1122"/>
      <c r="EZ15" s="1122"/>
      <c r="FA15" s="1122"/>
      <c r="FB15" s="1122"/>
      <c r="FC15" s="1122"/>
      <c r="FD15" s="1122"/>
      <c r="FE15" s="1122"/>
      <c r="FF15" s="1122"/>
      <c r="FG15" s="1122"/>
      <c r="FH15" s="1122"/>
      <c r="FI15" s="1122"/>
      <c r="FJ15" s="1122"/>
      <c r="FK15" s="1122"/>
      <c r="FL15" s="1122"/>
      <c r="FM15" s="1122"/>
      <c r="FN15" s="1122"/>
      <c r="FO15" s="1122"/>
      <c r="FP15" s="1122"/>
      <c r="FQ15" s="1122"/>
      <c r="FR15" s="1122"/>
      <c r="FS15" s="1122"/>
      <c r="FT15" s="1122"/>
      <c r="FU15" s="1122"/>
      <c r="FV15" s="1122"/>
      <c r="FW15" s="1122"/>
      <c r="FX15" s="1122"/>
      <c r="FY15" s="1122"/>
      <c r="FZ15" s="1122"/>
      <c r="GA15" s="1122"/>
      <c r="GB15" s="1122"/>
      <c r="GC15" s="1122"/>
      <c r="GD15" s="1122"/>
      <c r="GE15" s="1122"/>
      <c r="GF15" s="1122"/>
      <c r="GG15" s="1122"/>
      <c r="GH15" s="1122"/>
      <c r="GI15" s="1122"/>
      <c r="GJ15" s="1122"/>
      <c r="GK15" s="1122"/>
      <c r="GL15" s="1122"/>
      <c r="GM15" s="1122"/>
      <c r="GN15" s="1122"/>
      <c r="GO15" s="1122"/>
      <c r="GP15" s="1122"/>
      <c r="GQ15" s="1122"/>
      <c r="GR15" s="1122"/>
      <c r="GS15" s="1122"/>
      <c r="GT15" s="1122"/>
      <c r="GU15" s="1122"/>
      <c r="GV15" s="1122"/>
      <c r="GW15" s="1122"/>
      <c r="GX15" s="1122"/>
      <c r="GY15" s="1122"/>
      <c r="GZ15" s="1122"/>
      <c r="HA15" s="1122"/>
      <c r="HB15" s="1122"/>
      <c r="HC15" s="1122"/>
      <c r="HD15" s="1122"/>
      <c r="HE15" s="1122"/>
      <c r="HF15" s="1122"/>
      <c r="HG15" s="1122"/>
      <c r="HH15" s="1122"/>
      <c r="HI15" s="1122"/>
      <c r="HJ15" s="1122"/>
      <c r="HK15" s="1122"/>
      <c r="HL15" s="1122"/>
      <c r="HM15" s="1122"/>
      <c r="HN15" s="1122"/>
      <c r="HO15" s="1122"/>
      <c r="HP15" s="1122"/>
      <c r="HQ15" s="1122"/>
      <c r="HR15" s="1122"/>
      <c r="HS15" s="1122"/>
      <c r="HT15" s="1122"/>
      <c r="HU15" s="1122"/>
      <c r="HV15" s="1122"/>
      <c r="HW15" s="1122"/>
      <c r="HX15" s="1122"/>
      <c r="HY15" s="1122"/>
      <c r="HZ15" s="1122"/>
      <c r="IA15" s="1122"/>
      <c r="IB15" s="1122"/>
      <c r="IC15" s="1122"/>
      <c r="ID15" s="1122"/>
      <c r="IE15" s="1122"/>
      <c r="IF15" s="1122"/>
      <c r="IG15" s="1122"/>
      <c r="IH15" s="1122"/>
      <c r="II15" s="1122"/>
      <c r="IJ15" s="1122"/>
      <c r="IK15" s="1122"/>
      <c r="IL15" s="1122"/>
      <c r="IM15" s="1122"/>
      <c r="IN15" s="1122"/>
      <c r="IO15" s="1122"/>
      <c r="IP15" s="1122"/>
      <c r="IQ15" s="1122"/>
      <c r="IR15" s="1122"/>
      <c r="IS15" s="1122"/>
      <c r="IT15" s="1122"/>
      <c r="IU15" s="1122"/>
      <c r="IV15" s="1122"/>
    </row>
    <row r="16" ht="12.75">
      <c r="B16" s="1122"/>
    </row>
    <row r="17" ht="38.25">
      <c r="B17" s="1122" t="s">
        <v>1051</v>
      </c>
    </row>
    <row r="18" ht="12.75">
      <c r="B18" s="1122"/>
    </row>
    <row r="19" ht="12.75">
      <c r="B19" s="1386" t="s">
        <v>1054</v>
      </c>
    </row>
    <row r="20" ht="12.75">
      <c r="B20" s="1385" t="s">
        <v>257</v>
      </c>
    </row>
    <row r="21" ht="12.75">
      <c r="B21" s="1123" t="s">
        <v>960</v>
      </c>
    </row>
    <row r="22" ht="12.75">
      <c r="B22" s="1122"/>
    </row>
    <row r="23" ht="27">
      <c r="B23" s="1124" t="s">
        <v>14</v>
      </c>
    </row>
    <row r="24" ht="12.75">
      <c r="B24" s="1122"/>
    </row>
    <row r="25" ht="27">
      <c r="B25" s="1124" t="s">
        <v>218</v>
      </c>
    </row>
    <row r="26" ht="14.25">
      <c r="B26" s="1124"/>
    </row>
    <row r="27" ht="14.25">
      <c r="B27" s="1124" t="s">
        <v>219</v>
      </c>
    </row>
    <row r="28" ht="14.25">
      <c r="B28" s="1124"/>
    </row>
    <row r="29" ht="65.25">
      <c r="B29" s="1124" t="s">
        <v>220</v>
      </c>
    </row>
    <row r="30" ht="14.25">
      <c r="B30" s="1124"/>
    </row>
    <row r="31" ht="14.25">
      <c r="B31" s="1124" t="s">
        <v>221</v>
      </c>
    </row>
    <row r="32" ht="14.25">
      <c r="B32" s="1124"/>
    </row>
    <row r="33" ht="39.75">
      <c r="B33" s="1124" t="s">
        <v>941</v>
      </c>
    </row>
    <row r="34" ht="14.25">
      <c r="B34" s="1124"/>
    </row>
    <row r="35" ht="39.75">
      <c r="B35" s="1124" t="s">
        <v>1052</v>
      </c>
    </row>
    <row r="36" ht="14.25">
      <c r="B36" s="1124"/>
    </row>
    <row r="37" ht="27">
      <c r="B37" s="1124" t="s">
        <v>1053</v>
      </c>
    </row>
    <row r="38" ht="6" customHeight="1">
      <c r="B38" s="1122"/>
    </row>
    <row r="39" ht="52.5">
      <c r="B39" s="1124" t="s">
        <v>942</v>
      </c>
    </row>
    <row r="40" ht="12.75">
      <c r="B40" s="1122"/>
    </row>
    <row r="41" ht="39.75">
      <c r="B41" s="1124" t="s">
        <v>943</v>
      </c>
    </row>
    <row r="42" ht="12.75">
      <c r="B42" s="1122"/>
    </row>
    <row r="43" ht="27">
      <c r="B43" s="1124" t="s">
        <v>944</v>
      </c>
    </row>
    <row r="44" ht="12.75">
      <c r="B44" s="1122"/>
    </row>
    <row r="45" ht="27">
      <c r="B45" s="1124" t="s">
        <v>843</v>
      </c>
    </row>
    <row r="46" ht="14.25">
      <c r="B46" s="1124"/>
    </row>
    <row r="47" ht="14.25">
      <c r="B47" s="1124"/>
    </row>
    <row r="49" ht="14.25">
      <c r="B49" s="1125"/>
    </row>
  </sheetData>
  <printOptions/>
  <pageMargins left="0.75" right="0.75" top="1" bottom="1" header="0.5" footer="0.5"/>
  <pageSetup horizontalDpi="600" verticalDpi="600" orientation="portrait" paperSize="9" r:id="rId1"/>
  <rowBreaks count="1" manualBreakCount="1">
    <brk id="18" min="1" max="1" man="1"/>
  </rowBreaks>
</worksheet>
</file>

<file path=xl/worksheets/sheet4.xml><?xml version="1.0" encoding="utf-8"?>
<worksheet xmlns="http://schemas.openxmlformats.org/spreadsheetml/2006/main" xmlns:r="http://schemas.openxmlformats.org/officeDocument/2006/relationships">
  <dimension ref="A1:AB178"/>
  <sheetViews>
    <sheetView showGridLines="0" zoomScale="70" zoomScaleNormal="70" workbookViewId="0" topLeftCell="A125">
      <selection activeCell="G137" sqref="G137"/>
    </sheetView>
  </sheetViews>
  <sheetFormatPr defaultColWidth="9.00390625" defaultRowHeight="25.5" customHeight="1"/>
  <cols>
    <col min="1" max="1" width="3.25390625" style="90" customWidth="1"/>
    <col min="2" max="2" width="14.75390625" style="90" customWidth="1"/>
    <col min="3" max="3" width="8.75390625" style="90" customWidth="1"/>
    <col min="4" max="4" width="5.25390625" style="90" customWidth="1"/>
    <col min="5" max="5" width="10.375" style="90" customWidth="1"/>
    <col min="6" max="6" width="1.4921875" style="90" customWidth="1"/>
    <col min="7" max="7" width="10.375" style="90" customWidth="1"/>
    <col min="8" max="8" width="1.625" style="90" customWidth="1"/>
    <col min="9" max="9" width="8.25390625" style="90" customWidth="1"/>
    <col min="10" max="10" width="1.875" style="90" customWidth="1"/>
    <col min="11" max="11" width="8.50390625" style="90" customWidth="1"/>
    <col min="12" max="12" width="9.00390625" style="90" customWidth="1"/>
    <col min="13" max="13" width="0.74609375" style="90" customWidth="1"/>
    <col min="14" max="14" width="8.75390625" style="90" customWidth="1"/>
    <col min="15" max="15" width="0.74609375" style="90" customWidth="1"/>
    <col min="16" max="16" width="10.375" style="90" customWidth="1"/>
    <col min="17" max="17" width="1.12109375" style="90" customWidth="1"/>
    <col min="18" max="18" width="11.75390625" style="90" customWidth="1"/>
    <col min="19" max="19" width="1.25" style="90" customWidth="1"/>
    <col min="20" max="20" width="10.375" style="90" customWidth="1"/>
    <col min="21" max="21" width="0.12890625" style="90" customWidth="1"/>
    <col min="22" max="22" width="9.875" style="90" customWidth="1"/>
    <col min="23" max="23" width="0.37109375" style="90" customWidth="1"/>
    <col min="24" max="24" width="10.25390625" style="90" customWidth="1"/>
    <col min="25" max="25" width="0.5" style="90" customWidth="1"/>
    <col min="26" max="26" width="10.00390625" style="90" customWidth="1"/>
    <col min="27" max="16384" width="9.75390625" style="90" customWidth="1"/>
  </cols>
  <sheetData>
    <row r="1" ht="15.75" customHeight="1">
      <c r="A1" s="26" t="s">
        <v>989</v>
      </c>
    </row>
    <row r="2" ht="14.25" customHeight="1">
      <c r="A2" s="26"/>
    </row>
    <row r="3" ht="18" customHeight="1">
      <c r="A3" s="29" t="s">
        <v>991</v>
      </c>
    </row>
    <row r="4" ht="18" customHeight="1">
      <c r="A4" s="29"/>
    </row>
    <row r="5" spans="2:26" ht="25.5" customHeight="1">
      <c r="B5" s="91" t="s">
        <v>542</v>
      </c>
      <c r="X5" s="1529" t="s">
        <v>543</v>
      </c>
      <c r="Y5" s="1529"/>
      <c r="Z5" s="1529"/>
    </row>
    <row r="6" ht="17.25" customHeight="1"/>
    <row r="7" ht="17.25" customHeight="1"/>
    <row r="8" ht="21" customHeight="1">
      <c r="B8" s="92" t="s">
        <v>996</v>
      </c>
    </row>
    <row r="9" spans="1:10" ht="33.75" customHeight="1">
      <c r="A9" s="93" t="s">
        <v>544</v>
      </c>
      <c r="B9" s="92" t="s">
        <v>124</v>
      </c>
      <c r="C9" s="94"/>
      <c r="I9" s="95"/>
      <c r="J9" s="95"/>
    </row>
    <row r="10" spans="2:26" ht="49.5" customHeight="1">
      <c r="B10" s="1518" t="s">
        <v>153</v>
      </c>
      <c r="C10" s="1518"/>
      <c r="D10" s="1518"/>
      <c r="E10" s="1518"/>
      <c r="F10" s="1518"/>
      <c r="G10" s="1518"/>
      <c r="H10" s="1518"/>
      <c r="I10" s="1518"/>
      <c r="J10" s="1518"/>
      <c r="K10" s="1518"/>
      <c r="L10" s="1518"/>
      <c r="M10" s="1518"/>
      <c r="N10" s="1518"/>
      <c r="O10" s="1518"/>
      <c r="P10" s="1518"/>
      <c r="Q10" s="1518"/>
      <c r="R10" s="1518"/>
      <c r="S10" s="1518"/>
      <c r="T10" s="1518"/>
      <c r="U10" s="1518"/>
      <c r="V10" s="1518"/>
      <c r="W10" s="1518"/>
      <c r="X10" s="1518"/>
      <c r="Y10" s="1518"/>
      <c r="Z10" s="1518"/>
    </row>
    <row r="11" spans="2:26" ht="11.25"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5"/>
    </row>
    <row r="12" spans="2:26" ht="49.5" customHeight="1">
      <c r="B12" s="1518" t="s">
        <v>125</v>
      </c>
      <c r="C12" s="1518"/>
      <c r="D12" s="1518"/>
      <c r="E12" s="1518"/>
      <c r="F12" s="1518"/>
      <c r="G12" s="1518"/>
      <c r="H12" s="1518"/>
      <c r="I12" s="1518"/>
      <c r="J12" s="1518"/>
      <c r="K12" s="1518"/>
      <c r="L12" s="1518"/>
      <c r="M12" s="1518"/>
      <c r="N12" s="1518"/>
      <c r="O12" s="1518"/>
      <c r="P12" s="1518"/>
      <c r="Q12" s="1518"/>
      <c r="R12" s="1518"/>
      <c r="S12" s="1518"/>
      <c r="T12" s="1518"/>
      <c r="U12" s="1518"/>
      <c r="V12" s="1518"/>
      <c r="W12" s="1518"/>
      <c r="X12" s="1518"/>
      <c r="Y12" s="1518"/>
      <c r="Z12" s="1518"/>
    </row>
    <row r="13" spans="2:26" ht="57" customHeight="1">
      <c r="B13" s="1517" t="s">
        <v>244</v>
      </c>
      <c r="C13" s="1517"/>
      <c r="D13" s="1517"/>
      <c r="E13" s="1517"/>
      <c r="F13" s="1517"/>
      <c r="G13" s="1517"/>
      <c r="H13" s="1517"/>
      <c r="I13" s="1517"/>
      <c r="J13" s="1517"/>
      <c r="K13" s="1517"/>
      <c r="L13" s="1517"/>
      <c r="M13" s="1517"/>
      <c r="N13" s="1517"/>
      <c r="O13" s="1517"/>
      <c r="P13" s="1517"/>
      <c r="Q13" s="1517"/>
      <c r="R13" s="1517"/>
      <c r="S13" s="1517"/>
      <c r="T13" s="1517"/>
      <c r="U13" s="1517"/>
      <c r="V13" s="1517"/>
      <c r="W13" s="1517"/>
      <c r="X13" s="1517"/>
      <c r="Y13" s="1517"/>
      <c r="Z13" s="1517"/>
    </row>
    <row r="14" spans="2:26" ht="7.5" customHeight="1">
      <c r="B14" s="96"/>
      <c r="C14" s="96"/>
      <c r="D14" s="96"/>
      <c r="E14" s="96"/>
      <c r="F14" s="96"/>
      <c r="G14" s="96"/>
      <c r="H14" s="97"/>
      <c r="I14" s="97"/>
      <c r="J14" s="97"/>
      <c r="K14" s="97"/>
      <c r="L14" s="97"/>
      <c r="M14" s="97"/>
      <c r="N14" s="97"/>
      <c r="O14" s="97"/>
      <c r="P14" s="97"/>
      <c r="Q14" s="97"/>
      <c r="R14" s="97"/>
      <c r="S14" s="97"/>
      <c r="T14" s="97"/>
      <c r="U14" s="97"/>
      <c r="V14" s="97"/>
      <c r="W14" s="97"/>
      <c r="X14" s="97"/>
      <c r="Y14" s="97"/>
      <c r="Z14" s="97"/>
    </row>
    <row r="15" spans="2:26" ht="45.75" customHeight="1">
      <c r="B15" s="1517" t="s">
        <v>149</v>
      </c>
      <c r="C15" s="1517"/>
      <c r="D15" s="1517"/>
      <c r="E15" s="1517"/>
      <c r="F15" s="1517"/>
      <c r="G15" s="1517"/>
      <c r="H15" s="1517"/>
      <c r="I15" s="1517"/>
      <c r="J15" s="1517"/>
      <c r="K15" s="1517"/>
      <c r="L15" s="1517"/>
      <c r="M15" s="1517"/>
      <c r="N15" s="1517"/>
      <c r="O15" s="1517"/>
      <c r="P15" s="1517"/>
      <c r="Q15" s="1517"/>
      <c r="R15" s="1517"/>
      <c r="S15" s="1517"/>
      <c r="T15" s="1517"/>
      <c r="U15" s="1517"/>
      <c r="V15" s="1517"/>
      <c r="W15" s="1517"/>
      <c r="X15" s="1517"/>
      <c r="Y15" s="1517"/>
      <c r="Z15" s="1517"/>
    </row>
    <row r="16" spans="2:26" ht="12" customHeight="1">
      <c r="B16" s="96"/>
      <c r="C16" s="96"/>
      <c r="D16" s="96"/>
      <c r="E16" s="96"/>
      <c r="F16" s="96"/>
      <c r="G16" s="96"/>
      <c r="H16" s="97"/>
      <c r="I16" s="97"/>
      <c r="J16" s="97"/>
      <c r="K16" s="97"/>
      <c r="L16" s="97"/>
      <c r="M16" s="97"/>
      <c r="N16" s="97"/>
      <c r="O16" s="97"/>
      <c r="P16" s="97"/>
      <c r="Q16" s="97"/>
      <c r="R16" s="97"/>
      <c r="S16" s="97"/>
      <c r="T16" s="97"/>
      <c r="U16" s="97"/>
      <c r="V16" s="97"/>
      <c r="W16" s="97"/>
      <c r="X16" s="97"/>
      <c r="Y16" s="97"/>
      <c r="Z16" s="97"/>
    </row>
    <row r="17" spans="2:26" ht="77.25" customHeight="1">
      <c r="B17" s="1518" t="s">
        <v>780</v>
      </c>
      <c r="C17" s="1518"/>
      <c r="D17" s="1518"/>
      <c r="E17" s="1518"/>
      <c r="F17" s="1518"/>
      <c r="G17" s="1518"/>
      <c r="H17" s="1518"/>
      <c r="I17" s="1518"/>
      <c r="J17" s="1518"/>
      <c r="K17" s="1518"/>
      <c r="L17" s="1518"/>
      <c r="M17" s="1518"/>
      <c r="N17" s="1518"/>
      <c r="O17" s="1518"/>
      <c r="P17" s="1518"/>
      <c r="Q17" s="1518"/>
      <c r="R17" s="1518"/>
      <c r="S17" s="1518"/>
      <c r="T17" s="1518"/>
      <c r="U17" s="1518"/>
      <c r="V17" s="1518"/>
      <c r="W17" s="1518"/>
      <c r="X17" s="1518"/>
      <c r="Y17" s="1518"/>
      <c r="Z17" s="1518"/>
    </row>
    <row r="18" spans="2:26" ht="6" customHeight="1">
      <c r="B18" s="96"/>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row>
    <row r="19" spans="2:26" ht="81" customHeight="1">
      <c r="B19" s="1530" t="s">
        <v>977</v>
      </c>
      <c r="C19" s="1530"/>
      <c r="D19" s="1530"/>
      <c r="E19" s="1530"/>
      <c r="F19" s="1530"/>
      <c r="G19" s="1530"/>
      <c r="H19" s="1530"/>
      <c r="I19" s="1530"/>
      <c r="J19" s="1530"/>
      <c r="K19" s="1530"/>
      <c r="L19" s="1530"/>
      <c r="M19" s="1530"/>
      <c r="N19" s="1530"/>
      <c r="O19" s="1530"/>
      <c r="P19" s="1530"/>
      <c r="Q19" s="1530"/>
      <c r="R19" s="1530"/>
      <c r="S19" s="1530"/>
      <c r="T19" s="1530"/>
      <c r="U19" s="1530"/>
      <c r="V19" s="1530"/>
      <c r="W19" s="1530"/>
      <c r="X19" s="1530"/>
      <c r="Y19" s="1530"/>
      <c r="Z19" s="1530"/>
    </row>
    <row r="20" spans="1:10" ht="30.75" customHeight="1">
      <c r="A20" s="93" t="s">
        <v>545</v>
      </c>
      <c r="B20" s="98" t="s">
        <v>546</v>
      </c>
      <c r="C20" s="96"/>
      <c r="D20" s="96"/>
      <c r="E20" s="96"/>
      <c r="F20" s="96"/>
      <c r="G20" s="96"/>
      <c r="H20" s="96"/>
      <c r="I20" s="96"/>
      <c r="J20" s="96"/>
    </row>
    <row r="21" spans="2:10" ht="15" customHeight="1">
      <c r="B21" s="99"/>
      <c r="C21" s="96"/>
      <c r="D21" s="96"/>
      <c r="E21" s="96"/>
      <c r="F21" s="96"/>
      <c r="G21" s="96"/>
      <c r="H21" s="96"/>
      <c r="I21" s="96"/>
      <c r="J21" s="96"/>
    </row>
    <row r="22" spans="2:17" s="846" customFormat="1" ht="18">
      <c r="B22" s="1531" t="s">
        <v>547</v>
      </c>
      <c r="C22" s="1531"/>
      <c r="D22" s="1531"/>
      <c r="E22" s="1531"/>
      <c r="F22" s="1531"/>
      <c r="G22" s="1531"/>
      <c r="H22" s="1531"/>
      <c r="I22" s="1531"/>
      <c r="J22" s="1531"/>
      <c r="K22" s="1531"/>
      <c r="L22" s="1531"/>
      <c r="M22" s="1531"/>
      <c r="N22" s="1531"/>
      <c r="O22" s="1531"/>
      <c r="P22" s="1531"/>
      <c r="Q22" s="100"/>
    </row>
    <row r="23" spans="2:17" s="846" customFormat="1" ht="10.5" customHeight="1">
      <c r="B23" s="101"/>
      <c r="C23" s="101"/>
      <c r="D23" s="101"/>
      <c r="E23" s="101"/>
      <c r="F23" s="101"/>
      <c r="G23" s="101"/>
      <c r="H23" s="101"/>
      <c r="I23" s="101"/>
      <c r="J23" s="101"/>
      <c r="K23" s="102"/>
      <c r="L23" s="102"/>
      <c r="M23" s="102"/>
      <c r="N23" s="102"/>
      <c r="O23" s="102"/>
      <c r="P23" s="102"/>
      <c r="Q23" s="102"/>
    </row>
    <row r="24" spans="2:26" s="846" customFormat="1" ht="66" customHeight="1">
      <c r="B24" s="1486" t="s">
        <v>380</v>
      </c>
      <c r="C24" s="1486"/>
      <c r="D24" s="1486"/>
      <c r="E24" s="1486"/>
      <c r="F24" s="1486"/>
      <c r="G24" s="1486"/>
      <c r="H24" s="1486"/>
      <c r="I24" s="1486"/>
      <c r="J24" s="1486"/>
      <c r="K24" s="1486"/>
      <c r="L24" s="1486"/>
      <c r="M24" s="1486"/>
      <c r="N24" s="1486"/>
      <c r="O24" s="1486"/>
      <c r="P24" s="1486"/>
      <c r="Q24" s="1486"/>
      <c r="R24" s="1486"/>
      <c r="S24" s="1486"/>
      <c r="T24" s="1486"/>
      <c r="U24" s="1486"/>
      <c r="V24" s="1486"/>
      <c r="W24" s="1486"/>
      <c r="X24" s="1486"/>
      <c r="Y24" s="1486"/>
      <c r="Z24" s="1486"/>
    </row>
    <row r="25" spans="2:26" s="846" customFormat="1" ht="46.5" customHeight="1">
      <c r="B25" s="1486" t="s">
        <v>548</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row>
    <row r="26" spans="2:26" s="788" customFormat="1" ht="78.75" customHeight="1">
      <c r="B26" s="1486" t="s">
        <v>865</v>
      </c>
      <c r="C26" s="1486"/>
      <c r="D26" s="1486"/>
      <c r="E26" s="1486"/>
      <c r="F26" s="1486"/>
      <c r="G26" s="1486"/>
      <c r="H26" s="1486"/>
      <c r="I26" s="1486"/>
      <c r="J26" s="1486"/>
      <c r="K26" s="1486"/>
      <c r="L26" s="1486"/>
      <c r="M26" s="1486"/>
      <c r="N26" s="1486"/>
      <c r="O26" s="1486"/>
      <c r="P26" s="1486"/>
      <c r="Q26" s="1486"/>
      <c r="R26" s="1486"/>
      <c r="S26" s="1486"/>
      <c r="T26" s="1486"/>
      <c r="U26" s="1486"/>
      <c r="V26" s="1486"/>
      <c r="W26" s="1486"/>
      <c r="X26" s="1486"/>
      <c r="Y26" s="1486"/>
      <c r="Z26" s="1486"/>
    </row>
    <row r="27" spans="2:26" s="788" customFormat="1" ht="30" customHeight="1">
      <c r="B27" s="1492" t="s">
        <v>1059</v>
      </c>
      <c r="C27" s="1492"/>
      <c r="D27" s="1492"/>
      <c r="E27" s="1492"/>
      <c r="F27" s="1492"/>
      <c r="G27" s="1492"/>
      <c r="H27" s="1492"/>
      <c r="I27" s="1492"/>
      <c r="J27" s="1492"/>
      <c r="K27" s="1492"/>
      <c r="L27" s="1492"/>
      <c r="M27" s="1492"/>
      <c r="N27" s="1492"/>
      <c r="O27" s="1492"/>
      <c r="P27" s="1492"/>
      <c r="Q27" s="1492"/>
      <c r="R27" s="1492"/>
      <c r="S27" s="1492"/>
      <c r="T27" s="1492"/>
      <c r="U27" s="1492"/>
      <c r="V27" s="1492"/>
      <c r="W27" s="1492"/>
      <c r="X27" s="1492"/>
      <c r="Y27" s="1492"/>
      <c r="Z27" s="1492"/>
    </row>
    <row r="28" spans="2:26" s="846" customFormat="1" ht="14.25" customHeight="1">
      <c r="B28" s="108"/>
      <c r="C28" s="106"/>
      <c r="D28" s="106"/>
      <c r="E28" s="106"/>
      <c r="F28" s="106"/>
      <c r="G28" s="106"/>
      <c r="H28" s="106"/>
      <c r="I28" s="106"/>
      <c r="J28" s="106"/>
      <c r="K28" s="106"/>
      <c r="L28" s="106"/>
      <c r="M28" s="106"/>
      <c r="N28" s="106"/>
      <c r="O28" s="106"/>
      <c r="P28" s="106"/>
      <c r="Q28" s="106"/>
      <c r="R28" s="103"/>
      <c r="S28" s="103"/>
      <c r="T28" s="103"/>
      <c r="U28" s="103"/>
      <c r="V28" s="103"/>
      <c r="W28" s="103"/>
      <c r="X28" s="103"/>
      <c r="Y28" s="103"/>
      <c r="Z28" s="103"/>
    </row>
    <row r="29" spans="2:26" s="788" customFormat="1" ht="20.25" customHeight="1">
      <c r="B29" s="1492" t="s">
        <v>540</v>
      </c>
      <c r="C29" s="1492"/>
      <c r="D29" s="1492"/>
      <c r="E29" s="1492"/>
      <c r="F29" s="1492"/>
      <c r="G29" s="1492"/>
      <c r="H29" s="1492"/>
      <c r="I29" s="1492"/>
      <c r="J29" s="1492"/>
      <c r="K29" s="1492"/>
      <c r="L29" s="1492"/>
      <c r="M29" s="1492"/>
      <c r="N29" s="1492"/>
      <c r="O29" s="1492"/>
      <c r="P29" s="1492"/>
      <c r="Q29" s="110"/>
      <c r="R29" s="110"/>
      <c r="S29" s="110"/>
      <c r="T29" s="111"/>
      <c r="U29" s="111"/>
      <c r="V29" s="107"/>
      <c r="W29" s="107"/>
      <c r="X29" s="107"/>
      <c r="Y29" s="107"/>
      <c r="Z29" s="107"/>
    </row>
    <row r="30" spans="2:28" s="788" customFormat="1" ht="31.5" customHeight="1">
      <c r="B30" s="105"/>
      <c r="C30" s="105"/>
      <c r="D30" s="105"/>
      <c r="E30" s="105"/>
      <c r="F30" s="105"/>
      <c r="G30" s="105"/>
      <c r="H30" s="105"/>
      <c r="I30" s="106"/>
      <c r="J30" s="106"/>
      <c r="K30" s="106"/>
      <c r="L30" s="106"/>
      <c r="M30" s="106"/>
      <c r="N30" s="106"/>
      <c r="O30" s="106"/>
      <c r="P30" s="106"/>
      <c r="Q30" s="112"/>
      <c r="R30" s="112"/>
      <c r="S30" s="112"/>
      <c r="T30" s="1493"/>
      <c r="U30" s="1494"/>
      <c r="V30" s="847" t="s">
        <v>281</v>
      </c>
      <c r="W30" s="848"/>
      <c r="X30" s="847"/>
      <c r="Y30" s="847"/>
      <c r="Z30" s="1278" t="s">
        <v>620</v>
      </c>
      <c r="AB30" s="116"/>
    </row>
    <row r="31" spans="2:28" s="117" customFormat="1" ht="19.5" customHeight="1">
      <c r="B31" s="118"/>
      <c r="C31" s="118"/>
      <c r="D31" s="118"/>
      <c r="E31" s="118"/>
      <c r="F31" s="118"/>
      <c r="G31" s="118"/>
      <c r="H31" s="118"/>
      <c r="I31" s="119"/>
      <c r="J31" s="119"/>
      <c r="K31" s="119"/>
      <c r="L31" s="119"/>
      <c r="M31" s="119"/>
      <c r="N31" s="119"/>
      <c r="O31" s="119"/>
      <c r="P31" s="119"/>
      <c r="Q31" s="1490"/>
      <c r="R31" s="1491"/>
      <c r="S31" s="121"/>
      <c r="T31" s="1490"/>
      <c r="U31" s="1491"/>
      <c r="V31" s="849" t="s">
        <v>291</v>
      </c>
      <c r="W31" s="849"/>
      <c r="X31" s="849"/>
      <c r="Y31" s="850"/>
      <c r="Z31" s="849" t="s">
        <v>291</v>
      </c>
      <c r="AA31" s="788"/>
      <c r="AB31" s="125"/>
    </row>
    <row r="32" spans="2:28" s="117" customFormat="1" ht="15.75">
      <c r="B32" s="126" t="s">
        <v>549</v>
      </c>
      <c r="C32" s="126"/>
      <c r="D32" s="126"/>
      <c r="E32" s="126"/>
      <c r="F32" s="126"/>
      <c r="G32" s="126"/>
      <c r="H32" s="126"/>
      <c r="I32" s="106"/>
      <c r="J32" s="106"/>
      <c r="K32" s="107"/>
      <c r="L32" s="106"/>
      <c r="M32" s="106"/>
      <c r="N32" s="106"/>
      <c r="O32" s="106"/>
      <c r="P32" s="106"/>
      <c r="Q32" s="106"/>
      <c r="R32" s="106"/>
      <c r="S32" s="106"/>
      <c r="T32" s="106"/>
      <c r="U32" s="106"/>
      <c r="X32" s="127"/>
      <c r="Y32" s="107"/>
      <c r="Z32" s="128"/>
      <c r="AA32" s="788"/>
      <c r="AB32" s="129"/>
    </row>
    <row r="33" spans="2:28" s="117" customFormat="1" ht="15">
      <c r="B33" s="105" t="s">
        <v>550</v>
      </c>
      <c r="C33" s="105"/>
      <c r="D33" s="105"/>
      <c r="E33" s="105"/>
      <c r="F33" s="105"/>
      <c r="G33" s="105"/>
      <c r="H33" s="105"/>
      <c r="I33" s="106"/>
      <c r="J33" s="106"/>
      <c r="K33" s="106"/>
      <c r="L33" s="106"/>
      <c r="M33" s="106"/>
      <c r="N33" s="106"/>
      <c r="O33" s="106"/>
      <c r="P33" s="106"/>
      <c r="Q33" s="106"/>
      <c r="R33" s="130"/>
      <c r="S33" s="130"/>
      <c r="T33" s="106"/>
      <c r="U33" s="130"/>
      <c r="X33" s="127"/>
      <c r="Y33" s="106"/>
      <c r="Z33" s="128"/>
      <c r="AA33" s="788"/>
      <c r="AB33" s="112"/>
    </row>
    <row r="34" spans="2:28" s="117" customFormat="1" ht="15">
      <c r="B34" s="131" t="s">
        <v>551</v>
      </c>
      <c r="C34" s="131"/>
      <c r="D34" s="131"/>
      <c r="E34" s="131"/>
      <c r="F34" s="131"/>
      <c r="G34" s="131"/>
      <c r="H34" s="131"/>
      <c r="I34" s="106"/>
      <c r="J34" s="106"/>
      <c r="K34" s="106"/>
      <c r="L34" s="106"/>
      <c r="M34" s="106"/>
      <c r="N34" s="106"/>
      <c r="O34" s="106"/>
      <c r="P34" s="106"/>
      <c r="Q34" s="106"/>
      <c r="R34" s="132"/>
      <c r="S34" s="130"/>
      <c r="T34" s="106"/>
      <c r="U34" s="133"/>
      <c r="V34" s="851">
        <v>7.8</v>
      </c>
      <c r="X34" s="851"/>
      <c r="Y34" s="106"/>
      <c r="Z34" s="852">
        <v>7.55</v>
      </c>
      <c r="AA34" s="788"/>
      <c r="AB34" s="134"/>
    </row>
    <row r="35" spans="2:28" s="117" customFormat="1" ht="15">
      <c r="B35" s="131" t="s">
        <v>552</v>
      </c>
      <c r="C35" s="131"/>
      <c r="D35" s="131"/>
      <c r="E35" s="131"/>
      <c r="F35" s="131"/>
      <c r="G35" s="131"/>
      <c r="H35" s="131"/>
      <c r="I35" s="106"/>
      <c r="J35" s="106"/>
      <c r="K35" s="106"/>
      <c r="L35" s="106"/>
      <c r="M35" s="106"/>
      <c r="N35" s="106"/>
      <c r="O35" s="106"/>
      <c r="P35" s="106"/>
      <c r="Q35" s="106"/>
      <c r="R35" s="132"/>
      <c r="S35" s="130"/>
      <c r="T35" s="106"/>
      <c r="U35" s="133"/>
      <c r="V35" s="851">
        <v>8</v>
      </c>
      <c r="X35" s="851"/>
      <c r="Y35" s="106"/>
      <c r="Z35" s="851">
        <v>7.7</v>
      </c>
      <c r="AA35" s="135"/>
      <c r="AB35" s="134"/>
    </row>
    <row r="36" spans="2:28" s="117" customFormat="1" ht="15">
      <c r="B36" s="105" t="s">
        <v>553</v>
      </c>
      <c r="C36" s="105"/>
      <c r="D36" s="105"/>
      <c r="E36" s="105"/>
      <c r="F36" s="105"/>
      <c r="G36" s="105"/>
      <c r="H36" s="105"/>
      <c r="I36" s="106"/>
      <c r="J36" s="106"/>
      <c r="K36" s="106"/>
      <c r="L36" s="106"/>
      <c r="M36" s="106"/>
      <c r="N36" s="106"/>
      <c r="O36" s="106"/>
      <c r="P36" s="106"/>
      <c r="Q36" s="106"/>
      <c r="R36" s="130"/>
      <c r="S36" s="130"/>
      <c r="T36" s="106"/>
      <c r="U36" s="130"/>
      <c r="V36" s="106"/>
      <c r="X36" s="106"/>
      <c r="Y36" s="106"/>
      <c r="Z36" s="851"/>
      <c r="AA36" s="135"/>
      <c r="AB36" s="136"/>
    </row>
    <row r="37" spans="2:28" s="117" customFormat="1" ht="15">
      <c r="B37" s="137" t="s">
        <v>554</v>
      </c>
      <c r="C37" s="137"/>
      <c r="D37" s="137"/>
      <c r="E37" s="137"/>
      <c r="F37" s="137"/>
      <c r="G37" s="137"/>
      <c r="H37" s="137"/>
      <c r="I37" s="106"/>
      <c r="J37" s="106"/>
      <c r="K37" s="106"/>
      <c r="L37" s="106"/>
      <c r="M37" s="106"/>
      <c r="N37" s="106"/>
      <c r="O37" s="106"/>
      <c r="P37" s="106"/>
      <c r="Q37" s="106"/>
      <c r="R37" s="133"/>
      <c r="S37" s="133"/>
      <c r="T37" s="106"/>
      <c r="U37" s="133"/>
      <c r="V37" s="851">
        <v>8.6</v>
      </c>
      <c r="X37" s="851"/>
      <c r="Y37" s="106"/>
      <c r="Z37" s="851">
        <v>8.1</v>
      </c>
      <c r="AA37" s="135"/>
      <c r="AB37" s="134"/>
    </row>
    <row r="38" spans="2:28" s="117" customFormat="1" ht="15">
      <c r="B38" s="137" t="s">
        <v>555</v>
      </c>
      <c r="C38" s="137"/>
      <c r="D38" s="137"/>
      <c r="E38" s="137"/>
      <c r="F38" s="137"/>
      <c r="G38" s="137"/>
      <c r="H38" s="137"/>
      <c r="I38" s="106"/>
      <c r="J38" s="106"/>
      <c r="K38" s="106"/>
      <c r="L38" s="106"/>
      <c r="M38" s="106"/>
      <c r="N38" s="106"/>
      <c r="O38" s="106"/>
      <c r="P38" s="106"/>
      <c r="Q38" s="106"/>
      <c r="R38" s="138"/>
      <c r="S38" s="138"/>
      <c r="T38" s="106"/>
      <c r="U38" s="138"/>
      <c r="V38" s="130" t="s">
        <v>88</v>
      </c>
      <c r="X38" s="130"/>
      <c r="Y38" s="106"/>
      <c r="Z38" s="1134" t="s">
        <v>541</v>
      </c>
      <c r="AA38" s="135"/>
      <c r="AB38" s="136"/>
    </row>
    <row r="39" spans="2:28" s="117" customFormat="1" ht="15">
      <c r="B39" s="137" t="s">
        <v>556</v>
      </c>
      <c r="C39" s="137"/>
      <c r="D39" s="137"/>
      <c r="E39" s="137"/>
      <c r="F39" s="137"/>
      <c r="G39" s="137"/>
      <c r="H39" s="137"/>
      <c r="I39" s="106"/>
      <c r="J39" s="106"/>
      <c r="K39" s="106"/>
      <c r="L39" s="106"/>
      <c r="M39" s="106"/>
      <c r="N39" s="106"/>
      <c r="O39" s="106"/>
      <c r="P39" s="106"/>
      <c r="Q39" s="106"/>
      <c r="R39" s="133"/>
      <c r="S39" s="133"/>
      <c r="T39" s="106"/>
      <c r="U39" s="133"/>
      <c r="V39" s="851">
        <v>7.1</v>
      </c>
      <c r="X39" s="851"/>
      <c r="Y39" s="106"/>
      <c r="Z39" s="851">
        <v>6.4</v>
      </c>
      <c r="AA39" s="135"/>
      <c r="AB39" s="134"/>
    </row>
    <row r="40" spans="2:28" s="117" customFormat="1" ht="15">
      <c r="B40" s="137" t="s">
        <v>557</v>
      </c>
      <c r="C40" s="137"/>
      <c r="D40" s="137"/>
      <c r="E40" s="137"/>
      <c r="F40" s="137"/>
      <c r="G40" s="137"/>
      <c r="H40" s="137"/>
      <c r="I40" s="106"/>
      <c r="J40" s="106"/>
      <c r="K40" s="106"/>
      <c r="L40" s="106"/>
      <c r="M40" s="106"/>
      <c r="N40" s="106"/>
      <c r="O40" s="106"/>
      <c r="P40" s="106"/>
      <c r="Q40" s="106"/>
      <c r="R40" s="133"/>
      <c r="S40" s="133"/>
      <c r="T40" s="106"/>
      <c r="U40" s="133"/>
      <c r="V40" s="851">
        <v>4.6</v>
      </c>
      <c r="X40" s="851"/>
      <c r="Y40" s="106"/>
      <c r="Z40" s="851">
        <v>4.1</v>
      </c>
      <c r="AA40" s="135"/>
      <c r="AB40" s="134"/>
    </row>
    <row r="41" spans="2:28" s="117" customFormat="1" ht="15">
      <c r="B41" s="137" t="s">
        <v>558</v>
      </c>
      <c r="C41" s="137"/>
      <c r="D41" s="137"/>
      <c r="E41" s="137"/>
      <c r="F41" s="137"/>
      <c r="G41" s="137"/>
      <c r="H41" s="137"/>
      <c r="I41" s="106"/>
      <c r="J41" s="106"/>
      <c r="K41" s="106"/>
      <c r="L41" s="106"/>
      <c r="M41" s="106"/>
      <c r="N41" s="106"/>
      <c r="O41" s="106"/>
      <c r="P41" s="106"/>
      <c r="Q41" s="106"/>
      <c r="R41" s="133"/>
      <c r="S41" s="133"/>
      <c r="T41" s="106"/>
      <c r="U41" s="133"/>
      <c r="V41" s="851">
        <v>5.3</v>
      </c>
      <c r="X41" s="851"/>
      <c r="Y41" s="106"/>
      <c r="Z41" s="851">
        <v>4.9</v>
      </c>
      <c r="AA41" s="135"/>
      <c r="AB41" s="134"/>
    </row>
    <row r="42" spans="2:28" s="117" customFormat="1" ht="15">
      <c r="B42" s="137" t="s">
        <v>559</v>
      </c>
      <c r="C42" s="137"/>
      <c r="D42" s="137"/>
      <c r="E42" s="137"/>
      <c r="F42" s="137"/>
      <c r="G42" s="137"/>
      <c r="H42" s="137"/>
      <c r="I42" s="106"/>
      <c r="J42" s="106"/>
      <c r="K42" s="106"/>
      <c r="L42" s="106"/>
      <c r="M42" s="106"/>
      <c r="N42" s="106"/>
      <c r="O42" s="106"/>
      <c r="P42" s="106"/>
      <c r="Q42" s="106"/>
      <c r="R42" s="133"/>
      <c r="S42" s="133"/>
      <c r="T42" s="106"/>
      <c r="U42" s="133"/>
      <c r="V42" s="851">
        <v>3.1</v>
      </c>
      <c r="X42" s="851"/>
      <c r="Y42" s="106"/>
      <c r="Z42" s="851">
        <v>2.9</v>
      </c>
      <c r="AA42" s="135"/>
      <c r="AB42" s="134"/>
    </row>
    <row r="43" spans="2:28" s="117" customFormat="1" ht="15">
      <c r="B43" s="139" t="s">
        <v>880</v>
      </c>
      <c r="C43" s="139"/>
      <c r="D43" s="139"/>
      <c r="E43" s="139"/>
      <c r="F43" s="139"/>
      <c r="G43" s="139"/>
      <c r="H43" s="139"/>
      <c r="I43" s="106"/>
      <c r="J43" s="106"/>
      <c r="K43" s="106"/>
      <c r="L43" s="106"/>
      <c r="M43" s="106"/>
      <c r="N43" s="106"/>
      <c r="O43" s="106"/>
      <c r="P43" s="106"/>
      <c r="Q43" s="106"/>
      <c r="R43" s="133"/>
      <c r="S43" s="133"/>
      <c r="T43" s="106"/>
      <c r="U43" s="133"/>
      <c r="V43" s="106"/>
      <c r="X43" s="106"/>
      <c r="Y43" s="106"/>
      <c r="Z43" s="851"/>
      <c r="AA43" s="135"/>
      <c r="AB43" s="136"/>
    </row>
    <row r="44" spans="2:28" s="117" customFormat="1" ht="15">
      <c r="B44" s="137" t="s">
        <v>560</v>
      </c>
      <c r="C44" s="137"/>
      <c r="D44" s="137"/>
      <c r="E44" s="137"/>
      <c r="F44" s="137"/>
      <c r="G44" s="137"/>
      <c r="H44" s="137"/>
      <c r="I44" s="106"/>
      <c r="J44" s="106"/>
      <c r="K44" s="106"/>
      <c r="L44" s="106"/>
      <c r="M44" s="106"/>
      <c r="N44" s="106"/>
      <c r="O44" s="106"/>
      <c r="P44" s="106"/>
      <c r="Q44" s="106"/>
      <c r="R44" s="133"/>
      <c r="S44" s="133"/>
      <c r="T44" s="106"/>
      <c r="U44" s="133"/>
      <c r="V44" s="851">
        <v>7.5</v>
      </c>
      <c r="X44" s="851"/>
      <c r="Y44" s="106"/>
      <c r="Z44" s="851">
        <v>7.1</v>
      </c>
      <c r="AA44" s="135"/>
      <c r="AB44" s="134"/>
    </row>
    <row r="45" spans="2:28" s="117" customFormat="1" ht="15">
      <c r="B45" s="137" t="s">
        <v>561</v>
      </c>
      <c r="C45" s="137"/>
      <c r="D45" s="137"/>
      <c r="E45" s="137"/>
      <c r="F45" s="137"/>
      <c r="G45" s="137"/>
      <c r="H45" s="137"/>
      <c r="I45" s="106"/>
      <c r="J45" s="106"/>
      <c r="K45" s="106"/>
      <c r="L45" s="106"/>
      <c r="M45" s="106"/>
      <c r="N45" s="106"/>
      <c r="O45" s="106"/>
      <c r="P45" s="106"/>
      <c r="Q45" s="106"/>
      <c r="R45" s="133"/>
      <c r="S45" s="133"/>
      <c r="T45" s="106"/>
      <c r="U45" s="133"/>
      <c r="V45" s="851">
        <v>6.6</v>
      </c>
      <c r="X45" s="851"/>
      <c r="Y45" s="106"/>
      <c r="Z45" s="851">
        <v>6.3</v>
      </c>
      <c r="AA45" s="135"/>
      <c r="AB45" s="134"/>
    </row>
    <row r="46" spans="2:28" s="117" customFormat="1" ht="9" customHeight="1">
      <c r="B46" s="105"/>
      <c r="C46" s="105"/>
      <c r="D46" s="105"/>
      <c r="E46" s="105"/>
      <c r="F46" s="105"/>
      <c r="G46" s="105"/>
      <c r="H46" s="105"/>
      <c r="I46" s="106"/>
      <c r="J46" s="106"/>
      <c r="K46" s="106"/>
      <c r="L46" s="106"/>
      <c r="M46" s="106"/>
      <c r="N46" s="106"/>
      <c r="O46" s="106"/>
      <c r="P46" s="106"/>
      <c r="Q46" s="106"/>
      <c r="R46" s="133"/>
      <c r="S46" s="133"/>
      <c r="T46" s="106"/>
      <c r="U46" s="133"/>
      <c r="V46" s="106"/>
      <c r="X46" s="106"/>
      <c r="Y46" s="106"/>
      <c r="Z46" s="851"/>
      <c r="AA46" s="135"/>
      <c r="AB46" s="136"/>
    </row>
    <row r="47" spans="2:28" s="117" customFormat="1" ht="15.75">
      <c r="B47" s="140" t="s">
        <v>562</v>
      </c>
      <c r="C47" s="140"/>
      <c r="D47" s="140"/>
      <c r="E47" s="140"/>
      <c r="F47" s="140"/>
      <c r="G47" s="140"/>
      <c r="H47" s="140"/>
      <c r="I47" s="106"/>
      <c r="J47" s="106"/>
      <c r="K47" s="106"/>
      <c r="L47" s="106"/>
      <c r="M47" s="106"/>
      <c r="N47" s="106"/>
      <c r="O47" s="106"/>
      <c r="P47" s="106"/>
      <c r="Q47" s="106"/>
      <c r="R47" s="133"/>
      <c r="S47" s="133"/>
      <c r="T47" s="106"/>
      <c r="U47" s="133"/>
      <c r="V47" s="106"/>
      <c r="X47" s="106"/>
      <c r="Y47" s="106"/>
      <c r="Z47" s="851"/>
      <c r="AA47" s="135"/>
      <c r="AB47" s="136"/>
    </row>
    <row r="48" spans="2:28" s="117" customFormat="1" ht="15">
      <c r="B48" s="105" t="s">
        <v>563</v>
      </c>
      <c r="C48" s="105"/>
      <c r="D48" s="105"/>
      <c r="E48" s="105"/>
      <c r="F48" s="105"/>
      <c r="G48" s="105"/>
      <c r="H48" s="105"/>
      <c r="I48" s="106"/>
      <c r="J48" s="106"/>
      <c r="K48" s="106"/>
      <c r="L48" s="106"/>
      <c r="M48" s="106"/>
      <c r="N48" s="106"/>
      <c r="O48" s="106"/>
      <c r="P48" s="106"/>
      <c r="Q48" s="106"/>
      <c r="R48" s="133"/>
      <c r="S48" s="133"/>
      <c r="T48" s="106"/>
      <c r="U48" s="133"/>
      <c r="V48" s="106"/>
      <c r="X48" s="106"/>
      <c r="Y48" s="106"/>
      <c r="Z48" s="851"/>
      <c r="AA48" s="135"/>
      <c r="AB48" s="136"/>
    </row>
    <row r="49" spans="2:28" s="117" customFormat="1" ht="15">
      <c r="B49" s="131" t="s">
        <v>551</v>
      </c>
      <c r="C49" s="131"/>
      <c r="D49" s="131"/>
      <c r="E49" s="131"/>
      <c r="F49" s="131"/>
      <c r="G49" s="131"/>
      <c r="H49" s="131"/>
      <c r="I49" s="106"/>
      <c r="J49" s="106"/>
      <c r="K49" s="106"/>
      <c r="L49" s="106"/>
      <c r="M49" s="106"/>
      <c r="N49" s="106"/>
      <c r="O49" s="106"/>
      <c r="P49" s="106"/>
      <c r="Q49" s="106"/>
      <c r="R49" s="133"/>
      <c r="S49" s="133"/>
      <c r="T49" s="106"/>
      <c r="U49" s="133"/>
      <c r="V49" s="851">
        <v>7.6</v>
      </c>
      <c r="X49" s="851"/>
      <c r="Y49" s="106"/>
      <c r="Z49" s="851">
        <v>6.9</v>
      </c>
      <c r="AA49" s="135"/>
      <c r="AB49" s="141"/>
    </row>
    <row r="50" spans="2:28" s="117" customFormat="1" ht="15">
      <c r="B50" s="131" t="s">
        <v>552</v>
      </c>
      <c r="C50" s="131"/>
      <c r="D50" s="131"/>
      <c r="E50" s="131"/>
      <c r="F50" s="131"/>
      <c r="G50" s="131"/>
      <c r="H50" s="131"/>
      <c r="I50" s="106"/>
      <c r="J50" s="106"/>
      <c r="K50" s="106"/>
      <c r="L50" s="106"/>
      <c r="M50" s="106"/>
      <c r="N50" s="106"/>
      <c r="O50" s="106"/>
      <c r="P50" s="106"/>
      <c r="Q50" s="106"/>
      <c r="R50" s="133"/>
      <c r="S50" s="133"/>
      <c r="T50" s="106"/>
      <c r="U50" s="133"/>
      <c r="V50" s="851">
        <v>6.7</v>
      </c>
      <c r="X50" s="851"/>
      <c r="Y50" s="106"/>
      <c r="Z50" s="851">
        <v>6.1</v>
      </c>
      <c r="AA50" s="135"/>
      <c r="AB50" s="141"/>
    </row>
    <row r="51" spans="2:28" s="117" customFormat="1" ht="15" customHeight="1">
      <c r="B51" s="1521" t="s">
        <v>564</v>
      </c>
      <c r="C51" s="1521"/>
      <c r="D51" s="1521"/>
      <c r="E51" s="1521"/>
      <c r="F51" s="1521"/>
      <c r="G51" s="1521"/>
      <c r="H51" s="1521"/>
      <c r="I51" s="1521"/>
      <c r="J51" s="1521"/>
      <c r="K51" s="1521"/>
      <c r="L51" s="106"/>
      <c r="M51" s="106"/>
      <c r="N51" s="106"/>
      <c r="O51" s="106"/>
      <c r="P51" s="106"/>
      <c r="Q51" s="106"/>
      <c r="R51" s="133"/>
      <c r="S51" s="133"/>
      <c r="T51" s="106"/>
      <c r="U51" s="133"/>
      <c r="V51" s="106"/>
      <c r="X51" s="106"/>
      <c r="Y51" s="106"/>
      <c r="Z51" s="851"/>
      <c r="AA51" s="135"/>
      <c r="AB51" s="142"/>
    </row>
    <row r="52" spans="2:28" s="117" customFormat="1" ht="17.25" customHeight="1">
      <c r="B52" s="1522" t="s">
        <v>565</v>
      </c>
      <c r="C52" s="1522"/>
      <c r="D52" s="1522"/>
      <c r="E52" s="1522"/>
      <c r="F52" s="1522"/>
      <c r="G52" s="1522"/>
      <c r="H52" s="1522"/>
      <c r="I52" s="1522"/>
      <c r="J52" s="1522"/>
      <c r="K52" s="1522"/>
      <c r="L52" s="106"/>
      <c r="M52" s="106"/>
      <c r="N52" s="106"/>
      <c r="O52" s="106"/>
      <c r="P52" s="106"/>
      <c r="Q52" s="106"/>
      <c r="R52" s="133"/>
      <c r="S52" s="133"/>
      <c r="T52" s="106"/>
      <c r="U52" s="133"/>
      <c r="V52" s="854">
        <v>1.75</v>
      </c>
      <c r="X52" s="854"/>
      <c r="Y52" s="106"/>
      <c r="Z52" s="852">
        <v>1.75</v>
      </c>
      <c r="AA52" s="135"/>
      <c r="AB52" s="141"/>
    </row>
    <row r="53" spans="2:28" s="117" customFormat="1" ht="15">
      <c r="B53" s="139" t="s">
        <v>566</v>
      </c>
      <c r="C53" s="139"/>
      <c r="D53" s="139"/>
      <c r="E53" s="139"/>
      <c r="F53" s="139"/>
      <c r="G53" s="139"/>
      <c r="H53" s="139"/>
      <c r="I53" s="106"/>
      <c r="J53" s="106"/>
      <c r="K53" s="106"/>
      <c r="L53" s="106"/>
      <c r="M53" s="106"/>
      <c r="N53" s="106"/>
      <c r="O53" s="106"/>
      <c r="P53" s="106"/>
      <c r="Q53" s="106"/>
      <c r="R53" s="133"/>
      <c r="S53" s="133"/>
      <c r="T53" s="106"/>
      <c r="U53" s="133"/>
      <c r="V53" s="851">
        <v>4.8</v>
      </c>
      <c r="X53" s="851"/>
      <c r="Y53" s="106"/>
      <c r="Z53" s="851">
        <v>4.4</v>
      </c>
      <c r="AA53" s="135"/>
      <c r="AB53" s="141"/>
    </row>
    <row r="54" spans="2:28" s="117" customFormat="1" ht="15" customHeight="1">
      <c r="B54" s="1521" t="s">
        <v>685</v>
      </c>
      <c r="C54" s="1521"/>
      <c r="D54" s="1521"/>
      <c r="E54" s="1521"/>
      <c r="F54" s="1521"/>
      <c r="G54" s="1521"/>
      <c r="H54" s="1521"/>
      <c r="I54" s="1521"/>
      <c r="J54" s="1521"/>
      <c r="K54" s="1521"/>
      <c r="L54" s="106"/>
      <c r="M54" s="106"/>
      <c r="N54" s="106"/>
      <c r="O54" s="106"/>
      <c r="P54" s="106"/>
      <c r="Q54" s="106"/>
      <c r="R54" s="133"/>
      <c r="S54" s="133"/>
      <c r="T54" s="106"/>
      <c r="U54" s="133"/>
      <c r="V54" s="851">
        <v>8.8</v>
      </c>
      <c r="X54" s="851"/>
      <c r="Y54" s="106"/>
      <c r="Z54" s="851">
        <v>8.4</v>
      </c>
      <c r="AA54" s="135"/>
      <c r="AB54" s="141"/>
    </row>
    <row r="55" spans="2:28" s="117" customFormat="1" ht="15">
      <c r="B55" s="139" t="s">
        <v>567</v>
      </c>
      <c r="C55" s="139"/>
      <c r="D55" s="139"/>
      <c r="E55" s="139"/>
      <c r="F55" s="139"/>
      <c r="G55" s="139"/>
      <c r="H55" s="139"/>
      <c r="I55" s="106"/>
      <c r="J55" s="106"/>
      <c r="K55" s="106"/>
      <c r="L55" s="106"/>
      <c r="M55" s="106"/>
      <c r="N55" s="106"/>
      <c r="O55" s="106"/>
      <c r="P55" s="106"/>
      <c r="Q55" s="106"/>
      <c r="R55" s="133"/>
      <c r="S55" s="133"/>
      <c r="T55" s="106"/>
      <c r="U55" s="133"/>
      <c r="V55" s="851">
        <v>2.5</v>
      </c>
      <c r="X55" s="851"/>
      <c r="Y55" s="106"/>
      <c r="Z55" s="851">
        <v>2.4</v>
      </c>
      <c r="AA55" s="135"/>
      <c r="AB55" s="141"/>
    </row>
    <row r="56" spans="2:26" s="117" customFormat="1" ht="9" customHeight="1">
      <c r="B56" s="143"/>
      <c r="C56" s="143"/>
      <c r="D56" s="143"/>
      <c r="E56" s="143"/>
      <c r="F56" s="143"/>
      <c r="G56" s="143"/>
      <c r="H56" s="143"/>
      <c r="I56" s="144"/>
      <c r="J56" s="144"/>
      <c r="K56" s="106"/>
      <c r="L56" s="106"/>
      <c r="M56" s="106"/>
      <c r="N56" s="130"/>
      <c r="O56" s="106"/>
      <c r="P56" s="127"/>
      <c r="Q56" s="127"/>
      <c r="R56" s="127"/>
      <c r="S56" s="127"/>
      <c r="T56" s="132"/>
      <c r="U56" s="132"/>
      <c r="V56" s="106"/>
      <c r="W56" s="106"/>
      <c r="X56" s="130"/>
      <c r="Y56" s="130"/>
      <c r="Z56" s="107"/>
    </row>
    <row r="57" spans="2:26" s="117" customFormat="1" ht="9" customHeight="1">
      <c r="B57" s="105"/>
      <c r="C57" s="105"/>
      <c r="D57" s="105"/>
      <c r="E57" s="105"/>
      <c r="F57" s="105"/>
      <c r="G57" s="105"/>
      <c r="H57" s="105"/>
      <c r="I57" s="106"/>
      <c r="J57" s="106"/>
      <c r="K57" s="106"/>
      <c r="L57" s="106"/>
      <c r="M57" s="106"/>
      <c r="N57" s="130"/>
      <c r="O57" s="106"/>
      <c r="P57" s="127"/>
      <c r="Q57" s="127"/>
      <c r="R57" s="127"/>
      <c r="S57" s="127"/>
      <c r="T57" s="132"/>
      <c r="U57" s="132"/>
      <c r="V57" s="106"/>
      <c r="W57" s="106"/>
      <c r="X57" s="130"/>
      <c r="Y57" s="130"/>
      <c r="Z57" s="107"/>
    </row>
    <row r="58" spans="2:26" s="117" customFormat="1" ht="9" customHeight="1">
      <c r="B58" s="105"/>
      <c r="C58" s="105"/>
      <c r="D58" s="105"/>
      <c r="E58" s="105"/>
      <c r="F58" s="105"/>
      <c r="G58" s="105"/>
      <c r="H58" s="105"/>
      <c r="I58" s="106"/>
      <c r="J58" s="106"/>
      <c r="K58" s="106"/>
      <c r="L58" s="106"/>
      <c r="M58" s="106"/>
      <c r="N58" s="130"/>
      <c r="O58" s="106"/>
      <c r="P58" s="127"/>
      <c r="Q58" s="127"/>
      <c r="R58" s="127"/>
      <c r="S58" s="127"/>
      <c r="T58" s="132"/>
      <c r="U58" s="132"/>
      <c r="V58" s="106"/>
      <c r="W58" s="106"/>
      <c r="X58" s="130"/>
      <c r="Y58" s="130"/>
      <c r="Z58" s="107"/>
    </row>
    <row r="59" spans="1:26" s="117" customFormat="1" ht="15" customHeight="1">
      <c r="A59" s="26" t="s">
        <v>989</v>
      </c>
      <c r="B59" s="90"/>
      <c r="C59" s="105"/>
      <c r="D59" s="105"/>
      <c r="E59" s="105"/>
      <c r="F59" s="105"/>
      <c r="G59" s="105"/>
      <c r="H59" s="105"/>
      <c r="I59" s="106"/>
      <c r="J59" s="106"/>
      <c r="K59" s="106"/>
      <c r="L59" s="106"/>
      <c r="M59" s="106"/>
      <c r="N59" s="130"/>
      <c r="O59" s="106"/>
      <c r="P59" s="127"/>
      <c r="Q59" s="127"/>
      <c r="R59" s="127"/>
      <c r="S59" s="127"/>
      <c r="T59" s="132"/>
      <c r="U59" s="132"/>
      <c r="V59" s="106"/>
      <c r="W59" s="106"/>
      <c r="X59" s="130"/>
      <c r="Y59" s="130"/>
      <c r="Z59" s="107"/>
    </row>
    <row r="60" spans="1:26" s="117" customFormat="1" ht="12.75" customHeight="1">
      <c r="A60" s="26"/>
      <c r="B60" s="90"/>
      <c r="C60" s="105"/>
      <c r="D60" s="105"/>
      <c r="E60" s="105"/>
      <c r="F60" s="105"/>
      <c r="G60" s="105"/>
      <c r="H60" s="105"/>
      <c r="I60" s="106"/>
      <c r="J60" s="106"/>
      <c r="K60" s="106"/>
      <c r="L60" s="106"/>
      <c r="M60" s="106"/>
      <c r="N60" s="130"/>
      <c r="O60" s="106"/>
      <c r="P60" s="127"/>
      <c r="Q60" s="127"/>
      <c r="R60" s="127"/>
      <c r="S60" s="127"/>
      <c r="T60" s="132"/>
      <c r="U60" s="132"/>
      <c r="V60" s="106"/>
      <c r="W60" s="106"/>
      <c r="X60" s="130"/>
      <c r="Y60" s="130"/>
      <c r="Z60" s="107"/>
    </row>
    <row r="61" spans="1:26" s="117" customFormat="1" ht="15" customHeight="1">
      <c r="A61" s="29" t="s">
        <v>991</v>
      </c>
      <c r="B61" s="90"/>
      <c r="C61" s="105"/>
      <c r="D61" s="105"/>
      <c r="E61" s="105"/>
      <c r="F61" s="105"/>
      <c r="G61" s="105"/>
      <c r="H61" s="105"/>
      <c r="I61" s="106"/>
      <c r="J61" s="106"/>
      <c r="K61" s="106"/>
      <c r="L61" s="106"/>
      <c r="M61" s="106"/>
      <c r="N61" s="130"/>
      <c r="O61" s="106"/>
      <c r="P61" s="127"/>
      <c r="Q61" s="127"/>
      <c r="R61" s="127"/>
      <c r="S61" s="127"/>
      <c r="T61" s="132"/>
      <c r="U61" s="132"/>
      <c r="V61" s="106"/>
      <c r="W61" s="106"/>
      <c r="X61" s="130"/>
      <c r="Y61" s="130"/>
      <c r="Z61" s="107"/>
    </row>
    <row r="62" spans="2:26" s="117" customFormat="1" ht="12" customHeight="1">
      <c r="B62" s="105"/>
      <c r="C62" s="105"/>
      <c r="D62" s="105"/>
      <c r="E62" s="105"/>
      <c r="F62" s="105"/>
      <c r="G62" s="105"/>
      <c r="H62" s="105"/>
      <c r="I62" s="106"/>
      <c r="J62" s="106"/>
      <c r="K62" s="106"/>
      <c r="L62" s="106"/>
      <c r="M62" s="106"/>
      <c r="N62" s="130"/>
      <c r="O62" s="106"/>
      <c r="P62" s="127"/>
      <c r="Q62" s="127"/>
      <c r="R62" s="127"/>
      <c r="S62" s="127"/>
      <c r="T62" s="132"/>
      <c r="U62" s="132"/>
      <c r="V62" s="106"/>
      <c r="W62" s="106"/>
      <c r="X62" s="130"/>
      <c r="Y62" s="130"/>
      <c r="Z62" s="107"/>
    </row>
    <row r="63" spans="2:26" s="117" customFormat="1" ht="22.5" customHeight="1">
      <c r="B63" s="98" t="s">
        <v>568</v>
      </c>
      <c r="C63" s="105"/>
      <c r="D63" s="105"/>
      <c r="E63" s="105"/>
      <c r="F63" s="105"/>
      <c r="G63" s="105"/>
      <c r="H63" s="105"/>
      <c r="I63" s="106"/>
      <c r="J63" s="106"/>
      <c r="K63" s="106"/>
      <c r="L63" s="106"/>
      <c r="M63" s="106"/>
      <c r="N63" s="130"/>
      <c r="O63" s="106"/>
      <c r="P63" s="127"/>
      <c r="Q63" s="127"/>
      <c r="R63" s="127"/>
      <c r="S63" s="127"/>
      <c r="T63" s="132"/>
      <c r="U63" s="132"/>
      <c r="V63" s="1528" t="s">
        <v>686</v>
      </c>
      <c r="W63" s="1511"/>
      <c r="X63" s="1511"/>
      <c r="Y63" s="1511"/>
      <c r="Z63" s="1511"/>
    </row>
    <row r="64" spans="2:26" s="117" customFormat="1" ht="22.5" customHeight="1">
      <c r="B64" s="98" t="s">
        <v>569</v>
      </c>
      <c r="C64" s="105"/>
      <c r="D64" s="105"/>
      <c r="E64" s="105"/>
      <c r="F64" s="105"/>
      <c r="G64" s="105"/>
      <c r="H64" s="105"/>
      <c r="I64" s="106"/>
      <c r="J64" s="106"/>
      <c r="K64" s="106"/>
      <c r="L64" s="106"/>
      <c r="M64" s="106"/>
      <c r="N64" s="130"/>
      <c r="O64" s="106"/>
      <c r="P64" s="127"/>
      <c r="Q64" s="127"/>
      <c r="R64" s="127"/>
      <c r="S64" s="127"/>
      <c r="T64" s="132"/>
      <c r="U64" s="132"/>
      <c r="V64" s="106"/>
      <c r="W64" s="106"/>
      <c r="X64" s="130"/>
      <c r="Y64" s="130"/>
      <c r="Z64" s="107"/>
    </row>
    <row r="65" spans="2:26" s="117" customFormat="1" ht="8.25" customHeight="1">
      <c r="B65" s="98"/>
      <c r="C65" s="105"/>
      <c r="D65" s="105"/>
      <c r="E65" s="105"/>
      <c r="F65" s="105"/>
      <c r="G65" s="105"/>
      <c r="H65" s="105"/>
      <c r="I65" s="106"/>
      <c r="J65" s="106"/>
      <c r="K65" s="106"/>
      <c r="L65" s="106"/>
      <c r="M65" s="106"/>
      <c r="N65" s="130"/>
      <c r="O65" s="106"/>
      <c r="P65" s="127"/>
      <c r="Q65" s="127"/>
      <c r="R65" s="127"/>
      <c r="S65" s="127"/>
      <c r="T65" s="132"/>
      <c r="U65" s="132"/>
      <c r="V65" s="106"/>
      <c r="W65" s="106"/>
      <c r="X65" s="130"/>
      <c r="Y65" s="130"/>
      <c r="Z65" s="107"/>
    </row>
    <row r="66" spans="1:25" s="117" customFormat="1" ht="16.5" customHeight="1">
      <c r="A66" s="93"/>
      <c r="B66" s="855" t="s">
        <v>570</v>
      </c>
      <c r="J66" s="856"/>
      <c r="K66" s="856"/>
      <c r="L66" s="856"/>
      <c r="M66" s="857"/>
      <c r="N66" s="856"/>
      <c r="O66" s="858"/>
      <c r="P66" s="135"/>
      <c r="Q66" s="135"/>
      <c r="R66" s="135"/>
      <c r="S66" s="135"/>
      <c r="T66" s="859"/>
      <c r="U66" s="859"/>
      <c r="V66" s="112"/>
      <c r="W66" s="112"/>
      <c r="X66" s="136"/>
      <c r="Y66" s="136"/>
    </row>
    <row r="67" spans="1:25" s="117" customFormat="1" ht="16.5" customHeight="1">
      <c r="A67" s="93"/>
      <c r="B67" s="855"/>
      <c r="G67" s="191" t="s">
        <v>79</v>
      </c>
      <c r="J67" s="856"/>
      <c r="K67" s="856"/>
      <c r="L67" s="856"/>
      <c r="M67" s="857"/>
      <c r="N67" s="856"/>
      <c r="O67" s="858"/>
      <c r="Q67" s="135"/>
      <c r="R67" s="135"/>
      <c r="S67" s="135"/>
      <c r="T67" s="859"/>
      <c r="U67" s="859"/>
      <c r="V67" s="112"/>
      <c r="W67" s="112"/>
      <c r="X67" s="136"/>
      <c r="Y67" s="136"/>
    </row>
    <row r="68" spans="1:26" s="113" customFormat="1" ht="15" customHeight="1">
      <c r="A68" s="860"/>
      <c r="B68" s="861"/>
      <c r="C68" s="862"/>
      <c r="D68" s="862"/>
      <c r="E68" s="191"/>
      <c r="F68" s="191"/>
      <c r="G68" s="191" t="s">
        <v>382</v>
      </c>
      <c r="H68" s="863"/>
      <c r="I68" s="191"/>
      <c r="J68" s="863"/>
      <c r="K68" s="191"/>
      <c r="L68" s="863"/>
      <c r="M68" s="191"/>
      <c r="N68" s="191"/>
      <c r="O68" s="863"/>
      <c r="P68" s="191" t="s">
        <v>577</v>
      </c>
      <c r="Q68" s="863"/>
      <c r="R68" s="191"/>
      <c r="S68" s="863"/>
      <c r="T68" s="191" t="s">
        <v>579</v>
      </c>
      <c r="U68" s="863"/>
      <c r="V68" s="191" t="s">
        <v>684</v>
      </c>
      <c r="W68" s="863"/>
      <c r="X68" s="191"/>
      <c r="Y68" s="191"/>
      <c r="Z68" s="864"/>
    </row>
    <row r="69" spans="2:26" s="26" customFormat="1" ht="12" customHeight="1">
      <c r="B69" s="861"/>
      <c r="C69" s="862"/>
      <c r="D69" s="862"/>
      <c r="E69" s="191" t="s">
        <v>571</v>
      </c>
      <c r="F69" s="191"/>
      <c r="G69" s="191" t="s">
        <v>383</v>
      </c>
      <c r="H69" s="865"/>
      <c r="I69" s="191" t="s">
        <v>572</v>
      </c>
      <c r="J69" s="865"/>
      <c r="K69" s="191" t="s">
        <v>573</v>
      </c>
      <c r="L69" s="191" t="s">
        <v>574</v>
      </c>
      <c r="M69" s="191"/>
      <c r="N69" s="191" t="s">
        <v>575</v>
      </c>
      <c r="O69" s="865"/>
      <c r="P69" s="1261" t="s">
        <v>384</v>
      </c>
      <c r="Q69" s="865"/>
      <c r="R69" s="191" t="s">
        <v>578</v>
      </c>
      <c r="S69" s="865"/>
      <c r="T69" s="1261" t="s">
        <v>384</v>
      </c>
      <c r="U69" s="865"/>
      <c r="V69" s="191" t="s">
        <v>385</v>
      </c>
      <c r="W69" s="865"/>
      <c r="X69" s="191" t="s">
        <v>580</v>
      </c>
      <c r="Y69" s="865"/>
      <c r="Z69" s="191" t="s">
        <v>581</v>
      </c>
    </row>
    <row r="70" spans="2:26" s="147" customFormat="1" ht="16.5" customHeight="1">
      <c r="B70" s="404"/>
      <c r="C70" s="866"/>
      <c r="D70" s="866"/>
      <c r="E70" s="867">
        <v>39082</v>
      </c>
      <c r="F70" s="867"/>
      <c r="G70" s="867">
        <v>39082</v>
      </c>
      <c r="H70" s="868"/>
      <c r="I70" s="867">
        <v>39082</v>
      </c>
      <c r="J70" s="868"/>
      <c r="K70" s="867">
        <v>39082</v>
      </c>
      <c r="L70" s="867">
        <v>39082</v>
      </c>
      <c r="M70" s="867"/>
      <c r="N70" s="867">
        <v>39082</v>
      </c>
      <c r="O70" s="868"/>
      <c r="P70" s="867">
        <v>39082</v>
      </c>
      <c r="Q70" s="868"/>
      <c r="R70" s="867">
        <v>39082</v>
      </c>
      <c r="S70" s="868"/>
      <c r="T70" s="867">
        <v>39082</v>
      </c>
      <c r="U70" s="868"/>
      <c r="V70" s="867">
        <v>39082</v>
      </c>
      <c r="W70" s="868"/>
      <c r="X70" s="867">
        <v>39082</v>
      </c>
      <c r="Y70" s="868"/>
      <c r="Z70" s="867">
        <v>39082</v>
      </c>
    </row>
    <row r="71" spans="2:26" s="147" customFormat="1" ht="12" customHeight="1">
      <c r="B71" s="404"/>
      <c r="C71" s="869"/>
      <c r="D71" s="869"/>
      <c r="E71" s="870">
        <v>2006</v>
      </c>
      <c r="F71" s="870"/>
      <c r="G71" s="870">
        <v>2006</v>
      </c>
      <c r="H71" s="868"/>
      <c r="I71" s="870">
        <v>2006</v>
      </c>
      <c r="J71" s="868"/>
      <c r="K71" s="870">
        <v>2006</v>
      </c>
      <c r="L71" s="870">
        <v>2006</v>
      </c>
      <c r="M71" s="870"/>
      <c r="N71" s="870">
        <v>2006</v>
      </c>
      <c r="O71" s="868"/>
      <c r="P71" s="870">
        <v>2006</v>
      </c>
      <c r="Q71" s="868"/>
      <c r="R71" s="870">
        <v>2006</v>
      </c>
      <c r="S71" s="868"/>
      <c r="T71" s="870">
        <v>2006</v>
      </c>
      <c r="U71" s="868"/>
      <c r="V71" s="870">
        <v>2006</v>
      </c>
      <c r="W71" s="868"/>
      <c r="X71" s="870">
        <v>2006</v>
      </c>
      <c r="Y71" s="868"/>
      <c r="Z71" s="870">
        <v>2006</v>
      </c>
    </row>
    <row r="72" spans="2:26" s="145" customFormat="1" ht="15">
      <c r="B72" s="442"/>
      <c r="C72" s="121"/>
      <c r="D72" s="121"/>
      <c r="E72" s="871" t="s">
        <v>291</v>
      </c>
      <c r="F72" s="871"/>
      <c r="G72" s="871" t="s">
        <v>291</v>
      </c>
      <c r="H72" s="872"/>
      <c r="I72" s="871" t="s">
        <v>291</v>
      </c>
      <c r="J72" s="872"/>
      <c r="K72" s="871" t="s">
        <v>291</v>
      </c>
      <c r="L72" s="871" t="s">
        <v>291</v>
      </c>
      <c r="M72" s="871"/>
      <c r="N72" s="871" t="s">
        <v>291</v>
      </c>
      <c r="O72" s="872"/>
      <c r="P72" s="871" t="s">
        <v>291</v>
      </c>
      <c r="Q72" s="872"/>
      <c r="R72" s="871" t="s">
        <v>291</v>
      </c>
      <c r="S72" s="872"/>
      <c r="T72" s="871" t="s">
        <v>291</v>
      </c>
      <c r="U72" s="872"/>
      <c r="V72" s="871" t="s">
        <v>291</v>
      </c>
      <c r="W72" s="872"/>
      <c r="X72" s="871" t="s">
        <v>291</v>
      </c>
      <c r="Y72" s="872"/>
      <c r="Z72" s="871" t="s">
        <v>291</v>
      </c>
    </row>
    <row r="73" spans="2:22" s="145" customFormat="1" ht="15">
      <c r="B73" s="873" t="s">
        <v>381</v>
      </c>
      <c r="C73" s="874"/>
      <c r="D73" s="874"/>
      <c r="V73" s="1420"/>
    </row>
    <row r="74" spans="2:26" s="145" customFormat="1" ht="15">
      <c r="B74" s="875" t="s">
        <v>551</v>
      </c>
      <c r="C74" s="876"/>
      <c r="D74" s="876"/>
      <c r="E74" s="1135">
        <v>12</v>
      </c>
      <c r="F74" s="1135"/>
      <c r="G74" s="1135">
        <v>6.6</v>
      </c>
      <c r="H74" s="1135"/>
      <c r="I74" s="1135">
        <v>16.5</v>
      </c>
      <c r="J74" s="1135"/>
      <c r="K74" s="1135">
        <v>17.5</v>
      </c>
      <c r="L74" s="1135">
        <v>5.3</v>
      </c>
      <c r="M74" s="1135"/>
      <c r="N74" s="1135">
        <v>9.5</v>
      </c>
      <c r="O74" s="1135"/>
      <c r="P74" s="1135">
        <v>9.5</v>
      </c>
      <c r="Q74" s="1135"/>
      <c r="R74" s="1142">
        <v>16.5</v>
      </c>
      <c r="S74" s="1142"/>
      <c r="T74" s="1143">
        <v>6.9</v>
      </c>
      <c r="U74" s="1142"/>
      <c r="V74" s="1419">
        <v>8.8</v>
      </c>
      <c r="W74" s="1142"/>
      <c r="X74" s="1144">
        <v>13.75</v>
      </c>
      <c r="Y74" s="1142"/>
      <c r="Z74" s="1142">
        <v>16.5</v>
      </c>
    </row>
    <row r="75" spans="2:26" s="145" customFormat="1" ht="15" customHeight="1">
      <c r="B75" s="875" t="s">
        <v>552</v>
      </c>
      <c r="C75" s="876"/>
      <c r="D75" s="876"/>
      <c r="E75" s="1136">
        <v>12</v>
      </c>
      <c r="F75" s="1136"/>
      <c r="G75" s="1136">
        <v>6.8</v>
      </c>
      <c r="H75" s="877"/>
      <c r="I75" s="1136">
        <v>16.5</v>
      </c>
      <c r="J75" s="877"/>
      <c r="K75" s="1136">
        <v>17.5</v>
      </c>
      <c r="L75" s="1136">
        <v>5.3</v>
      </c>
      <c r="M75" s="877"/>
      <c r="N75" s="1136">
        <v>9.5</v>
      </c>
      <c r="O75" s="877"/>
      <c r="P75" s="1136">
        <v>9.2</v>
      </c>
      <c r="Q75" s="877"/>
      <c r="R75" s="1136">
        <v>16.5</v>
      </c>
      <c r="S75" s="877"/>
      <c r="T75" s="1136">
        <v>6.9</v>
      </c>
      <c r="U75" s="877"/>
      <c r="V75" s="1140">
        <v>9.3</v>
      </c>
      <c r="W75" s="877"/>
      <c r="X75" s="1139">
        <v>13.75</v>
      </c>
      <c r="Y75" s="877"/>
      <c r="Z75" s="1136">
        <v>16.5</v>
      </c>
    </row>
    <row r="76" spans="2:26" s="26" customFormat="1" ht="12" customHeight="1">
      <c r="B76" s="873" t="s">
        <v>687</v>
      </c>
      <c r="C76" s="877"/>
      <c r="D76" s="878"/>
      <c r="E76" s="877"/>
      <c r="F76" s="877"/>
      <c r="G76" s="877"/>
      <c r="H76" s="877"/>
      <c r="I76" s="877"/>
      <c r="J76" s="877"/>
      <c r="K76" s="877"/>
      <c r="L76" s="877"/>
      <c r="M76" s="877"/>
      <c r="N76" s="877"/>
      <c r="O76" s="877"/>
      <c r="P76" s="877"/>
      <c r="Q76" s="877"/>
      <c r="R76" s="1137"/>
      <c r="S76" s="1137"/>
      <c r="T76" s="1137"/>
      <c r="U76" s="1137"/>
      <c r="V76" s="1141"/>
      <c r="W76" s="1137"/>
      <c r="X76" s="1145"/>
      <c r="Y76" s="1137"/>
      <c r="Z76" s="1137"/>
    </row>
    <row r="77" spans="2:26" s="147" customFormat="1" ht="12" customHeight="1">
      <c r="B77" s="875" t="s">
        <v>688</v>
      </c>
      <c r="C77" s="876"/>
      <c r="D77" s="876"/>
      <c r="E77" s="1136">
        <v>4</v>
      </c>
      <c r="F77" s="1136"/>
      <c r="G77" s="1139">
        <v>2.25</v>
      </c>
      <c r="H77" s="877"/>
      <c r="I77" s="1136">
        <v>5.5</v>
      </c>
      <c r="J77" s="877"/>
      <c r="K77" s="1136">
        <v>6.5</v>
      </c>
      <c r="L77" s="1136">
        <v>0</v>
      </c>
      <c r="M77" s="877"/>
      <c r="N77" s="1139">
        <v>2.75</v>
      </c>
      <c r="O77" s="877"/>
      <c r="P77" s="1136">
        <v>3</v>
      </c>
      <c r="Q77" s="877"/>
      <c r="R77" s="1136">
        <v>5.5</v>
      </c>
      <c r="S77" s="877"/>
      <c r="T77" s="1139">
        <v>1.75</v>
      </c>
      <c r="U77" s="877"/>
      <c r="V77" s="1150">
        <v>2.25</v>
      </c>
      <c r="W77" s="877"/>
      <c r="X77" s="1139">
        <v>3.75</v>
      </c>
      <c r="Y77" s="877"/>
      <c r="Z77" s="1136">
        <v>5.5</v>
      </c>
    </row>
    <row r="78" spans="2:26" s="145" customFormat="1" ht="18" customHeight="1">
      <c r="B78" s="1520" t="s">
        <v>390</v>
      </c>
      <c r="C78" s="1520"/>
      <c r="D78" s="1520"/>
      <c r="E78" s="1138">
        <v>9</v>
      </c>
      <c r="F78" s="1138"/>
      <c r="G78" s="1392">
        <v>4.7</v>
      </c>
      <c r="H78" s="880"/>
      <c r="I78" s="1138">
        <v>10.5</v>
      </c>
      <c r="J78" s="880"/>
      <c r="K78" s="1138">
        <v>11.5</v>
      </c>
      <c r="L78" s="1138">
        <v>2.1</v>
      </c>
      <c r="M78" s="880"/>
      <c r="N78" s="1138">
        <v>5</v>
      </c>
      <c r="O78" s="880"/>
      <c r="P78" s="1138">
        <v>7</v>
      </c>
      <c r="Q78" s="880"/>
      <c r="R78" s="1138">
        <v>10.5</v>
      </c>
      <c r="S78" s="880"/>
      <c r="T78" s="1138">
        <v>4.5</v>
      </c>
      <c r="U78" s="880"/>
      <c r="V78" s="1138">
        <v>5.5</v>
      </c>
      <c r="W78" s="880"/>
      <c r="X78" s="1146">
        <v>7.75</v>
      </c>
      <c r="Y78" s="880"/>
      <c r="Z78" s="1138">
        <v>10.5</v>
      </c>
    </row>
    <row r="79" spans="2:26" s="145" customFormat="1" ht="28.5" customHeight="1">
      <c r="B79" s="881"/>
      <c r="C79" s="868"/>
      <c r="D79" s="882"/>
      <c r="E79" s="868"/>
      <c r="F79" s="868"/>
      <c r="G79" s="882"/>
      <c r="H79" s="882"/>
      <c r="I79" s="882"/>
      <c r="J79" s="882"/>
      <c r="K79" s="882"/>
      <c r="L79" s="882"/>
      <c r="M79" s="882"/>
      <c r="N79" s="882"/>
      <c r="O79" s="882"/>
      <c r="P79" s="882"/>
      <c r="Q79" s="882"/>
      <c r="R79" s="882"/>
      <c r="S79" s="882"/>
      <c r="T79" s="882"/>
      <c r="U79" s="882"/>
      <c r="V79" s="882"/>
      <c r="W79" s="882"/>
      <c r="X79" s="882"/>
      <c r="Y79" s="882"/>
      <c r="Z79" s="882"/>
    </row>
    <row r="80" spans="2:26" s="145" customFormat="1" ht="12" customHeight="1">
      <c r="B80" s="881"/>
      <c r="C80" s="868"/>
      <c r="D80" s="882"/>
      <c r="E80" s="868"/>
      <c r="F80" s="868"/>
      <c r="G80" s="883" t="s">
        <v>79</v>
      </c>
      <c r="H80" s="882"/>
      <c r="I80" s="882"/>
      <c r="J80" s="882"/>
      <c r="K80" s="882"/>
      <c r="L80" s="882"/>
      <c r="M80" s="882"/>
      <c r="N80" s="882"/>
      <c r="O80" s="882"/>
      <c r="P80" s="882"/>
      <c r="Q80" s="882"/>
      <c r="R80" s="882"/>
      <c r="S80" s="882"/>
      <c r="T80" s="882"/>
      <c r="U80" s="882"/>
      <c r="V80" s="882"/>
      <c r="W80" s="882"/>
      <c r="X80" s="882"/>
      <c r="Y80" s="882"/>
      <c r="Z80" s="882"/>
    </row>
    <row r="81" spans="2:26" s="151" customFormat="1" ht="15" customHeight="1">
      <c r="B81" s="193"/>
      <c r="C81" s="884"/>
      <c r="D81" s="883"/>
      <c r="E81" s="884"/>
      <c r="F81" s="884"/>
      <c r="G81" s="883" t="s">
        <v>382</v>
      </c>
      <c r="H81" s="873"/>
      <c r="I81" s="884"/>
      <c r="J81" s="873"/>
      <c r="K81" s="884"/>
      <c r="L81" s="884"/>
      <c r="M81" s="884"/>
      <c r="N81" s="884"/>
      <c r="O81" s="873"/>
      <c r="P81" s="883" t="s">
        <v>577</v>
      </c>
      <c r="Q81" s="873"/>
      <c r="R81" s="884"/>
      <c r="S81" s="873"/>
      <c r="T81" s="883" t="s">
        <v>579</v>
      </c>
      <c r="U81" s="873"/>
      <c r="V81" s="883" t="s">
        <v>684</v>
      </c>
      <c r="W81" s="873"/>
      <c r="X81" s="884"/>
      <c r="Y81" s="873"/>
      <c r="Z81" s="884"/>
    </row>
    <row r="82" spans="2:26" s="151" customFormat="1" ht="15.75" customHeight="1">
      <c r="B82" s="193"/>
      <c r="C82" s="884"/>
      <c r="D82" s="884"/>
      <c r="E82" s="884" t="s">
        <v>571</v>
      </c>
      <c r="F82" s="884"/>
      <c r="G82" s="883" t="s">
        <v>383</v>
      </c>
      <c r="H82" s="873"/>
      <c r="I82" s="884" t="s">
        <v>572</v>
      </c>
      <c r="J82" s="873"/>
      <c r="K82" s="884" t="s">
        <v>573</v>
      </c>
      <c r="L82" s="884" t="s">
        <v>574</v>
      </c>
      <c r="M82" s="884"/>
      <c r="N82" s="884" t="s">
        <v>575</v>
      </c>
      <c r="O82" s="873"/>
      <c r="P82" s="1262" t="s">
        <v>384</v>
      </c>
      <c r="Q82" s="873"/>
      <c r="R82" s="884" t="s">
        <v>578</v>
      </c>
      <c r="S82" s="873"/>
      <c r="T82" s="1387" t="s">
        <v>384</v>
      </c>
      <c r="U82" s="891"/>
      <c r="V82" s="1388" t="s">
        <v>385</v>
      </c>
      <c r="W82" s="873"/>
      <c r="X82" s="884" t="s">
        <v>580</v>
      </c>
      <c r="Y82" s="873"/>
      <c r="Z82" s="884" t="s">
        <v>581</v>
      </c>
    </row>
    <row r="83" spans="2:26" s="151" customFormat="1" ht="15.75" customHeight="1">
      <c r="B83" s="193"/>
      <c r="C83" s="884"/>
      <c r="D83" s="884"/>
      <c r="E83" s="884" t="s">
        <v>689</v>
      </c>
      <c r="F83" s="884"/>
      <c r="G83" s="884" t="s">
        <v>689</v>
      </c>
      <c r="H83" s="873"/>
      <c r="I83" s="884" t="s">
        <v>689</v>
      </c>
      <c r="J83" s="873"/>
      <c r="K83" s="884" t="s">
        <v>689</v>
      </c>
      <c r="L83" s="884" t="s">
        <v>689</v>
      </c>
      <c r="M83" s="884"/>
      <c r="N83" s="884" t="s">
        <v>689</v>
      </c>
      <c r="O83" s="873"/>
      <c r="P83" s="884" t="s">
        <v>689</v>
      </c>
      <c r="Q83" s="873"/>
      <c r="R83" s="884" t="s">
        <v>689</v>
      </c>
      <c r="S83" s="873"/>
      <c r="T83" s="884" t="s">
        <v>689</v>
      </c>
      <c r="U83" s="873"/>
      <c r="V83" s="884" t="s">
        <v>689</v>
      </c>
      <c r="W83" s="873"/>
      <c r="X83" s="884" t="s">
        <v>689</v>
      </c>
      <c r="Y83" s="873"/>
      <c r="Z83" s="884" t="s">
        <v>689</v>
      </c>
    </row>
    <row r="84" spans="2:26" s="151" customFormat="1" ht="12" customHeight="1">
      <c r="B84" s="193"/>
      <c r="C84" s="884"/>
      <c r="D84" s="884"/>
      <c r="E84" s="884">
        <v>2005</v>
      </c>
      <c r="F84" s="884"/>
      <c r="G84" s="884">
        <v>2005</v>
      </c>
      <c r="H84" s="873"/>
      <c r="I84" s="884">
        <v>2005</v>
      </c>
      <c r="J84" s="873"/>
      <c r="K84" s="884">
        <v>2005</v>
      </c>
      <c r="L84" s="884">
        <v>2005</v>
      </c>
      <c r="M84" s="884"/>
      <c r="N84" s="884">
        <v>2005</v>
      </c>
      <c r="O84" s="873"/>
      <c r="P84" s="884">
        <v>2005</v>
      </c>
      <c r="Q84" s="873"/>
      <c r="R84" s="884">
        <v>2005</v>
      </c>
      <c r="S84" s="873"/>
      <c r="T84" s="884">
        <v>2005</v>
      </c>
      <c r="U84" s="873"/>
      <c r="V84" s="884">
        <v>2005</v>
      </c>
      <c r="W84" s="873"/>
      <c r="X84" s="884">
        <v>2005</v>
      </c>
      <c r="Y84" s="873"/>
      <c r="Z84" s="884">
        <v>2005</v>
      </c>
    </row>
    <row r="85" spans="2:26" s="151" customFormat="1" ht="13.5" customHeight="1">
      <c r="B85" s="885"/>
      <c r="C85" s="886"/>
      <c r="D85" s="886"/>
      <c r="E85" s="886" t="s">
        <v>291</v>
      </c>
      <c r="F85" s="886"/>
      <c r="G85" s="886" t="s">
        <v>291</v>
      </c>
      <c r="H85" s="879"/>
      <c r="I85" s="886" t="s">
        <v>291</v>
      </c>
      <c r="J85" s="879"/>
      <c r="K85" s="886" t="s">
        <v>291</v>
      </c>
      <c r="L85" s="886" t="s">
        <v>291</v>
      </c>
      <c r="M85" s="886"/>
      <c r="N85" s="886" t="s">
        <v>291</v>
      </c>
      <c r="O85" s="879"/>
      <c r="P85" s="886" t="s">
        <v>291</v>
      </c>
      <c r="Q85" s="879"/>
      <c r="R85" s="886" t="s">
        <v>291</v>
      </c>
      <c r="S85" s="879"/>
      <c r="T85" s="886" t="s">
        <v>291</v>
      </c>
      <c r="U85" s="879"/>
      <c r="V85" s="886" t="s">
        <v>291</v>
      </c>
      <c r="W85" s="879"/>
      <c r="X85" s="886" t="s">
        <v>291</v>
      </c>
      <c r="Y85" s="879"/>
      <c r="Z85" s="886" t="s">
        <v>291</v>
      </c>
    </row>
    <row r="86" spans="2:26" s="151" customFormat="1" ht="12.75" customHeight="1">
      <c r="B86" s="873" t="s">
        <v>381</v>
      </c>
      <c r="C86" s="887"/>
      <c r="D86" s="887"/>
      <c r="E86" s="887"/>
      <c r="F86" s="887"/>
      <c r="G86" s="887"/>
      <c r="H86" s="873"/>
      <c r="I86" s="887"/>
      <c r="J86" s="873"/>
      <c r="K86" s="887"/>
      <c r="L86" s="887"/>
      <c r="M86" s="887"/>
      <c r="N86" s="887"/>
      <c r="O86" s="873"/>
      <c r="P86" s="887"/>
      <c r="Q86" s="873"/>
      <c r="R86" s="887"/>
      <c r="S86" s="873"/>
      <c r="T86" s="887"/>
      <c r="U86" s="873"/>
      <c r="V86" s="887"/>
      <c r="W86" s="873"/>
      <c r="X86" s="887"/>
      <c r="Y86" s="873"/>
      <c r="Z86" s="887"/>
    </row>
    <row r="87" spans="2:26" s="151" customFormat="1" ht="18.75" customHeight="1">
      <c r="B87" s="875" t="s">
        <v>551</v>
      </c>
      <c r="C87" s="889"/>
      <c r="D87" s="888"/>
      <c r="E87" s="889">
        <v>12</v>
      </c>
      <c r="F87" s="889"/>
      <c r="G87" s="888">
        <v>5.9</v>
      </c>
      <c r="H87" s="873"/>
      <c r="I87" s="887">
        <v>16.5</v>
      </c>
      <c r="J87" s="873"/>
      <c r="K87" s="887">
        <v>17.5</v>
      </c>
      <c r="L87" s="889">
        <v>5</v>
      </c>
      <c r="M87" s="889"/>
      <c r="N87" s="887">
        <v>10.3</v>
      </c>
      <c r="O87" s="873"/>
      <c r="P87" s="887">
        <v>9.4</v>
      </c>
      <c r="Q87" s="873"/>
      <c r="R87" s="887">
        <v>16.5</v>
      </c>
      <c r="S87" s="873"/>
      <c r="T87" s="887">
        <v>6.7</v>
      </c>
      <c r="U87" s="873"/>
      <c r="V87" s="889">
        <v>9</v>
      </c>
      <c r="W87" s="873"/>
      <c r="X87" s="887">
        <v>13.75</v>
      </c>
      <c r="Y87" s="873"/>
      <c r="Z87" s="887">
        <v>16.5</v>
      </c>
    </row>
    <row r="88" spans="2:26" s="151" customFormat="1" ht="15" customHeight="1">
      <c r="B88" s="875" t="s">
        <v>552</v>
      </c>
      <c r="C88" s="889"/>
      <c r="D88" s="888"/>
      <c r="E88" s="889">
        <v>12</v>
      </c>
      <c r="F88" s="889"/>
      <c r="G88" s="888">
        <v>6.15</v>
      </c>
      <c r="H88" s="873"/>
      <c r="I88" s="887">
        <v>16.5</v>
      </c>
      <c r="J88" s="873"/>
      <c r="K88" s="887">
        <v>17.5</v>
      </c>
      <c r="L88" s="889">
        <v>5</v>
      </c>
      <c r="M88" s="889"/>
      <c r="N88" s="887">
        <v>10.3</v>
      </c>
      <c r="O88" s="873"/>
      <c r="P88" s="889">
        <v>9</v>
      </c>
      <c r="Q88" s="873"/>
      <c r="R88" s="887">
        <v>16.5</v>
      </c>
      <c r="S88" s="873"/>
      <c r="T88" s="887">
        <v>6.8</v>
      </c>
      <c r="U88" s="873"/>
      <c r="V88" s="887">
        <v>9.4</v>
      </c>
      <c r="W88" s="873"/>
      <c r="X88" s="887">
        <v>13.75</v>
      </c>
      <c r="Y88" s="873"/>
      <c r="Z88" s="887">
        <v>16.5</v>
      </c>
    </row>
    <row r="89" spans="2:26" s="151" customFormat="1" ht="16.5" customHeight="1">
      <c r="B89" s="873" t="s">
        <v>687</v>
      </c>
      <c r="C89" s="889"/>
      <c r="D89" s="887"/>
      <c r="E89" s="889"/>
      <c r="F89" s="889"/>
      <c r="G89" s="887"/>
      <c r="H89" s="873"/>
      <c r="I89" s="887"/>
      <c r="J89" s="873"/>
      <c r="K89" s="887"/>
      <c r="L89" s="889"/>
      <c r="M89" s="889"/>
      <c r="N89" s="887"/>
      <c r="O89" s="873"/>
      <c r="P89" s="889"/>
      <c r="Q89" s="873"/>
      <c r="R89" s="887"/>
      <c r="S89" s="873"/>
      <c r="T89" s="887"/>
      <c r="U89" s="873"/>
      <c r="V89" s="887"/>
      <c r="W89" s="873"/>
      <c r="X89" s="887"/>
      <c r="Y89" s="873"/>
      <c r="Z89" s="887"/>
    </row>
    <row r="90" spans="2:26" s="151" customFormat="1" ht="18">
      <c r="B90" s="875" t="s">
        <v>688</v>
      </c>
      <c r="C90" s="889"/>
      <c r="D90" s="890"/>
      <c r="E90" s="889">
        <v>4</v>
      </c>
      <c r="F90" s="889"/>
      <c r="G90" s="890">
        <v>2.25</v>
      </c>
      <c r="H90" s="891"/>
      <c r="I90" s="890">
        <v>5.5</v>
      </c>
      <c r="J90" s="891"/>
      <c r="K90" s="890">
        <v>6.5</v>
      </c>
      <c r="L90" s="892">
        <v>0</v>
      </c>
      <c r="M90" s="892"/>
      <c r="N90" s="890">
        <v>2.75</v>
      </c>
      <c r="O90" s="891"/>
      <c r="P90" s="892">
        <v>3</v>
      </c>
      <c r="Q90" s="891"/>
      <c r="R90" s="890">
        <v>5.5</v>
      </c>
      <c r="S90" s="891"/>
      <c r="T90" s="890">
        <v>1.75</v>
      </c>
      <c r="U90" s="891"/>
      <c r="V90" s="890">
        <v>2.25</v>
      </c>
      <c r="W90" s="891"/>
      <c r="X90" s="890">
        <v>3.75</v>
      </c>
      <c r="Y90" s="891"/>
      <c r="Z90" s="890">
        <v>5.5</v>
      </c>
    </row>
    <row r="91" spans="2:26" s="151" customFormat="1" ht="14.25" customHeight="1">
      <c r="B91" s="879" t="s">
        <v>390</v>
      </c>
      <c r="C91" s="893"/>
      <c r="D91" s="894"/>
      <c r="E91" s="893">
        <v>9</v>
      </c>
      <c r="F91" s="893"/>
      <c r="G91" s="894">
        <v>4.8</v>
      </c>
      <c r="H91" s="879"/>
      <c r="I91" s="894">
        <v>10.5</v>
      </c>
      <c r="J91" s="879"/>
      <c r="K91" s="894">
        <v>11.5</v>
      </c>
      <c r="L91" s="894">
        <v>1.8</v>
      </c>
      <c r="M91" s="894"/>
      <c r="N91" s="894">
        <v>5.8</v>
      </c>
      <c r="O91" s="879"/>
      <c r="P91" s="893">
        <v>7</v>
      </c>
      <c r="Q91" s="879"/>
      <c r="R91" s="894">
        <v>10.5</v>
      </c>
      <c r="S91" s="879"/>
      <c r="T91" s="894">
        <v>4.5</v>
      </c>
      <c r="U91" s="879"/>
      <c r="V91" s="894">
        <v>5.5</v>
      </c>
      <c r="W91" s="879"/>
      <c r="X91" s="894">
        <v>7.75</v>
      </c>
      <c r="Y91" s="879"/>
      <c r="Z91" s="894">
        <v>10.5</v>
      </c>
    </row>
    <row r="92" spans="2:26" s="151" customFormat="1" ht="33" customHeight="1">
      <c r="B92" s="260"/>
      <c r="C92" s="260"/>
      <c r="D92" s="260"/>
      <c r="E92" s="260"/>
      <c r="F92" s="260"/>
      <c r="G92" s="260"/>
      <c r="H92" s="260"/>
      <c r="I92" s="260"/>
      <c r="J92" s="260"/>
      <c r="K92" s="260"/>
      <c r="L92" s="64"/>
      <c r="M92" s="64"/>
      <c r="N92" s="64"/>
      <c r="O92" s="64"/>
      <c r="P92" s="64"/>
      <c r="Q92" s="64"/>
      <c r="R92" s="64"/>
      <c r="S92" s="64"/>
      <c r="T92" s="64"/>
      <c r="U92" s="64"/>
      <c r="V92" s="64"/>
      <c r="W92" s="64"/>
      <c r="X92" s="64"/>
      <c r="Y92" s="64"/>
      <c r="Z92" s="64"/>
    </row>
    <row r="93" spans="2:26" s="151" customFormat="1" ht="18" customHeight="1">
      <c r="B93" s="193"/>
      <c r="C93" s="193"/>
      <c r="D93" s="870"/>
      <c r="E93" s="193"/>
      <c r="F93" s="193"/>
      <c r="G93" s="870"/>
      <c r="H93" s="193"/>
      <c r="I93" s="884"/>
      <c r="J93" s="884"/>
      <c r="K93" s="884"/>
      <c r="L93" s="193"/>
      <c r="M93" s="873"/>
      <c r="N93" s="193"/>
      <c r="O93" s="873"/>
      <c r="P93" s="193"/>
      <c r="Q93" s="873"/>
      <c r="R93" s="190"/>
      <c r="S93" s="190"/>
      <c r="T93" s="873"/>
      <c r="U93" s="873"/>
      <c r="V93" s="870" t="s">
        <v>690</v>
      </c>
      <c r="W93" s="873"/>
      <c r="X93" s="884"/>
      <c r="Y93" s="873"/>
      <c r="Z93" s="884" t="s">
        <v>690</v>
      </c>
    </row>
    <row r="94" spans="2:26" s="151" customFormat="1" ht="18" customHeight="1">
      <c r="B94" s="193"/>
      <c r="C94" s="193"/>
      <c r="D94" s="870"/>
      <c r="E94" s="193"/>
      <c r="F94" s="193"/>
      <c r="G94" s="870"/>
      <c r="H94" s="193"/>
      <c r="I94" s="884"/>
      <c r="J94" s="884"/>
      <c r="K94" s="884"/>
      <c r="L94" s="193"/>
      <c r="M94" s="873"/>
      <c r="N94" s="193"/>
      <c r="O94" s="873"/>
      <c r="P94" s="193"/>
      <c r="Q94" s="873"/>
      <c r="R94" s="895"/>
      <c r="S94" s="895"/>
      <c r="T94" s="895"/>
      <c r="U94" s="895"/>
      <c r="V94" s="870" t="s">
        <v>689</v>
      </c>
      <c r="W94" s="895"/>
      <c r="X94" s="884"/>
      <c r="Y94" s="895"/>
      <c r="Z94" s="884" t="s">
        <v>689</v>
      </c>
    </row>
    <row r="95" spans="2:26" s="151" customFormat="1" ht="13.5" customHeight="1">
      <c r="B95" s="193"/>
      <c r="C95" s="193"/>
      <c r="D95" s="870"/>
      <c r="E95" s="193"/>
      <c r="F95" s="193"/>
      <c r="G95" s="870"/>
      <c r="H95" s="193"/>
      <c r="I95" s="884"/>
      <c r="J95" s="884"/>
      <c r="K95" s="884"/>
      <c r="L95" s="193"/>
      <c r="M95" s="873"/>
      <c r="N95" s="193"/>
      <c r="O95" s="873"/>
      <c r="P95" s="193"/>
      <c r="Q95" s="873"/>
      <c r="R95" s="190"/>
      <c r="S95" s="190"/>
      <c r="T95" s="873"/>
      <c r="U95" s="873"/>
      <c r="V95" s="870" t="s">
        <v>281</v>
      </c>
      <c r="W95" s="873"/>
      <c r="X95" s="884"/>
      <c r="Y95" s="873"/>
      <c r="Z95" s="884">
        <v>2005</v>
      </c>
    </row>
    <row r="96" spans="2:26" s="151" customFormat="1" ht="18">
      <c r="B96" s="885"/>
      <c r="C96" s="885"/>
      <c r="D96" s="871"/>
      <c r="E96" s="885"/>
      <c r="F96" s="885"/>
      <c r="G96" s="871"/>
      <c r="H96" s="885"/>
      <c r="I96" s="886"/>
      <c r="J96" s="886"/>
      <c r="K96" s="886"/>
      <c r="L96" s="885"/>
      <c r="M96" s="879"/>
      <c r="N96" s="885"/>
      <c r="O96" s="879"/>
      <c r="P96" s="885"/>
      <c r="Q96" s="879"/>
      <c r="R96" s="188"/>
      <c r="S96" s="188"/>
      <c r="T96" s="879"/>
      <c r="U96" s="879"/>
      <c r="V96" s="871" t="s">
        <v>291</v>
      </c>
      <c r="W96" s="879"/>
      <c r="X96" s="886"/>
      <c r="Y96" s="879"/>
      <c r="Z96" s="886" t="s">
        <v>291</v>
      </c>
    </row>
    <row r="97" spans="2:26" s="151" customFormat="1" ht="17.25" customHeight="1">
      <c r="B97" s="873" t="s">
        <v>691</v>
      </c>
      <c r="C97" s="873"/>
      <c r="D97" s="855"/>
      <c r="E97" s="873"/>
      <c r="F97" s="873"/>
      <c r="G97" s="855"/>
      <c r="H97" s="873"/>
      <c r="I97" s="887"/>
      <c r="J97" s="887"/>
      <c r="K97" s="887"/>
      <c r="L97" s="873"/>
      <c r="M97" s="873"/>
      <c r="N97" s="873"/>
      <c r="O97" s="873"/>
      <c r="P97" s="873"/>
      <c r="Q97" s="873"/>
      <c r="R97" s="190"/>
      <c r="S97" s="190"/>
      <c r="T97" s="873"/>
      <c r="U97" s="873"/>
      <c r="V97" s="855"/>
      <c r="W97" s="873"/>
      <c r="X97" s="873"/>
      <c r="Y97" s="873"/>
      <c r="Z97" s="887"/>
    </row>
    <row r="98" spans="2:26" s="151" customFormat="1" ht="15.75" customHeight="1">
      <c r="B98" s="875" t="s">
        <v>551</v>
      </c>
      <c r="C98" s="873"/>
      <c r="D98" s="855"/>
      <c r="E98" s="873"/>
      <c r="F98" s="873"/>
      <c r="G98" s="855"/>
      <c r="H98" s="873"/>
      <c r="I98" s="887"/>
      <c r="J98" s="887"/>
      <c r="K98" s="889"/>
      <c r="L98" s="873"/>
      <c r="M98" s="873"/>
      <c r="N98" s="873"/>
      <c r="O98" s="873"/>
      <c r="P98" s="873"/>
      <c r="Q98" s="873"/>
      <c r="R98" s="895"/>
      <c r="S98" s="895"/>
      <c r="T98" s="895"/>
      <c r="U98" s="895"/>
      <c r="V98" s="874">
        <v>9.8</v>
      </c>
      <c r="W98" s="895"/>
      <c r="X98" s="887"/>
      <c r="Y98" s="895"/>
      <c r="Z98" s="887">
        <v>9.8</v>
      </c>
    </row>
    <row r="99" spans="2:26" s="151" customFormat="1" ht="21" customHeight="1">
      <c r="B99" s="896" t="s">
        <v>552</v>
      </c>
      <c r="C99" s="879"/>
      <c r="D99" s="897"/>
      <c r="E99" s="879"/>
      <c r="F99" s="879"/>
      <c r="G99" s="897"/>
      <c r="H99" s="879"/>
      <c r="I99" s="894"/>
      <c r="J99" s="894"/>
      <c r="K99" s="894"/>
      <c r="L99" s="879"/>
      <c r="M99" s="879"/>
      <c r="N99" s="879"/>
      <c r="O99" s="879"/>
      <c r="P99" s="879"/>
      <c r="Q99" s="879"/>
      <c r="R99" s="898"/>
      <c r="S99" s="898"/>
      <c r="T99" s="898"/>
      <c r="U99" s="898"/>
      <c r="V99" s="899">
        <v>8.8</v>
      </c>
      <c r="W99" s="898"/>
      <c r="X99" s="894"/>
      <c r="Y99" s="898"/>
      <c r="Z99" s="894">
        <v>8.4</v>
      </c>
    </row>
    <row r="100" spans="2:26" s="151" customFormat="1" ht="24" customHeight="1">
      <c r="B100" s="109"/>
      <c r="C100" s="109"/>
      <c r="D100" s="109"/>
      <c r="E100" s="109"/>
      <c r="F100" s="109"/>
      <c r="G100" s="109"/>
      <c r="H100" s="109"/>
      <c r="I100" s="109"/>
      <c r="J100" s="97"/>
      <c r="K100" s="97"/>
      <c r="L100" s="97"/>
      <c r="M100" s="97"/>
      <c r="N100" s="97"/>
      <c r="O100" s="97"/>
      <c r="P100" s="97"/>
      <c r="Q100" s="97"/>
      <c r="R100" s="97"/>
      <c r="S100" s="97"/>
      <c r="T100" s="97"/>
      <c r="U100" s="97"/>
      <c r="V100" s="97"/>
      <c r="W100" s="97"/>
      <c r="X100" s="97"/>
      <c r="Y100" s="97"/>
      <c r="Z100" s="97"/>
    </row>
    <row r="101" spans="2:26" s="151" customFormat="1" ht="19.5" customHeight="1">
      <c r="B101" s="1279" t="s">
        <v>475</v>
      </c>
      <c r="C101" s="107"/>
      <c r="D101" s="107"/>
      <c r="E101" s="107"/>
      <c r="F101" s="107"/>
      <c r="G101" s="107"/>
      <c r="H101" s="107"/>
      <c r="I101" s="107"/>
      <c r="J101" s="107"/>
      <c r="K101" s="107"/>
      <c r="L101" s="107"/>
      <c r="M101" s="107"/>
      <c r="N101" s="107"/>
      <c r="O101" s="107"/>
      <c r="P101" s="97"/>
      <c r="Q101" s="97"/>
      <c r="R101" s="97"/>
      <c r="S101" s="97"/>
      <c r="T101" s="97"/>
      <c r="U101" s="97"/>
      <c r="V101" s="97"/>
      <c r="W101" s="97"/>
      <c r="X101" s="97"/>
      <c r="Y101" s="97"/>
      <c r="Z101" s="97"/>
    </row>
    <row r="102" spans="2:24" s="107" customFormat="1" ht="39" customHeight="1">
      <c r="B102" s="1519" t="s">
        <v>827</v>
      </c>
      <c r="C102" s="1519"/>
      <c r="D102" s="1519"/>
      <c r="E102" s="1519"/>
      <c r="F102" s="1519"/>
      <c r="G102" s="1519"/>
      <c r="H102" s="1519"/>
      <c r="I102" s="1519"/>
      <c r="J102" s="1519"/>
      <c r="K102" s="1519"/>
      <c r="L102" s="1519"/>
      <c r="M102" s="1519"/>
      <c r="N102" s="1519"/>
      <c r="O102" s="1519"/>
      <c r="P102" s="1519"/>
      <c r="Q102" s="1519"/>
      <c r="R102" s="1519"/>
      <c r="S102" s="1519"/>
      <c r="T102" s="1519"/>
      <c r="U102" s="1519"/>
      <c r="V102" s="1519"/>
      <c r="W102" s="1519"/>
      <c r="X102" s="1519"/>
    </row>
    <row r="103" spans="2:27" s="107" customFormat="1" ht="58.5" customHeight="1">
      <c r="B103" s="1489" t="s">
        <v>979</v>
      </c>
      <c r="C103" s="1489"/>
      <c r="D103" s="1489"/>
      <c r="E103" s="1489"/>
      <c r="F103" s="1489"/>
      <c r="G103" s="1489"/>
      <c r="H103" s="1489"/>
      <c r="I103" s="1489"/>
      <c r="J103" s="1489"/>
      <c r="K103" s="1489"/>
      <c r="L103" s="1489"/>
      <c r="M103" s="1489"/>
      <c r="N103" s="1489"/>
      <c r="O103" s="1489"/>
      <c r="P103" s="1489"/>
      <c r="Q103" s="1489"/>
      <c r="R103" s="1489"/>
      <c r="S103" s="1489"/>
      <c r="T103" s="1489"/>
      <c r="U103" s="1489"/>
      <c r="V103" s="1489"/>
      <c r="W103" s="1489"/>
      <c r="X103" s="1489"/>
      <c r="Y103" s="1489"/>
      <c r="Z103" s="1489"/>
      <c r="AA103" s="845"/>
    </row>
    <row r="104" spans="2:27" s="107" customFormat="1" ht="6" customHeight="1">
      <c r="B104" s="97"/>
      <c r="C104" s="262"/>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845"/>
    </row>
    <row r="105" spans="2:27" s="107" customFormat="1" ht="96" customHeight="1">
      <c r="B105" s="1523" t="s">
        <v>8</v>
      </c>
      <c r="C105" s="1523"/>
      <c r="D105" s="1523"/>
      <c r="E105" s="1523"/>
      <c r="F105" s="1523"/>
      <c r="G105" s="1523"/>
      <c r="H105" s="1523"/>
      <c r="I105" s="1523"/>
      <c r="J105" s="1523"/>
      <c r="K105" s="1523"/>
      <c r="L105" s="1523"/>
      <c r="M105" s="1523"/>
      <c r="N105" s="1523"/>
      <c r="O105" s="1523"/>
      <c r="P105" s="1523"/>
      <c r="Q105" s="1523"/>
      <c r="R105" s="1523"/>
      <c r="S105" s="1523"/>
      <c r="T105" s="1523"/>
      <c r="U105" s="1523"/>
      <c r="V105" s="1523"/>
      <c r="W105" s="1523"/>
      <c r="X105" s="1523"/>
      <c r="Y105" s="1523"/>
      <c r="Z105" s="1523"/>
      <c r="AA105" s="845"/>
    </row>
    <row r="106" spans="16:17" s="107" customFormat="1" ht="8.25" customHeight="1">
      <c r="P106" s="106"/>
      <c r="Q106" s="106"/>
    </row>
    <row r="107" spans="2:26" s="107" customFormat="1" ht="35.25" customHeight="1">
      <c r="B107" s="1519" t="s">
        <v>386</v>
      </c>
      <c r="C107" s="1519"/>
      <c r="D107" s="1519"/>
      <c r="E107" s="1519"/>
      <c r="F107" s="1519"/>
      <c r="G107" s="1519"/>
      <c r="H107" s="1519"/>
      <c r="I107" s="1519"/>
      <c r="J107" s="1519"/>
      <c r="K107" s="1519"/>
      <c r="L107" s="1519"/>
      <c r="M107" s="1519"/>
      <c r="N107" s="1519"/>
      <c r="O107" s="1519"/>
      <c r="P107" s="1519"/>
      <c r="Q107" s="1519"/>
      <c r="R107" s="1519"/>
      <c r="S107" s="1519"/>
      <c r="T107" s="1519"/>
      <c r="U107" s="1519"/>
      <c r="V107" s="1519"/>
      <c r="W107" s="1519"/>
      <c r="X107" s="1519"/>
      <c r="Y107" s="1519"/>
      <c r="Z107" s="1519"/>
    </row>
    <row r="108" spans="2:26" s="107" customFormat="1" ht="21" customHeight="1">
      <c r="B108" s="107" t="s">
        <v>692</v>
      </c>
      <c r="P108" s="109"/>
      <c r="Q108" s="109"/>
      <c r="R108" s="109"/>
      <c r="S108" s="109"/>
      <c r="T108" s="109"/>
      <c r="U108" s="109"/>
      <c r="V108" s="109"/>
      <c r="W108" s="109"/>
      <c r="X108" s="109"/>
      <c r="Y108" s="109"/>
      <c r="Z108" s="152"/>
    </row>
    <row r="109" spans="2:26" s="107" customFormat="1" ht="78.75" customHeight="1">
      <c r="B109" s="1519" t="s">
        <v>9</v>
      </c>
      <c r="C109" s="1519"/>
      <c r="D109" s="1519"/>
      <c r="E109" s="1519"/>
      <c r="F109" s="1519"/>
      <c r="G109" s="1519"/>
      <c r="H109" s="1519"/>
      <c r="I109" s="1519"/>
      <c r="J109" s="1519"/>
      <c r="K109" s="1519"/>
      <c r="L109" s="1519"/>
      <c r="M109" s="1519"/>
      <c r="N109" s="1519"/>
      <c r="O109" s="1519"/>
      <c r="P109" s="1519"/>
      <c r="Q109" s="1519"/>
      <c r="R109" s="1519"/>
      <c r="S109" s="1519"/>
      <c r="T109" s="1519"/>
      <c r="U109" s="1519"/>
      <c r="V109" s="1519"/>
      <c r="W109" s="1519"/>
      <c r="X109" s="1519"/>
      <c r="Y109" s="1519"/>
      <c r="Z109" s="1519"/>
    </row>
    <row r="110" spans="2:26" s="107" customFormat="1" ht="21" customHeight="1">
      <c r="B110" s="1519" t="s">
        <v>832</v>
      </c>
      <c r="C110" s="1519"/>
      <c r="D110" s="1519"/>
      <c r="E110" s="1519"/>
      <c r="F110" s="1519"/>
      <c r="G110" s="1519"/>
      <c r="H110" s="1519"/>
      <c r="I110" s="1519"/>
      <c r="J110" s="1519"/>
      <c r="K110" s="1519"/>
      <c r="L110" s="1519"/>
      <c r="M110" s="1519"/>
      <c r="N110" s="1519"/>
      <c r="O110" s="1519"/>
      <c r="P110" s="1519"/>
      <c r="Q110" s="1519"/>
      <c r="R110" s="1519"/>
      <c r="S110" s="1519"/>
      <c r="T110" s="1519"/>
      <c r="U110" s="1519"/>
      <c r="V110" s="1519"/>
      <c r="W110" s="1519"/>
      <c r="X110" s="1519"/>
      <c r="Y110" s="1519"/>
      <c r="Z110" s="1519"/>
    </row>
    <row r="111" spans="2:26" s="107" customFormat="1" ht="11.25" customHeight="1">
      <c r="B111" s="152"/>
      <c r="C111" s="152"/>
      <c r="D111" s="152"/>
      <c r="E111" s="152"/>
      <c r="F111" s="152"/>
      <c r="G111" s="152"/>
      <c r="H111" s="152"/>
      <c r="I111" s="152"/>
      <c r="J111" s="152"/>
      <c r="K111" s="152"/>
      <c r="L111" s="152"/>
      <c r="M111" s="152"/>
      <c r="N111" s="152"/>
      <c r="O111" s="152"/>
      <c r="P111" s="261"/>
      <c r="Q111" s="261"/>
      <c r="R111" s="261"/>
      <c r="S111" s="261"/>
      <c r="T111" s="261"/>
      <c r="U111" s="261"/>
      <c r="V111" s="261"/>
      <c r="W111" s="261"/>
      <c r="X111" s="261"/>
      <c r="Y111" s="261"/>
      <c r="Z111" s="261"/>
    </row>
    <row r="112" spans="2:26" s="151" customFormat="1" ht="18">
      <c r="B112" s="153" t="s">
        <v>582</v>
      </c>
      <c r="C112" s="107"/>
      <c r="D112" s="107"/>
      <c r="E112" s="107"/>
      <c r="F112" s="107"/>
      <c r="G112" s="107"/>
      <c r="H112" s="107"/>
      <c r="I112" s="107"/>
      <c r="J112" s="107"/>
      <c r="K112" s="107"/>
      <c r="L112" s="107"/>
      <c r="M112" s="107"/>
      <c r="N112" s="107"/>
      <c r="O112" s="107"/>
      <c r="P112" s="150"/>
      <c r="Q112" s="150"/>
      <c r="R112" s="149"/>
      <c r="S112" s="149"/>
      <c r="T112" s="150"/>
      <c r="U112" s="150"/>
      <c r="V112" s="154"/>
      <c r="W112" s="154"/>
      <c r="X112" s="149"/>
      <c r="Y112" s="149"/>
      <c r="Z112" s="154"/>
    </row>
    <row r="113" spans="2:26" s="107" customFormat="1" ht="72.75" customHeight="1">
      <c r="B113" s="1519" t="s">
        <v>890</v>
      </c>
      <c r="C113" s="1519"/>
      <c r="D113" s="1519"/>
      <c r="E113" s="1519"/>
      <c r="F113" s="1519"/>
      <c r="G113" s="1519"/>
      <c r="H113" s="1519"/>
      <c r="I113" s="1519"/>
      <c r="J113" s="1519"/>
      <c r="K113" s="1519"/>
      <c r="L113" s="1519"/>
      <c r="M113" s="1519"/>
      <c r="N113" s="1519"/>
      <c r="O113" s="1519"/>
      <c r="P113" s="1519"/>
      <c r="Q113" s="1519"/>
      <c r="R113" s="1519"/>
      <c r="S113" s="1519"/>
      <c r="T113" s="1519"/>
      <c r="U113" s="1519"/>
      <c r="V113" s="1519"/>
      <c r="W113" s="1519"/>
      <c r="X113" s="1519"/>
      <c r="Y113" s="1519"/>
      <c r="Z113" s="1519"/>
    </row>
    <row r="114" spans="2:26" s="107" customFormat="1" ht="19.5" customHeight="1">
      <c r="B114" s="107" t="s">
        <v>583</v>
      </c>
      <c r="C114" s="154"/>
      <c r="G114" s="154"/>
      <c r="H114" s="154"/>
      <c r="I114" s="149"/>
      <c r="J114" s="149"/>
      <c r="K114" s="154"/>
      <c r="L114" s="154"/>
      <c r="M114" s="154"/>
      <c r="N114" s="150"/>
      <c r="O114" s="150"/>
      <c r="P114" s="150"/>
      <c r="Q114" s="150"/>
      <c r="R114" s="149"/>
      <c r="S114" s="149"/>
      <c r="T114" s="150"/>
      <c r="U114" s="150"/>
      <c r="V114" s="154"/>
      <c r="W114" s="154"/>
      <c r="X114" s="149"/>
      <c r="Y114" s="149"/>
      <c r="Z114" s="154"/>
    </row>
    <row r="115" spans="3:26" s="107" customFormat="1" ht="12.75" customHeight="1">
      <c r="C115" s="154"/>
      <c r="G115" s="154"/>
      <c r="H115" s="154"/>
      <c r="I115" s="149"/>
      <c r="J115" s="149"/>
      <c r="K115" s="154"/>
      <c r="L115" s="154"/>
      <c r="M115" s="154"/>
      <c r="N115" s="150"/>
      <c r="O115" s="150"/>
      <c r="P115" s="150"/>
      <c r="Q115" s="150"/>
      <c r="R115" s="149"/>
      <c r="S115" s="149"/>
      <c r="T115" s="150"/>
      <c r="U115" s="150"/>
      <c r="V115" s="154"/>
      <c r="W115" s="154"/>
      <c r="X115" s="149"/>
      <c r="Y115" s="149"/>
      <c r="Z115" s="154"/>
    </row>
    <row r="116" spans="1:26" s="107" customFormat="1" ht="12.75" customHeight="1">
      <c r="A116" s="26" t="s">
        <v>989</v>
      </c>
      <c r="C116" s="154"/>
      <c r="G116" s="154"/>
      <c r="H116" s="154"/>
      <c r="I116" s="149"/>
      <c r="J116" s="149"/>
      <c r="K116" s="154"/>
      <c r="L116" s="154"/>
      <c r="M116" s="154"/>
      <c r="N116" s="150"/>
      <c r="O116" s="150"/>
      <c r="P116" s="150"/>
      <c r="Q116" s="150"/>
      <c r="R116" s="149"/>
      <c r="S116" s="149"/>
      <c r="T116" s="150"/>
      <c r="U116" s="150"/>
      <c r="V116" s="154"/>
      <c r="W116" s="154"/>
      <c r="X116" s="149"/>
      <c r="Y116" s="149"/>
      <c r="Z116" s="154"/>
    </row>
    <row r="117" spans="1:26" s="107" customFormat="1" ht="12.75" customHeight="1">
      <c r="A117" s="26"/>
      <c r="C117" s="154"/>
      <c r="G117" s="154"/>
      <c r="H117" s="154"/>
      <c r="I117" s="149"/>
      <c r="J117" s="149"/>
      <c r="K117" s="154"/>
      <c r="L117" s="154"/>
      <c r="M117" s="154"/>
      <c r="N117" s="150"/>
      <c r="O117" s="150"/>
      <c r="P117" s="150"/>
      <c r="Q117" s="150"/>
      <c r="R117" s="149"/>
      <c r="S117" s="149"/>
      <c r="T117" s="150"/>
      <c r="U117" s="150"/>
      <c r="V117" s="154"/>
      <c r="W117" s="154"/>
      <c r="X117" s="149"/>
      <c r="Y117" s="149"/>
      <c r="Z117" s="154"/>
    </row>
    <row r="118" spans="1:26" s="107" customFormat="1" ht="12.75" customHeight="1">
      <c r="A118" s="29" t="s">
        <v>991</v>
      </c>
      <c r="C118" s="154"/>
      <c r="G118" s="154"/>
      <c r="H118" s="154"/>
      <c r="I118" s="149"/>
      <c r="J118" s="149"/>
      <c r="K118" s="154"/>
      <c r="L118" s="154"/>
      <c r="M118" s="154"/>
      <c r="N118" s="150"/>
      <c r="O118" s="150"/>
      <c r="P118" s="150"/>
      <c r="Q118" s="150"/>
      <c r="R118" s="149"/>
      <c r="S118" s="149"/>
      <c r="T118" s="150"/>
      <c r="U118" s="150"/>
      <c r="V118" s="154"/>
      <c r="W118" s="154"/>
      <c r="X118" s="149"/>
      <c r="Y118" s="149"/>
      <c r="Z118" s="154"/>
    </row>
    <row r="119" spans="3:26" s="107" customFormat="1" ht="13.5" customHeight="1">
      <c r="C119" s="154"/>
      <c r="G119" s="154"/>
      <c r="H119" s="154"/>
      <c r="I119" s="149"/>
      <c r="J119" s="149"/>
      <c r="K119" s="154"/>
      <c r="L119" s="154"/>
      <c r="M119" s="154"/>
      <c r="N119" s="150"/>
      <c r="O119" s="150"/>
      <c r="P119" s="150"/>
      <c r="Q119" s="150"/>
      <c r="R119" s="149"/>
      <c r="S119" s="149"/>
      <c r="T119" s="150"/>
      <c r="U119" s="150"/>
      <c r="V119" s="154"/>
      <c r="W119" s="154"/>
      <c r="X119" s="149"/>
      <c r="Y119" s="149"/>
      <c r="Z119" s="154"/>
    </row>
    <row r="120" spans="2:26" s="107" customFormat="1" ht="21" customHeight="1">
      <c r="B120" s="98" t="s">
        <v>568</v>
      </c>
      <c r="C120" s="154"/>
      <c r="G120" s="154"/>
      <c r="H120" s="154"/>
      <c r="I120" s="149"/>
      <c r="J120" s="149"/>
      <c r="K120" s="154"/>
      <c r="L120" s="154"/>
      <c r="M120" s="154"/>
      <c r="N120" s="150"/>
      <c r="O120" s="150"/>
      <c r="P120" s="150"/>
      <c r="Q120" s="150"/>
      <c r="R120" s="149"/>
      <c r="S120" s="149"/>
      <c r="T120" s="150"/>
      <c r="U120" s="150"/>
      <c r="V120" s="1528" t="s">
        <v>686</v>
      </c>
      <c r="W120" s="1511"/>
      <c r="X120" s="1511"/>
      <c r="Y120" s="1511"/>
      <c r="Z120" s="1511"/>
    </row>
    <row r="121" spans="3:26" s="107" customFormat="1" ht="12.75" customHeight="1">
      <c r="C121" s="154"/>
      <c r="G121" s="154"/>
      <c r="H121" s="154"/>
      <c r="I121" s="149"/>
      <c r="J121" s="149"/>
      <c r="K121" s="154"/>
      <c r="L121" s="154"/>
      <c r="M121" s="154"/>
      <c r="N121" s="150"/>
      <c r="O121" s="150"/>
      <c r="P121" s="150"/>
      <c r="Q121" s="150"/>
      <c r="R121" s="149"/>
      <c r="S121" s="149"/>
      <c r="T121" s="150"/>
      <c r="U121" s="150"/>
      <c r="V121" s="154"/>
      <c r="W121" s="154"/>
      <c r="X121" s="149"/>
      <c r="Y121" s="149"/>
      <c r="Z121" s="154"/>
    </row>
    <row r="122" spans="1:26" s="107" customFormat="1" ht="18" customHeight="1">
      <c r="A122" s="93"/>
      <c r="B122" s="98" t="s">
        <v>569</v>
      </c>
      <c r="C122" s="154"/>
      <c r="G122" s="154"/>
      <c r="H122" s="154"/>
      <c r="I122" s="149"/>
      <c r="J122" s="149"/>
      <c r="K122" s="154"/>
      <c r="L122" s="154"/>
      <c r="M122" s="154"/>
      <c r="N122" s="150"/>
      <c r="O122" s="150"/>
      <c r="P122" s="150"/>
      <c r="Q122" s="150"/>
      <c r="R122" s="149"/>
      <c r="S122" s="149"/>
      <c r="T122" s="150"/>
      <c r="U122" s="150"/>
      <c r="V122" s="154"/>
      <c r="W122" s="154"/>
      <c r="X122" s="149"/>
      <c r="Y122" s="149"/>
      <c r="Z122" s="154"/>
    </row>
    <row r="123" spans="1:26" s="107" customFormat="1" ht="12.75" customHeight="1">
      <c r="A123" s="93"/>
      <c r="B123" s="98"/>
      <c r="C123" s="154"/>
      <c r="G123" s="154"/>
      <c r="H123" s="154"/>
      <c r="I123" s="149"/>
      <c r="J123" s="149"/>
      <c r="K123" s="154"/>
      <c r="L123" s="154"/>
      <c r="M123" s="154"/>
      <c r="N123" s="150"/>
      <c r="O123" s="150"/>
      <c r="P123" s="150"/>
      <c r="Q123" s="150"/>
      <c r="R123" s="149"/>
      <c r="S123" s="149"/>
      <c r="T123" s="150"/>
      <c r="U123" s="150"/>
      <c r="V123" s="154"/>
      <c r="W123" s="154"/>
      <c r="X123" s="149"/>
      <c r="Y123" s="149"/>
      <c r="Z123" s="154"/>
    </row>
    <row r="124" spans="2:26" s="151" customFormat="1" ht="18">
      <c r="B124" s="153" t="s">
        <v>549</v>
      </c>
      <c r="C124" s="107"/>
      <c r="D124" s="107"/>
      <c r="E124" s="107"/>
      <c r="F124" s="107"/>
      <c r="G124" s="107"/>
      <c r="H124" s="107"/>
      <c r="I124" s="107"/>
      <c r="J124" s="107"/>
      <c r="K124" s="107"/>
      <c r="L124" s="107"/>
      <c r="M124" s="107"/>
      <c r="N124" s="107"/>
      <c r="O124" s="107"/>
      <c r="P124" s="150"/>
      <c r="Q124" s="150"/>
      <c r="R124" s="149"/>
      <c r="S124" s="149"/>
      <c r="T124" s="150"/>
      <c r="U124" s="150"/>
      <c r="V124" s="154"/>
      <c r="W124" s="154"/>
      <c r="X124" s="149"/>
      <c r="Y124" s="149"/>
      <c r="Z124" s="154"/>
    </row>
    <row r="125" spans="2:26" s="151" customFormat="1" ht="18">
      <c r="B125" s="107" t="s">
        <v>891</v>
      </c>
      <c r="C125" s="107"/>
      <c r="D125" s="107"/>
      <c r="E125" s="107"/>
      <c r="F125" s="107"/>
      <c r="G125" s="107"/>
      <c r="H125" s="107"/>
      <c r="I125" s="107"/>
      <c r="J125" s="107"/>
      <c r="K125" s="107"/>
      <c r="L125" s="107"/>
      <c r="M125" s="107"/>
      <c r="N125" s="107"/>
      <c r="O125" s="107"/>
      <c r="P125" s="150"/>
      <c r="Q125" s="150"/>
      <c r="R125" s="149"/>
      <c r="S125" s="149"/>
      <c r="T125" s="150"/>
      <c r="U125" s="150"/>
      <c r="V125" s="154"/>
      <c r="W125" s="154"/>
      <c r="X125" s="149"/>
      <c r="Y125" s="149"/>
      <c r="Z125" s="154"/>
    </row>
    <row r="126" spans="2:26" s="151" customFormat="1" ht="18">
      <c r="B126" s="107"/>
      <c r="C126" s="107"/>
      <c r="D126" s="107"/>
      <c r="E126" s="107"/>
      <c r="F126" s="107"/>
      <c r="G126" s="107"/>
      <c r="H126" s="107"/>
      <c r="I126" s="107"/>
      <c r="J126" s="107"/>
      <c r="K126" s="107"/>
      <c r="L126" s="107"/>
      <c r="M126" s="107"/>
      <c r="N126" s="107"/>
      <c r="O126" s="107"/>
      <c r="P126" s="150"/>
      <c r="Q126" s="150"/>
      <c r="R126" s="149"/>
      <c r="S126" s="149"/>
      <c r="T126" s="150"/>
      <c r="U126" s="150"/>
      <c r="V126" s="154"/>
      <c r="W126" s="154"/>
      <c r="X126" s="149"/>
      <c r="Y126" s="149"/>
      <c r="Z126" s="154"/>
    </row>
    <row r="127" spans="2:26" s="151" customFormat="1" ht="18">
      <c r="B127" s="107" t="s">
        <v>892</v>
      </c>
      <c r="C127" s="107"/>
      <c r="D127" s="107"/>
      <c r="E127" s="107"/>
      <c r="F127" s="107"/>
      <c r="G127" s="107"/>
      <c r="H127" s="107"/>
      <c r="I127" s="107"/>
      <c r="J127" s="107"/>
      <c r="K127" s="107"/>
      <c r="L127" s="107"/>
      <c r="M127" s="107"/>
      <c r="N127" s="107"/>
      <c r="O127" s="107"/>
      <c r="P127" s="150"/>
      <c r="Q127" s="150"/>
      <c r="R127" s="149"/>
      <c r="S127" s="149"/>
      <c r="T127" s="150"/>
      <c r="U127" s="150"/>
      <c r="V127" s="154"/>
      <c r="W127" s="154"/>
      <c r="X127" s="149"/>
      <c r="Y127" s="149"/>
      <c r="Z127" s="154"/>
    </row>
    <row r="128" spans="2:26" s="151" customFormat="1" ht="18">
      <c r="B128" s="107"/>
      <c r="C128" s="107"/>
      <c r="D128" s="107"/>
      <c r="E128" s="107"/>
      <c r="F128" s="107"/>
      <c r="G128" s="107"/>
      <c r="H128" s="107"/>
      <c r="I128" s="107"/>
      <c r="J128" s="107"/>
      <c r="K128" s="107"/>
      <c r="L128" s="107"/>
      <c r="M128" s="107"/>
      <c r="N128" s="107"/>
      <c r="O128" s="107"/>
      <c r="P128" s="150"/>
      <c r="Q128" s="150"/>
      <c r="R128" s="149"/>
      <c r="S128" s="149"/>
      <c r="T128" s="150"/>
      <c r="U128" s="150"/>
      <c r="V128" s="154"/>
      <c r="W128" s="154"/>
      <c r="X128" s="149"/>
      <c r="Y128" s="149"/>
      <c r="Z128" s="154"/>
    </row>
    <row r="129" spans="2:26" s="151" customFormat="1" ht="34.5" customHeight="1">
      <c r="B129" s="1519" t="s">
        <v>893</v>
      </c>
      <c r="C129" s="1519"/>
      <c r="D129" s="1519"/>
      <c r="E129" s="1519"/>
      <c r="F129" s="1519"/>
      <c r="G129" s="1519"/>
      <c r="H129" s="1519"/>
      <c r="I129" s="1519"/>
      <c r="J129" s="1519"/>
      <c r="K129" s="1519"/>
      <c r="L129" s="1519"/>
      <c r="M129" s="1519"/>
      <c r="N129" s="1519"/>
      <c r="O129" s="1519"/>
      <c r="P129" s="1519"/>
      <c r="Q129" s="1519"/>
      <c r="R129" s="1519"/>
      <c r="S129" s="1519"/>
      <c r="T129" s="1519"/>
      <c r="U129" s="1519"/>
      <c r="V129" s="1519"/>
      <c r="W129" s="1519"/>
      <c r="X129" s="1519"/>
      <c r="Y129" s="149"/>
      <c r="Z129" s="154"/>
    </row>
    <row r="130" spans="2:26" s="151" customFormat="1" ht="40.5" customHeight="1">
      <c r="B130" s="1489" t="s">
        <v>894</v>
      </c>
      <c r="C130" s="1489"/>
      <c r="D130" s="1489"/>
      <c r="E130" s="1489"/>
      <c r="F130" s="1489"/>
      <c r="G130" s="1489"/>
      <c r="H130" s="1489"/>
      <c r="I130" s="1489"/>
      <c r="J130" s="1489"/>
      <c r="K130" s="1489"/>
      <c r="L130" s="1489"/>
      <c r="M130" s="1489"/>
      <c r="N130" s="1489"/>
      <c r="O130" s="1489"/>
      <c r="P130" s="1489"/>
      <c r="Q130" s="1489"/>
      <c r="R130" s="1489"/>
      <c r="S130" s="1489"/>
      <c r="T130" s="1489"/>
      <c r="U130" s="1489"/>
      <c r="V130" s="1489"/>
      <c r="W130" s="1489"/>
      <c r="X130" s="262"/>
      <c r="Y130" s="262"/>
      <c r="Z130" s="262"/>
    </row>
    <row r="131" spans="2:26" s="151" customFormat="1" ht="18">
      <c r="B131" s="107"/>
      <c r="C131" s="107"/>
      <c r="D131" s="107"/>
      <c r="E131" s="107"/>
      <c r="F131" s="107"/>
      <c r="G131" s="107"/>
      <c r="H131" s="107"/>
      <c r="I131" s="107"/>
      <c r="J131" s="107"/>
      <c r="K131" s="107"/>
      <c r="L131" s="107"/>
      <c r="M131" s="107"/>
      <c r="N131" s="107"/>
      <c r="O131" s="107"/>
      <c r="P131" s="150"/>
      <c r="Q131" s="150"/>
      <c r="R131" s="149"/>
      <c r="S131" s="149"/>
      <c r="T131" s="150"/>
      <c r="U131" s="150"/>
      <c r="V131" s="154"/>
      <c r="W131" s="154"/>
      <c r="X131" s="149"/>
      <c r="Y131" s="149"/>
      <c r="Z131" s="154"/>
    </row>
    <row r="132" spans="1:26" s="151" customFormat="1" ht="23.25" customHeight="1">
      <c r="A132" s="900"/>
      <c r="B132" s="107" t="s">
        <v>584</v>
      </c>
      <c r="C132" s="107"/>
      <c r="D132" s="107"/>
      <c r="E132" s="107"/>
      <c r="F132" s="107"/>
      <c r="G132" s="107"/>
      <c r="H132" s="107"/>
      <c r="I132" s="107"/>
      <c r="J132" s="107"/>
      <c r="K132" s="107"/>
      <c r="L132" s="107"/>
      <c r="M132" s="107"/>
      <c r="N132" s="107"/>
      <c r="O132" s="107"/>
      <c r="P132" s="150"/>
      <c r="Q132" s="150"/>
      <c r="R132" s="149"/>
      <c r="S132" s="149"/>
      <c r="T132" s="150"/>
      <c r="U132" s="150"/>
      <c r="V132" s="154"/>
      <c r="W132" s="154"/>
      <c r="X132" s="149"/>
      <c r="Y132" s="149"/>
      <c r="Z132" s="154"/>
    </row>
    <row r="133" spans="1:26" s="151" customFormat="1" ht="18">
      <c r="A133" s="900"/>
      <c r="B133" s="107" t="s">
        <v>585</v>
      </c>
      <c r="C133" s="107"/>
      <c r="D133" s="107"/>
      <c r="E133" s="107"/>
      <c r="F133" s="107"/>
      <c r="G133" s="107"/>
      <c r="H133" s="107"/>
      <c r="I133" s="107"/>
      <c r="J133" s="107"/>
      <c r="K133" s="107"/>
      <c r="L133" s="107"/>
      <c r="M133" s="107"/>
      <c r="N133" s="107"/>
      <c r="O133" s="107"/>
      <c r="P133" s="106"/>
      <c r="Q133" s="106"/>
      <c r="R133" s="107"/>
      <c r="S133" s="107"/>
      <c r="T133" s="107"/>
      <c r="U133" s="107"/>
      <c r="V133" s="107"/>
      <c r="W133" s="107"/>
      <c r="X133" s="107"/>
      <c r="Y133" s="107"/>
      <c r="Z133" s="107"/>
    </row>
    <row r="134" spans="2:26" s="151" customFormat="1" ht="54.75" customHeight="1">
      <c r="B134" s="1525" t="s">
        <v>10</v>
      </c>
      <c r="C134" s="1525"/>
      <c r="D134" s="1525"/>
      <c r="E134" s="1525"/>
      <c r="F134" s="1525"/>
      <c r="G134" s="1525"/>
      <c r="H134" s="1525"/>
      <c r="I134" s="1525"/>
      <c r="J134" s="1525"/>
      <c r="K134" s="1525"/>
      <c r="L134" s="1525"/>
      <c r="M134" s="1525"/>
      <c r="N134" s="1525"/>
      <c r="O134" s="1525"/>
      <c r="P134" s="1525"/>
      <c r="Q134" s="1525"/>
      <c r="R134" s="1525"/>
      <c r="S134" s="1525"/>
      <c r="T134" s="1525"/>
      <c r="U134" s="1525"/>
      <c r="V134" s="1525"/>
      <c r="W134" s="1525"/>
      <c r="X134" s="1525"/>
      <c r="Y134" s="107"/>
      <c r="Z134" s="107"/>
    </row>
    <row r="135" spans="2:26" s="151" customFormat="1" ht="14.25" customHeight="1">
      <c r="B135" s="152"/>
      <c r="C135" s="152"/>
      <c r="D135" s="152"/>
      <c r="E135" s="152"/>
      <c r="F135" s="152"/>
      <c r="G135" s="152"/>
      <c r="H135" s="152"/>
      <c r="I135" s="152"/>
      <c r="J135" s="152"/>
      <c r="K135" s="152"/>
      <c r="L135" s="152"/>
      <c r="M135" s="152"/>
      <c r="N135" s="152"/>
      <c r="O135" s="152"/>
      <c r="P135" s="106"/>
      <c r="Q135" s="106"/>
      <c r="R135" s="107"/>
      <c r="S135" s="107"/>
      <c r="T135" s="107"/>
      <c r="U135" s="107"/>
      <c r="V135" s="107"/>
      <c r="W135" s="107"/>
      <c r="X135" s="107"/>
      <c r="Y135" s="107"/>
      <c r="Z135" s="107"/>
    </row>
    <row r="136" spans="2:26" s="151" customFormat="1" ht="14.25" customHeight="1">
      <c r="B136" s="107"/>
      <c r="C136" s="107"/>
      <c r="D136" s="107"/>
      <c r="E136" s="107"/>
      <c r="F136" s="107"/>
      <c r="G136" s="107"/>
      <c r="H136" s="107"/>
      <c r="I136" s="107"/>
      <c r="J136" s="107"/>
      <c r="K136" s="107"/>
      <c r="L136" s="107"/>
      <c r="M136" s="107"/>
      <c r="N136" s="107"/>
      <c r="O136" s="107"/>
      <c r="P136" s="106"/>
      <c r="Q136" s="106"/>
      <c r="R136" s="107"/>
      <c r="S136" s="107"/>
      <c r="T136" s="901"/>
      <c r="U136" s="853"/>
      <c r="V136" s="107"/>
      <c r="W136" s="107"/>
      <c r="X136" s="107"/>
      <c r="Y136" s="107"/>
      <c r="Z136" s="107"/>
    </row>
    <row r="137" spans="2:26" s="151" customFormat="1" ht="18" customHeight="1">
      <c r="B137" s="155"/>
      <c r="C137" s="155"/>
      <c r="D137" s="155"/>
      <c r="E137" s="155"/>
      <c r="F137" s="155"/>
      <c r="G137" s="155"/>
      <c r="H137" s="155"/>
      <c r="I137" s="155"/>
      <c r="J137" s="155"/>
      <c r="K137" s="155"/>
      <c r="L137" s="155"/>
      <c r="M137" s="155"/>
      <c r="N137" s="155"/>
      <c r="O137" s="155"/>
      <c r="P137" s="119"/>
      <c r="Q137" s="119"/>
      <c r="R137" s="155"/>
      <c r="S137" s="155"/>
      <c r="T137" s="902" t="s">
        <v>291</v>
      </c>
      <c r="U137" s="107"/>
      <c r="V137" s="107"/>
      <c r="W137" s="107"/>
      <c r="X137" s="107"/>
      <c r="Y137" s="107"/>
      <c r="Z137" s="107"/>
    </row>
    <row r="138" spans="2:26" s="151" customFormat="1" ht="14.25" customHeight="1">
      <c r="B138" s="107" t="s">
        <v>576</v>
      </c>
      <c r="C138" s="107"/>
      <c r="D138" s="107"/>
      <c r="E138" s="107"/>
      <c r="F138" s="107"/>
      <c r="G138" s="107"/>
      <c r="H138" s="107"/>
      <c r="I138" s="107"/>
      <c r="J138" s="107"/>
      <c r="K138" s="107"/>
      <c r="L138" s="107"/>
      <c r="M138" s="107"/>
      <c r="N138" s="107"/>
      <c r="O138" s="107"/>
      <c r="P138" s="106"/>
      <c r="Q138" s="106"/>
      <c r="R138" s="107"/>
      <c r="S138" s="853"/>
      <c r="T138" s="903">
        <v>2</v>
      </c>
      <c r="U138" s="107"/>
      <c r="V138" s="107"/>
      <c r="W138" s="107"/>
      <c r="X138" s="107"/>
      <c r="Y138" s="107"/>
      <c r="Z138" s="107"/>
    </row>
    <row r="139" spans="2:26" s="151" customFormat="1" ht="14.25" customHeight="1">
      <c r="B139" s="107" t="s">
        <v>586</v>
      </c>
      <c r="C139" s="107"/>
      <c r="D139" s="107"/>
      <c r="E139" s="107"/>
      <c r="F139" s="107"/>
      <c r="G139" s="107"/>
      <c r="H139" s="107"/>
      <c r="I139" s="107"/>
      <c r="J139" s="107"/>
      <c r="K139" s="107"/>
      <c r="L139" s="107"/>
      <c r="M139" s="107"/>
      <c r="N139" s="107"/>
      <c r="O139" s="107"/>
      <c r="P139" s="106"/>
      <c r="Q139" s="106"/>
      <c r="R139" s="107"/>
      <c r="S139" s="853"/>
      <c r="T139" s="903">
        <v>5.5</v>
      </c>
      <c r="U139" s="107"/>
      <c r="V139" s="107"/>
      <c r="W139" s="107"/>
      <c r="X139" s="107"/>
      <c r="Y139" s="107"/>
      <c r="Z139" s="107"/>
    </row>
    <row r="140" spans="2:26" s="151" customFormat="1" ht="16.5" customHeight="1">
      <c r="B140" s="107" t="s">
        <v>895</v>
      </c>
      <c r="C140" s="107"/>
      <c r="D140" s="107"/>
      <c r="E140" s="107"/>
      <c r="F140" s="107"/>
      <c r="G140" s="107"/>
      <c r="H140" s="107"/>
      <c r="I140" s="107"/>
      <c r="J140" s="107"/>
      <c r="K140" s="107"/>
      <c r="L140" s="107"/>
      <c r="M140" s="107"/>
      <c r="N140" s="107"/>
      <c r="O140" s="107"/>
      <c r="P140" s="106"/>
      <c r="Q140" s="106"/>
      <c r="R140" s="107"/>
      <c r="S140" s="853"/>
      <c r="T140" s="903"/>
      <c r="U140" s="107"/>
      <c r="V140" s="107"/>
      <c r="W140" s="107"/>
      <c r="X140" s="107"/>
      <c r="Y140" s="107"/>
      <c r="Z140" s="107"/>
    </row>
    <row r="141" spans="2:26" s="151" customFormat="1" ht="14.25" customHeight="1">
      <c r="B141" s="904" t="s">
        <v>587</v>
      </c>
      <c r="C141" s="107"/>
      <c r="D141" s="107"/>
      <c r="E141" s="107"/>
      <c r="F141" s="107"/>
      <c r="G141" s="107"/>
      <c r="H141" s="107"/>
      <c r="I141" s="107"/>
      <c r="J141" s="107"/>
      <c r="K141" s="107"/>
      <c r="L141" s="107"/>
      <c r="M141" s="107"/>
      <c r="N141" s="107"/>
      <c r="O141" s="107"/>
      <c r="P141" s="106"/>
      <c r="Q141" s="106"/>
      <c r="R141" s="107"/>
      <c r="S141" s="853"/>
      <c r="T141" s="903">
        <v>18</v>
      </c>
      <c r="U141" s="107"/>
      <c r="V141" s="107"/>
      <c r="W141" s="107"/>
      <c r="X141" s="107"/>
      <c r="Y141" s="107"/>
      <c r="Z141" s="107"/>
    </row>
    <row r="142" spans="2:26" s="151" customFormat="1" ht="14.25" customHeight="1">
      <c r="B142" s="904" t="s">
        <v>588</v>
      </c>
      <c r="C142" s="107"/>
      <c r="D142" s="107"/>
      <c r="E142" s="107"/>
      <c r="F142" s="107"/>
      <c r="G142" s="107"/>
      <c r="H142" s="107"/>
      <c r="I142" s="107"/>
      <c r="J142" s="107"/>
      <c r="K142" s="107"/>
      <c r="L142" s="107"/>
      <c r="M142" s="107"/>
      <c r="N142" s="107"/>
      <c r="O142" s="107"/>
      <c r="P142" s="106"/>
      <c r="Q142" s="106"/>
      <c r="R142" s="107"/>
      <c r="S142" s="853"/>
      <c r="T142" s="903">
        <v>16</v>
      </c>
      <c r="U142" s="107"/>
      <c r="V142" s="107"/>
      <c r="W142" s="107"/>
      <c r="X142" s="107"/>
      <c r="Y142" s="107"/>
      <c r="Z142" s="107"/>
    </row>
    <row r="143" spans="2:26" s="151" customFormat="1" ht="14.25" customHeight="1">
      <c r="B143" s="155" t="s">
        <v>556</v>
      </c>
      <c r="C143" s="155"/>
      <c r="D143" s="155"/>
      <c r="E143" s="155"/>
      <c r="F143" s="155"/>
      <c r="G143" s="155"/>
      <c r="H143" s="155"/>
      <c r="I143" s="155"/>
      <c r="J143" s="155"/>
      <c r="K143" s="155"/>
      <c r="L143" s="155"/>
      <c r="M143" s="155"/>
      <c r="N143" s="155"/>
      <c r="O143" s="155"/>
      <c r="P143" s="119"/>
      <c r="Q143" s="119"/>
      <c r="R143" s="155"/>
      <c r="S143" s="849"/>
      <c r="T143" s="905">
        <v>15</v>
      </c>
      <c r="U143" s="107"/>
      <c r="V143" s="107"/>
      <c r="W143" s="107"/>
      <c r="X143" s="107"/>
      <c r="Y143" s="107"/>
      <c r="Z143" s="107"/>
    </row>
    <row r="144" spans="2:26" s="151" customFormat="1" ht="14.25" customHeight="1">
      <c r="B144" s="152"/>
      <c r="C144" s="152"/>
      <c r="D144" s="152"/>
      <c r="E144" s="152"/>
      <c r="F144" s="152"/>
      <c r="G144" s="152"/>
      <c r="H144" s="152"/>
      <c r="I144" s="152"/>
      <c r="J144" s="152"/>
      <c r="K144" s="152"/>
      <c r="L144" s="152"/>
      <c r="M144" s="152"/>
      <c r="N144" s="152"/>
      <c r="O144" s="152"/>
      <c r="P144" s="106"/>
      <c r="Q144" s="106"/>
      <c r="R144" s="107"/>
      <c r="S144" s="107"/>
      <c r="T144" s="107"/>
      <c r="U144" s="107"/>
      <c r="V144" s="107"/>
      <c r="W144" s="107"/>
      <c r="X144" s="107"/>
      <c r="Y144" s="107"/>
      <c r="Z144" s="107"/>
    </row>
    <row r="145" spans="2:26" s="151" customFormat="1" ht="14.25" customHeight="1">
      <c r="B145" s="107"/>
      <c r="C145" s="106"/>
      <c r="D145" s="106"/>
      <c r="E145" s="106"/>
      <c r="F145" s="106"/>
      <c r="G145" s="106"/>
      <c r="H145" s="106"/>
      <c r="I145" s="106"/>
      <c r="J145" s="106"/>
      <c r="K145" s="106"/>
      <c r="L145" s="106"/>
      <c r="M145" s="106"/>
      <c r="N145" s="106"/>
      <c r="O145" s="106"/>
      <c r="P145" s="106"/>
      <c r="Q145" s="106"/>
      <c r="R145" s="107"/>
      <c r="S145" s="107"/>
      <c r="T145" s="107"/>
      <c r="U145" s="107"/>
      <c r="V145" s="107"/>
      <c r="W145" s="107"/>
      <c r="X145" s="107"/>
      <c r="Y145" s="107"/>
      <c r="Z145" s="107"/>
    </row>
    <row r="146" spans="2:26" s="151" customFormat="1" ht="18">
      <c r="B146" s="153" t="s">
        <v>589</v>
      </c>
      <c r="C146" s="106"/>
      <c r="D146" s="106"/>
      <c r="E146" s="106"/>
      <c r="F146" s="106"/>
      <c r="G146" s="106"/>
      <c r="H146" s="106"/>
      <c r="I146" s="106"/>
      <c r="J146" s="106"/>
      <c r="K146" s="106"/>
      <c r="L146" s="106"/>
      <c r="M146" s="106"/>
      <c r="N146" s="106"/>
      <c r="O146" s="106"/>
      <c r="P146" s="106"/>
      <c r="Q146" s="106"/>
      <c r="R146" s="107"/>
      <c r="S146" s="107"/>
      <c r="T146" s="107"/>
      <c r="U146" s="107"/>
      <c r="V146" s="107"/>
      <c r="W146" s="107"/>
      <c r="X146" s="107"/>
      <c r="Y146" s="107"/>
      <c r="Z146" s="107"/>
    </row>
    <row r="147" spans="2:26" s="151" customFormat="1" ht="6" customHeight="1">
      <c r="B147" s="107"/>
      <c r="C147" s="106"/>
      <c r="D147" s="106"/>
      <c r="E147" s="106"/>
      <c r="F147" s="106"/>
      <c r="G147" s="106"/>
      <c r="H147" s="106"/>
      <c r="I147" s="106"/>
      <c r="J147" s="106"/>
      <c r="K147" s="106"/>
      <c r="L147" s="106"/>
      <c r="M147" s="106"/>
      <c r="N147" s="106"/>
      <c r="O147" s="106"/>
      <c r="P147" s="106"/>
      <c r="Q147" s="106"/>
      <c r="R147" s="107"/>
      <c r="S147" s="107"/>
      <c r="T147" s="107"/>
      <c r="U147" s="107"/>
      <c r="V147" s="107"/>
      <c r="W147" s="107"/>
      <c r="X147" s="107"/>
      <c r="Y147" s="107"/>
      <c r="Z147" s="107"/>
    </row>
    <row r="148" spans="2:26" s="151" customFormat="1" ht="18">
      <c r="B148" s="107" t="s">
        <v>896</v>
      </c>
      <c r="C148" s="107"/>
      <c r="D148" s="107"/>
      <c r="E148" s="107"/>
      <c r="F148" s="107"/>
      <c r="G148" s="107"/>
      <c r="H148" s="107"/>
      <c r="I148" s="107"/>
      <c r="J148" s="107"/>
      <c r="K148" s="107"/>
      <c r="L148" s="107"/>
      <c r="M148" s="107"/>
      <c r="N148" s="107"/>
      <c r="O148" s="107"/>
      <c r="P148" s="261"/>
      <c r="Q148" s="261"/>
      <c r="R148" s="261"/>
      <c r="S148" s="261"/>
      <c r="T148" s="261"/>
      <c r="U148" s="261"/>
      <c r="V148" s="261"/>
      <c r="W148" s="261"/>
      <c r="X148" s="261"/>
      <c r="Y148" s="261"/>
      <c r="Z148" s="261"/>
    </row>
    <row r="149" spans="2:26" s="151" customFormat="1" ht="15.75" customHeight="1">
      <c r="B149" s="107"/>
      <c r="C149" s="107"/>
      <c r="D149" s="107"/>
      <c r="E149" s="107"/>
      <c r="F149" s="107"/>
      <c r="G149" s="107"/>
      <c r="H149" s="107"/>
      <c r="I149" s="107"/>
      <c r="J149" s="107"/>
      <c r="K149" s="107"/>
      <c r="L149" s="107"/>
      <c r="M149" s="107"/>
      <c r="N149" s="107"/>
      <c r="O149" s="107"/>
      <c r="P149" s="106"/>
      <c r="Q149" s="106"/>
      <c r="R149" s="107"/>
      <c r="S149" s="107"/>
      <c r="T149" s="107"/>
      <c r="U149" s="107"/>
      <c r="V149" s="107"/>
      <c r="W149" s="107"/>
      <c r="X149" s="107"/>
      <c r="Y149" s="107"/>
      <c r="Z149" s="107"/>
    </row>
    <row r="150" spans="2:26" s="151" customFormat="1" ht="36" customHeight="1">
      <c r="B150" s="1519" t="s">
        <v>897</v>
      </c>
      <c r="C150" s="1519"/>
      <c r="D150" s="1519"/>
      <c r="E150" s="1519"/>
      <c r="F150" s="1519"/>
      <c r="G150" s="1519"/>
      <c r="H150" s="1519"/>
      <c r="I150" s="1519"/>
      <c r="J150" s="1519"/>
      <c r="K150" s="1519"/>
      <c r="L150" s="1519"/>
      <c r="M150" s="1519"/>
      <c r="N150" s="1519"/>
      <c r="O150" s="1519"/>
      <c r="P150" s="1519"/>
      <c r="Q150" s="1519"/>
      <c r="R150" s="1519"/>
      <c r="S150" s="1519"/>
      <c r="T150" s="1519"/>
      <c r="U150" s="1519"/>
      <c r="V150" s="1519"/>
      <c r="W150" s="1519"/>
      <c r="X150" s="1519"/>
      <c r="Y150" s="261"/>
      <c r="Z150" s="261"/>
    </row>
    <row r="151" spans="2:26" s="151" customFormat="1" ht="49.5" customHeight="1">
      <c r="B151" s="1519" t="s">
        <v>833</v>
      </c>
      <c r="C151" s="1519"/>
      <c r="D151" s="1519"/>
      <c r="E151" s="1519"/>
      <c r="F151" s="1519"/>
      <c r="G151" s="1519"/>
      <c r="H151" s="1519"/>
      <c r="I151" s="1519"/>
      <c r="J151" s="1519"/>
      <c r="K151" s="1519"/>
      <c r="L151" s="1519"/>
      <c r="M151" s="1519"/>
      <c r="N151" s="1519"/>
      <c r="O151" s="1519"/>
      <c r="P151" s="1519"/>
      <c r="Q151" s="1519"/>
      <c r="R151" s="1519"/>
      <c r="S151" s="1519"/>
      <c r="T151" s="1519"/>
      <c r="U151" s="1519"/>
      <c r="V151" s="1519"/>
      <c r="W151" s="1519"/>
      <c r="X151" s="1519"/>
      <c r="Y151" s="261"/>
      <c r="Z151" s="261"/>
    </row>
    <row r="152" spans="2:26" s="156" customFormat="1" ht="15" customHeight="1">
      <c r="B152" s="107"/>
      <c r="C152" s="107"/>
      <c r="D152" s="107"/>
      <c r="E152" s="107"/>
      <c r="F152" s="107"/>
      <c r="G152" s="107"/>
      <c r="H152" s="107"/>
      <c r="I152" s="107"/>
      <c r="J152" s="107"/>
      <c r="K152" s="107"/>
      <c r="L152" s="107"/>
      <c r="M152" s="107"/>
      <c r="N152" s="107"/>
      <c r="O152" s="107"/>
      <c r="P152" s="906"/>
      <c r="Q152" s="906"/>
      <c r="R152" s="906"/>
      <c r="S152" s="906"/>
      <c r="T152" s="906"/>
      <c r="U152" s="906"/>
      <c r="V152" s="906"/>
      <c r="W152" s="906"/>
      <c r="X152" s="906"/>
      <c r="Y152" s="906"/>
      <c r="Z152" s="906"/>
    </row>
    <row r="153" spans="2:26" s="156" customFormat="1" ht="21" customHeight="1">
      <c r="B153" s="153" t="s">
        <v>570</v>
      </c>
      <c r="C153" s="107"/>
      <c r="D153" s="107"/>
      <c r="E153" s="107"/>
      <c r="F153" s="107"/>
      <c r="G153" s="107"/>
      <c r="H153" s="107"/>
      <c r="I153" s="107"/>
      <c r="J153" s="107"/>
      <c r="K153" s="107"/>
      <c r="L153" s="107"/>
      <c r="M153" s="107"/>
      <c r="N153" s="107"/>
      <c r="O153" s="107"/>
      <c r="P153" s="906"/>
      <c r="Q153" s="906"/>
      <c r="R153" s="906"/>
      <c r="S153" s="906"/>
      <c r="T153" s="906"/>
      <c r="U153" s="906"/>
      <c r="V153" s="906"/>
      <c r="W153" s="906"/>
      <c r="X153" s="906"/>
      <c r="Y153" s="906"/>
      <c r="Z153" s="906"/>
    </row>
    <row r="154" spans="2:26" s="156" customFormat="1" ht="57" customHeight="1">
      <c r="B154" s="1524" t="s">
        <v>898</v>
      </c>
      <c r="C154" s="1524"/>
      <c r="D154" s="1524"/>
      <c r="E154" s="1524"/>
      <c r="F154" s="1524"/>
      <c r="G154" s="1524"/>
      <c r="H154" s="1524"/>
      <c r="I154" s="1524"/>
      <c r="J154" s="1524"/>
      <c r="K154" s="1524"/>
      <c r="L154" s="1524"/>
      <c r="M154" s="1524"/>
      <c r="N154" s="1524"/>
      <c r="O154" s="1524"/>
      <c r="P154" s="1524"/>
      <c r="Q154" s="1524"/>
      <c r="R154" s="1524"/>
      <c r="S154" s="1524"/>
      <c r="T154" s="1524"/>
      <c r="U154" s="1524"/>
      <c r="V154" s="1524"/>
      <c r="W154" s="1524"/>
      <c r="X154" s="1524"/>
      <c r="Y154" s="906"/>
      <c r="Z154" s="906"/>
    </row>
    <row r="155" spans="2:26" ht="29.25" customHeight="1">
      <c r="B155" s="107" t="s">
        <v>245</v>
      </c>
      <c r="C155" s="107"/>
      <c r="D155" s="107"/>
      <c r="E155" s="107"/>
      <c r="F155" s="107"/>
      <c r="G155" s="107"/>
      <c r="H155" s="107"/>
      <c r="I155" s="107"/>
      <c r="J155" s="107"/>
      <c r="K155" s="107"/>
      <c r="L155" s="107"/>
      <c r="M155" s="107"/>
      <c r="N155" s="107"/>
      <c r="O155" s="107"/>
      <c r="P155" s="97"/>
      <c r="Q155" s="97"/>
      <c r="R155" s="97"/>
      <c r="S155" s="97"/>
      <c r="T155" s="97"/>
      <c r="U155" s="97"/>
      <c r="V155" s="97"/>
      <c r="W155" s="97"/>
      <c r="X155" s="97"/>
      <c r="Y155" s="97"/>
      <c r="Z155" s="97"/>
    </row>
    <row r="156" spans="2:26" ht="44.25" customHeight="1">
      <c r="B156" s="1524" t="s">
        <v>980</v>
      </c>
      <c r="C156" s="1524"/>
      <c r="D156" s="1524"/>
      <c r="E156" s="1524"/>
      <c r="F156" s="1524"/>
      <c r="G156" s="1524"/>
      <c r="H156" s="1524"/>
      <c r="I156" s="1524"/>
      <c r="J156" s="1524"/>
      <c r="K156" s="1524"/>
      <c r="L156" s="1524"/>
      <c r="M156" s="1524"/>
      <c r="N156" s="1524"/>
      <c r="O156" s="1524"/>
      <c r="P156" s="1524"/>
      <c r="Q156" s="1524"/>
      <c r="R156" s="1524"/>
      <c r="S156" s="1524"/>
      <c r="T156" s="1524"/>
      <c r="U156" s="1524"/>
      <c r="V156" s="1524"/>
      <c r="W156" s="1524"/>
      <c r="X156" s="1524"/>
      <c r="Y156" s="97"/>
      <c r="Z156" s="97"/>
    </row>
    <row r="157" spans="2:26" s="158" customFormat="1" ht="24" customHeight="1">
      <c r="B157" s="157"/>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row>
    <row r="158" spans="1:26" ht="21" customHeight="1">
      <c r="A158" s="93" t="s">
        <v>590</v>
      </c>
      <c r="B158" s="98" t="s">
        <v>591</v>
      </c>
      <c r="C158" s="95"/>
      <c r="D158" s="907"/>
      <c r="E158" s="907"/>
      <c r="F158" s="907"/>
      <c r="G158" s="907"/>
      <c r="H158" s="907"/>
      <c r="I158" s="907"/>
      <c r="J158" s="907"/>
      <c r="K158" s="95"/>
      <c r="L158" s="95"/>
      <c r="M158" s="95"/>
      <c r="N158" s="95"/>
      <c r="O158" s="95"/>
      <c r="P158" s="95"/>
      <c r="Q158" s="95"/>
      <c r="R158" s="95"/>
      <c r="S158" s="95"/>
      <c r="T158" s="95"/>
      <c r="U158" s="95"/>
      <c r="V158" s="95"/>
      <c r="W158" s="95"/>
      <c r="X158" s="95"/>
      <c r="Y158" s="95"/>
      <c r="Z158" s="95"/>
    </row>
    <row r="159" spans="2:26" ht="15" customHeight="1">
      <c r="B159" s="99"/>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row>
    <row r="160" spans="2:26" ht="60.75" customHeight="1">
      <c r="B160" s="1518" t="s">
        <v>861</v>
      </c>
      <c r="C160" s="1518"/>
      <c r="D160" s="1518"/>
      <c r="E160" s="1518"/>
      <c r="F160" s="1518"/>
      <c r="G160" s="1518"/>
      <c r="H160" s="1518"/>
      <c r="I160" s="1518"/>
      <c r="J160" s="1518"/>
      <c r="K160" s="1518"/>
      <c r="L160" s="1518"/>
      <c r="M160" s="1518"/>
      <c r="N160" s="1518"/>
      <c r="O160" s="1518"/>
      <c r="P160" s="1518"/>
      <c r="Q160" s="1518"/>
      <c r="R160" s="1518"/>
      <c r="S160" s="1518"/>
      <c r="T160" s="1518"/>
      <c r="U160" s="1518"/>
      <c r="V160" s="1518"/>
      <c r="W160" s="1518"/>
      <c r="X160" s="1518"/>
      <c r="Y160" s="96"/>
      <c r="Z160" s="96"/>
    </row>
    <row r="161" spans="2:26" ht="15.75" customHeight="1">
      <c r="B161" s="160"/>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row>
    <row r="162" spans="2:26" ht="21.75" customHeight="1">
      <c r="B162" s="160" t="s">
        <v>592</v>
      </c>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row>
    <row r="163" spans="2:26" ht="65.25" customHeight="1">
      <c r="B163" s="161"/>
      <c r="C163" s="262"/>
      <c r="D163" s="262"/>
      <c r="E163" s="262"/>
      <c r="F163" s="262"/>
      <c r="G163" s="262"/>
      <c r="H163" s="262"/>
      <c r="I163" s="262"/>
      <c r="J163" s="262"/>
      <c r="K163" s="262"/>
      <c r="L163" s="262"/>
      <c r="M163" s="262"/>
      <c r="N163" s="262"/>
      <c r="O163" s="262"/>
      <c r="P163" s="262"/>
      <c r="Q163" s="262"/>
      <c r="R163" s="262"/>
      <c r="S163" s="262"/>
      <c r="T163" s="1487" t="s">
        <v>593</v>
      </c>
      <c r="U163" s="1487"/>
      <c r="V163" s="1488"/>
      <c r="W163" s="318"/>
      <c r="X163" s="908"/>
      <c r="Y163" s="909"/>
      <c r="Z163" s="262"/>
    </row>
    <row r="164" spans="2:26" ht="9" customHeight="1">
      <c r="B164" s="162"/>
      <c r="C164" s="163"/>
      <c r="D164" s="910"/>
      <c r="E164" s="910"/>
      <c r="F164" s="910"/>
      <c r="G164" s="910"/>
      <c r="H164" s="910"/>
      <c r="I164" s="910"/>
      <c r="J164" s="910"/>
      <c r="K164" s="910"/>
      <c r="L164" s="910"/>
      <c r="M164" s="910"/>
      <c r="N164" s="910"/>
      <c r="O164" s="910"/>
      <c r="P164" s="910"/>
      <c r="Q164" s="910"/>
      <c r="R164" s="910"/>
      <c r="S164" s="910"/>
      <c r="T164" s="910"/>
      <c r="U164" s="910"/>
      <c r="V164" s="910"/>
      <c r="W164" s="910"/>
      <c r="X164" s="909"/>
      <c r="Y164" s="909"/>
      <c r="Z164" s="909"/>
    </row>
    <row r="165" spans="2:26" ht="15" customHeight="1">
      <c r="B165" s="164" t="s">
        <v>549</v>
      </c>
      <c r="C165" s="157"/>
      <c r="D165" s="845"/>
      <c r="E165" s="845"/>
      <c r="F165" s="845"/>
      <c r="G165" s="845"/>
      <c r="H165" s="845"/>
      <c r="I165" s="845"/>
      <c r="J165" s="845"/>
      <c r="K165" s="845"/>
      <c r="L165" s="845"/>
      <c r="M165" s="845"/>
      <c r="N165" s="845"/>
      <c r="O165" s="845"/>
      <c r="P165" s="845"/>
      <c r="Q165" s="845"/>
      <c r="R165" s="845"/>
      <c r="S165" s="845"/>
      <c r="T165" s="95"/>
      <c r="U165" s="845"/>
      <c r="V165" s="853" t="s">
        <v>594</v>
      </c>
      <c r="W165" s="845"/>
      <c r="X165" s="911"/>
      <c r="Y165" s="911"/>
      <c r="Z165" s="911"/>
    </row>
    <row r="166" spans="2:26" ht="19.5" customHeight="1">
      <c r="B166" s="164" t="s">
        <v>589</v>
      </c>
      <c r="C166" s="165"/>
      <c r="D166" s="845"/>
      <c r="E166" s="845"/>
      <c r="F166" s="845"/>
      <c r="G166" s="845"/>
      <c r="H166" s="845"/>
      <c r="I166" s="845"/>
      <c r="J166" s="845"/>
      <c r="K166" s="845"/>
      <c r="L166" s="845"/>
      <c r="M166" s="845"/>
      <c r="N166" s="845"/>
      <c r="O166" s="845"/>
      <c r="P166" s="845"/>
      <c r="Q166" s="845"/>
      <c r="R166" s="845"/>
      <c r="S166" s="845"/>
      <c r="T166" s="95"/>
      <c r="U166" s="845"/>
      <c r="V166" s="853" t="s">
        <v>595</v>
      </c>
      <c r="W166" s="845"/>
      <c r="X166" s="911"/>
      <c r="Y166" s="911"/>
      <c r="Z166" s="911"/>
    </row>
    <row r="167" spans="2:26" ht="18">
      <c r="B167" s="166" t="s">
        <v>570</v>
      </c>
      <c r="C167" s="167"/>
      <c r="D167" s="912"/>
      <c r="E167" s="912"/>
      <c r="F167" s="912"/>
      <c r="G167" s="912"/>
      <c r="H167" s="912"/>
      <c r="I167" s="912"/>
      <c r="J167" s="912"/>
      <c r="K167" s="912"/>
      <c r="L167" s="912"/>
      <c r="M167" s="912"/>
      <c r="N167" s="912"/>
      <c r="O167" s="912"/>
      <c r="P167" s="912"/>
      <c r="Q167" s="912"/>
      <c r="R167" s="912"/>
      <c r="S167" s="912"/>
      <c r="T167" s="913"/>
      <c r="U167" s="914"/>
      <c r="V167" s="849" t="s">
        <v>596</v>
      </c>
      <c r="W167" s="912"/>
      <c r="X167" s="909"/>
      <c r="Y167" s="909"/>
      <c r="Z167" s="909"/>
    </row>
    <row r="168" spans="1:26" ht="16.5" customHeight="1">
      <c r="A168" s="915"/>
      <c r="B168" s="916"/>
      <c r="C168" s="117"/>
      <c r="D168" s="117"/>
      <c r="E168" s="117"/>
      <c r="F168" s="117"/>
      <c r="G168" s="117"/>
      <c r="H168" s="117"/>
      <c r="I168" s="117"/>
      <c r="J168" s="117"/>
      <c r="K168" s="117"/>
      <c r="L168" s="117"/>
      <c r="M168" s="117"/>
      <c r="N168" s="117"/>
      <c r="O168" s="117"/>
      <c r="P168" s="917"/>
      <c r="Q168" s="917"/>
      <c r="R168" s="917"/>
      <c r="S168" s="917"/>
      <c r="T168" s="918"/>
      <c r="U168" s="919"/>
      <c r="V168" s="858"/>
      <c r="W168" s="917"/>
      <c r="X168" s="917"/>
      <c r="Y168" s="917"/>
      <c r="Z168" s="917"/>
    </row>
    <row r="169" spans="1:26" ht="33.75" customHeight="1">
      <c r="A169" s="915"/>
      <c r="B169" s="1526"/>
      <c r="C169" s="1526"/>
      <c r="D169" s="1526"/>
      <c r="E169" s="1526"/>
      <c r="F169" s="1526"/>
      <c r="G169" s="1526"/>
      <c r="H169" s="1526"/>
      <c r="I169" s="1526"/>
      <c r="J169" s="1526"/>
      <c r="K169" s="1526"/>
      <c r="L169" s="1526"/>
      <c r="M169" s="1526"/>
      <c r="N169" s="1526"/>
      <c r="O169" s="1526"/>
      <c r="P169" s="1526"/>
      <c r="Q169" s="1526"/>
      <c r="R169" s="1526"/>
      <c r="S169" s="1526"/>
      <c r="T169" s="1526"/>
      <c r="U169" s="1526"/>
      <c r="V169" s="1526"/>
      <c r="W169" s="1526"/>
      <c r="X169" s="1526"/>
      <c r="Y169" s="919"/>
      <c r="Z169" s="919"/>
    </row>
    <row r="170" spans="2:26" ht="14.25" customHeight="1">
      <c r="B170" s="117"/>
      <c r="C170" s="117"/>
      <c r="D170" s="117"/>
      <c r="E170" s="117"/>
      <c r="F170" s="117"/>
      <c r="G170" s="117"/>
      <c r="H170" s="117"/>
      <c r="I170" s="117"/>
      <c r="J170" s="117"/>
      <c r="K170" s="117"/>
      <c r="L170" s="117"/>
      <c r="M170" s="117"/>
      <c r="N170" s="117"/>
      <c r="O170" s="117"/>
      <c r="P170" s="920"/>
      <c r="Q170" s="920"/>
      <c r="R170" s="920"/>
      <c r="S170" s="920"/>
      <c r="T170" s="920"/>
      <c r="U170" s="920"/>
      <c r="V170" s="920"/>
      <c r="W170" s="920"/>
      <c r="X170" s="920"/>
      <c r="Y170" s="920"/>
      <c r="Z170" s="920"/>
    </row>
    <row r="171" spans="2:26" ht="24" customHeight="1">
      <c r="B171" s="916"/>
      <c r="C171" s="117"/>
      <c r="D171" s="117"/>
      <c r="E171" s="117"/>
      <c r="F171" s="117"/>
      <c r="G171" s="117"/>
      <c r="H171" s="117"/>
      <c r="I171" s="117"/>
      <c r="J171" s="117"/>
      <c r="K171" s="117"/>
      <c r="L171" s="117"/>
      <c r="M171" s="117"/>
      <c r="N171" s="117"/>
      <c r="O171" s="117"/>
      <c r="P171" s="921"/>
      <c r="Q171" s="921"/>
      <c r="R171" s="921"/>
      <c r="S171" s="921"/>
      <c r="T171" s="921"/>
      <c r="U171" s="921"/>
      <c r="V171" s="921"/>
      <c r="W171" s="921"/>
      <c r="X171" s="921"/>
      <c r="Y171" s="921"/>
      <c r="Z171" s="921"/>
    </row>
    <row r="172" spans="2:26" ht="39.75" customHeight="1">
      <c r="B172" s="1526"/>
      <c r="C172" s="1526"/>
      <c r="D172" s="1526"/>
      <c r="E172" s="1526"/>
      <c r="F172" s="1526"/>
      <c r="G172" s="1526"/>
      <c r="H172" s="1526"/>
      <c r="I172" s="1526"/>
      <c r="J172" s="1526"/>
      <c r="K172" s="1526"/>
      <c r="L172" s="1526"/>
      <c r="M172" s="1526"/>
      <c r="N172" s="1526"/>
      <c r="O172" s="1526"/>
      <c r="P172" s="1526"/>
      <c r="Q172" s="1526"/>
      <c r="R172" s="1526"/>
      <c r="S172" s="1526"/>
      <c r="T172" s="1526"/>
      <c r="U172" s="1526"/>
      <c r="V172" s="1526"/>
      <c r="W172" s="1526"/>
      <c r="X172" s="1526"/>
      <c r="Y172" s="921"/>
      <c r="Z172" s="921"/>
    </row>
    <row r="173" spans="2:26" ht="25.5" customHeight="1">
      <c r="B173" s="117"/>
      <c r="C173" s="117"/>
      <c r="D173" s="117"/>
      <c r="E173" s="117"/>
      <c r="F173" s="117"/>
      <c r="G173" s="117"/>
      <c r="H173" s="117"/>
      <c r="I173" s="117"/>
      <c r="J173" s="117"/>
      <c r="K173" s="117"/>
      <c r="L173" s="117"/>
      <c r="M173" s="117"/>
      <c r="N173" s="117"/>
      <c r="O173" s="117"/>
      <c r="P173" s="921"/>
      <c r="Q173" s="921"/>
      <c r="R173" s="921"/>
      <c r="S173" s="921"/>
      <c r="T173" s="921"/>
      <c r="U173" s="921"/>
      <c r="V173" s="921"/>
      <c r="W173" s="921"/>
      <c r="X173" s="921"/>
      <c r="Y173" s="921"/>
      <c r="Z173" s="921"/>
    </row>
    <row r="174" spans="2:26" ht="25.5" customHeight="1">
      <c r="B174" s="117"/>
      <c r="C174" s="117"/>
      <c r="D174" s="117"/>
      <c r="E174" s="117"/>
      <c r="F174" s="117"/>
      <c r="G174" s="117"/>
      <c r="H174" s="117"/>
      <c r="I174" s="117"/>
      <c r="J174" s="117"/>
      <c r="K174" s="117"/>
      <c r="L174" s="117"/>
      <c r="M174" s="117"/>
      <c r="N174" s="117"/>
      <c r="O174" s="117"/>
      <c r="P174" s="921"/>
      <c r="Q174" s="921"/>
      <c r="R174" s="921"/>
      <c r="S174" s="921"/>
      <c r="T174" s="921"/>
      <c r="U174" s="921"/>
      <c r="V174" s="921"/>
      <c r="W174" s="921"/>
      <c r="X174" s="921"/>
      <c r="Y174" s="921"/>
      <c r="Z174" s="921"/>
    </row>
    <row r="175" spans="2:26" ht="25.5" customHeight="1">
      <c r="B175" s="117"/>
      <c r="C175" s="117"/>
      <c r="D175" s="117"/>
      <c r="E175" s="117"/>
      <c r="F175" s="117"/>
      <c r="G175" s="117"/>
      <c r="H175" s="117"/>
      <c r="I175" s="117"/>
      <c r="J175" s="117"/>
      <c r="K175" s="117"/>
      <c r="L175" s="117"/>
      <c r="M175" s="117"/>
      <c r="N175" s="117"/>
      <c r="O175" s="117"/>
      <c r="P175" s="921"/>
      <c r="Q175" s="921"/>
      <c r="R175" s="921"/>
      <c r="S175" s="921"/>
      <c r="T175" s="921"/>
      <c r="U175" s="921"/>
      <c r="V175" s="921"/>
      <c r="W175" s="921"/>
      <c r="X175" s="921"/>
      <c r="Y175" s="921"/>
      <c r="Z175" s="921"/>
    </row>
    <row r="176" spans="2:26" ht="25.5" customHeight="1">
      <c r="B176" s="117"/>
      <c r="C176" s="117"/>
      <c r="D176" s="117"/>
      <c r="E176" s="117"/>
      <c r="F176" s="117"/>
      <c r="G176" s="117"/>
      <c r="H176" s="117"/>
      <c r="I176" s="117"/>
      <c r="J176" s="117"/>
      <c r="K176" s="117"/>
      <c r="L176" s="117"/>
      <c r="M176" s="117"/>
      <c r="N176" s="117"/>
      <c r="O176" s="117"/>
      <c r="P176" s="921"/>
      <c r="Q176" s="921"/>
      <c r="R176" s="921"/>
      <c r="S176" s="921"/>
      <c r="T176" s="921"/>
      <c r="U176" s="921"/>
      <c r="V176" s="921"/>
      <c r="W176" s="921"/>
      <c r="X176" s="921"/>
      <c r="Y176" s="921"/>
      <c r="Z176" s="921"/>
    </row>
    <row r="177" spans="2:26" ht="25.5" customHeight="1">
      <c r="B177" s="922"/>
      <c r="C177" s="1527"/>
      <c r="D177" s="1527"/>
      <c r="E177" s="1527"/>
      <c r="F177" s="1527"/>
      <c r="G177" s="1527"/>
      <c r="H177" s="1527"/>
      <c r="I177" s="1527"/>
      <c r="J177" s="1527"/>
      <c r="K177" s="1527"/>
      <c r="L177" s="1527"/>
      <c r="M177" s="1527"/>
      <c r="N177" s="1527"/>
      <c r="O177" s="1527"/>
      <c r="P177" s="1527"/>
      <c r="Q177" s="1527"/>
      <c r="R177" s="1527"/>
      <c r="S177" s="1527"/>
      <c r="T177" s="1527"/>
      <c r="U177" s="1527"/>
      <c r="V177" s="1527"/>
      <c r="W177" s="1527"/>
      <c r="X177" s="1527"/>
      <c r="Y177" s="1527"/>
      <c r="Z177" s="1527"/>
    </row>
    <row r="178" spans="2:26" ht="36" customHeight="1">
      <c r="B178" s="835"/>
      <c r="C178" s="1527"/>
      <c r="D178" s="1527"/>
      <c r="E178" s="1527"/>
      <c r="F178" s="1527"/>
      <c r="G178" s="1527"/>
      <c r="H178" s="1527"/>
      <c r="I178" s="1527"/>
      <c r="J178" s="1527"/>
      <c r="K178" s="1527"/>
      <c r="L178" s="1527"/>
      <c r="M178" s="1527"/>
      <c r="N178" s="1527"/>
      <c r="O178" s="1527"/>
      <c r="P178" s="1527"/>
      <c r="Q178" s="1527"/>
      <c r="R178" s="1527"/>
      <c r="S178" s="1527"/>
      <c r="T178" s="1527"/>
      <c r="U178" s="1527"/>
      <c r="V178" s="1527"/>
      <c r="W178" s="1527"/>
      <c r="X178" s="1527"/>
      <c r="Y178" s="1527"/>
      <c r="Z178" s="1527"/>
    </row>
  </sheetData>
  <mergeCells count="42">
    <mergeCell ref="B103:Z103"/>
    <mergeCell ref="B15:Z15"/>
    <mergeCell ref="Q31:R31"/>
    <mergeCell ref="T31:U31"/>
    <mergeCell ref="B51:K51"/>
    <mergeCell ref="B26:Z26"/>
    <mergeCell ref="B27:Z27"/>
    <mergeCell ref="B29:P29"/>
    <mergeCell ref="T30:U30"/>
    <mergeCell ref="B113:Z113"/>
    <mergeCell ref="V120:Z120"/>
    <mergeCell ref="B129:X129"/>
    <mergeCell ref="B130:W130"/>
    <mergeCell ref="C177:Z177"/>
    <mergeCell ref="C178:Z178"/>
    <mergeCell ref="V63:Z63"/>
    <mergeCell ref="X5:Z5"/>
    <mergeCell ref="B17:Z17"/>
    <mergeCell ref="B19:Z19"/>
    <mergeCell ref="B22:P22"/>
    <mergeCell ref="B24:Z24"/>
    <mergeCell ref="B25:Z25"/>
    <mergeCell ref="T163:V163"/>
    <mergeCell ref="B172:X172"/>
    <mergeCell ref="B169:X169"/>
    <mergeCell ref="B160:X160"/>
    <mergeCell ref="B156:X156"/>
    <mergeCell ref="B154:X154"/>
    <mergeCell ref="B151:X151"/>
    <mergeCell ref="B150:X150"/>
    <mergeCell ref="B134:X134"/>
    <mergeCell ref="B110:Z110"/>
    <mergeCell ref="B109:Z109"/>
    <mergeCell ref="B107:Z107"/>
    <mergeCell ref="B105:Z105"/>
    <mergeCell ref="B13:Z13"/>
    <mergeCell ref="B12:Z12"/>
    <mergeCell ref="B10:Z10"/>
    <mergeCell ref="B102:X102"/>
    <mergeCell ref="B78:D78"/>
    <mergeCell ref="B54:K54"/>
    <mergeCell ref="B52:K52"/>
  </mergeCells>
  <printOptions/>
  <pageMargins left="0.75" right="0.75" top="1" bottom="1" header="0.5" footer="0.5"/>
  <pageSetup horizontalDpi="600" verticalDpi="600" orientation="portrait" paperSize="9" scale="49" r:id="rId1"/>
  <rowBreaks count="2" manualBreakCount="2">
    <brk id="58" max="255" man="1"/>
    <brk id="11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66"/>
  <sheetViews>
    <sheetView showGridLines="0" zoomScale="75" zoomScaleNormal="75" workbookViewId="0" topLeftCell="A47">
      <selection activeCell="E68" sqref="E68"/>
    </sheetView>
  </sheetViews>
  <sheetFormatPr defaultColWidth="9.00390625" defaultRowHeight="14.25"/>
  <cols>
    <col min="1" max="1" width="6.625" style="0" customWidth="1"/>
    <col min="2" max="2" width="44.75390625" style="0" customWidth="1"/>
    <col min="3" max="3" width="10.25390625" style="0" customWidth="1"/>
    <col min="4" max="4" width="5.25390625" style="0" customWidth="1"/>
    <col min="6" max="6" width="15.625" style="0" customWidth="1"/>
    <col min="7" max="7" width="12.75390625" style="0" customWidth="1"/>
    <col min="8" max="8" width="11.75390625" style="0" customWidth="1"/>
  </cols>
  <sheetData>
    <row r="1" spans="2:8" ht="15">
      <c r="B1" s="26" t="s">
        <v>989</v>
      </c>
      <c r="C1" s="168"/>
      <c r="D1" s="168"/>
      <c r="E1" s="168"/>
      <c r="F1" s="168"/>
      <c r="G1" s="1495" t="s">
        <v>597</v>
      </c>
      <c r="H1" s="1511"/>
    </row>
    <row r="2" spans="2:8" ht="15">
      <c r="B2" s="170"/>
      <c r="C2" s="168"/>
      <c r="D2" s="168"/>
      <c r="E2" s="168"/>
      <c r="F2" s="168"/>
      <c r="G2" s="168"/>
      <c r="H2" s="168"/>
    </row>
    <row r="3" spans="2:8" ht="15.75">
      <c r="B3" s="29" t="s">
        <v>991</v>
      </c>
      <c r="C3" s="168"/>
      <c r="D3" s="168"/>
      <c r="E3" s="168"/>
      <c r="F3" s="168"/>
      <c r="G3" s="168"/>
      <c r="H3" s="168"/>
    </row>
    <row r="4" spans="2:8" ht="15.75">
      <c r="B4" s="29"/>
      <c r="C4" s="168"/>
      <c r="D4" s="168"/>
      <c r="E4" s="168"/>
      <c r="F4" s="168"/>
      <c r="G4" s="168"/>
      <c r="H4" s="168"/>
    </row>
    <row r="5" spans="2:8" ht="15.75">
      <c r="B5" s="32" t="s">
        <v>460</v>
      </c>
      <c r="C5" s="168"/>
      <c r="D5" s="168"/>
      <c r="E5" s="168"/>
      <c r="F5" s="168"/>
      <c r="G5" s="168"/>
      <c r="H5" s="168"/>
    </row>
    <row r="8" spans="2:8" ht="15.75">
      <c r="B8" s="32" t="s">
        <v>598</v>
      </c>
      <c r="C8" s="5"/>
      <c r="D8" s="5"/>
      <c r="E8" s="5"/>
      <c r="F8" s="5"/>
      <c r="G8" s="5"/>
      <c r="H8" s="5"/>
    </row>
    <row r="9" spans="2:8" ht="15.75">
      <c r="B9" s="32"/>
      <c r="C9" s="5"/>
      <c r="D9" s="5"/>
      <c r="E9" s="5"/>
      <c r="F9" s="35" t="s">
        <v>182</v>
      </c>
      <c r="G9" s="5"/>
      <c r="H9" s="5"/>
    </row>
    <row r="10" spans="2:8" ht="14.25">
      <c r="B10" s="11"/>
      <c r="C10" s="5"/>
      <c r="D10" s="5"/>
      <c r="E10" s="5"/>
      <c r="F10" s="288" t="s">
        <v>914</v>
      </c>
      <c r="G10" s="35">
        <v>2006</v>
      </c>
      <c r="H10" s="35">
        <v>2005</v>
      </c>
    </row>
    <row r="11" spans="2:8" ht="14.25">
      <c r="B11" s="36" t="s">
        <v>599</v>
      </c>
      <c r="C11" s="37"/>
      <c r="D11" s="37"/>
      <c r="E11" s="37"/>
      <c r="F11" s="232" t="s">
        <v>915</v>
      </c>
      <c r="G11" s="38" t="s">
        <v>468</v>
      </c>
      <c r="H11" s="38" t="s">
        <v>468</v>
      </c>
    </row>
    <row r="13" ht="14.25">
      <c r="B13" t="s">
        <v>600</v>
      </c>
    </row>
    <row r="15" spans="2:8" ht="15">
      <c r="B15" t="s">
        <v>601</v>
      </c>
      <c r="F15">
        <v>4</v>
      </c>
      <c r="G15" s="171">
        <v>1039</v>
      </c>
      <c r="H15" s="172">
        <v>867</v>
      </c>
    </row>
    <row r="16" spans="7:8" ht="15">
      <c r="G16" s="171"/>
      <c r="H16" s="172"/>
    </row>
    <row r="17" spans="2:8" ht="15">
      <c r="B17" t="s">
        <v>602</v>
      </c>
      <c r="F17">
        <v>5</v>
      </c>
      <c r="G17" s="171">
        <v>1184</v>
      </c>
      <c r="H17" s="172">
        <v>876</v>
      </c>
    </row>
    <row r="18" spans="2:8" ht="15">
      <c r="B18" s="173"/>
      <c r="C18" s="173"/>
      <c r="D18" s="173"/>
      <c r="E18" s="173"/>
      <c r="F18" s="173"/>
      <c r="G18" s="174"/>
      <c r="H18" s="175"/>
    </row>
    <row r="19" spans="2:8" ht="15">
      <c r="B19" t="s">
        <v>603</v>
      </c>
      <c r="G19" s="171">
        <f>SUM(G15:G17)</f>
        <v>2223</v>
      </c>
      <c r="H19" s="172">
        <f>SUM(H15:H17)</f>
        <v>1743</v>
      </c>
    </row>
    <row r="20" spans="7:8" ht="12" customHeight="1">
      <c r="G20" s="171"/>
      <c r="H20" s="172"/>
    </row>
    <row r="21" spans="2:8" ht="15">
      <c r="B21" t="s">
        <v>604</v>
      </c>
      <c r="G21" s="171">
        <v>-15</v>
      </c>
      <c r="H21" s="172">
        <v>-20</v>
      </c>
    </row>
    <row r="22" spans="7:8" ht="15">
      <c r="G22" s="171"/>
      <c r="H22" s="172"/>
    </row>
    <row r="23" spans="2:8" ht="15">
      <c r="B23" t="s">
        <v>605</v>
      </c>
      <c r="G23" s="171"/>
      <c r="H23" s="172"/>
    </row>
    <row r="24" spans="7:8" ht="15">
      <c r="G24" s="171"/>
      <c r="H24" s="172"/>
    </row>
    <row r="25" spans="2:8" ht="15">
      <c r="B25" t="s">
        <v>606</v>
      </c>
      <c r="G25" s="171">
        <v>204</v>
      </c>
      <c r="H25" s="172">
        <v>163</v>
      </c>
    </row>
    <row r="26" spans="2:8" ht="15">
      <c r="B26" t="s">
        <v>607</v>
      </c>
      <c r="G26" s="171">
        <v>-145</v>
      </c>
      <c r="H26" s="172">
        <v>44</v>
      </c>
    </row>
    <row r="27" spans="2:8" ht="15">
      <c r="B27" t="s">
        <v>195</v>
      </c>
      <c r="G27" s="171">
        <v>18</v>
      </c>
      <c r="H27" s="172">
        <v>24</v>
      </c>
    </row>
    <row r="28" spans="2:8" ht="15">
      <c r="B28" t="s">
        <v>608</v>
      </c>
      <c r="G28" s="171">
        <v>-8</v>
      </c>
      <c r="H28" s="172">
        <v>-10</v>
      </c>
    </row>
    <row r="29" spans="2:8" ht="15">
      <c r="B29" t="s">
        <v>609</v>
      </c>
      <c r="G29" s="171">
        <v>50</v>
      </c>
      <c r="H29" s="172">
        <v>12</v>
      </c>
    </row>
    <row r="30" spans="2:8" ht="15">
      <c r="B30" t="s">
        <v>610</v>
      </c>
      <c r="G30" s="171"/>
      <c r="H30" s="172"/>
    </row>
    <row r="31" spans="2:8" ht="15">
      <c r="B31" t="s">
        <v>611</v>
      </c>
      <c r="G31" s="176">
        <v>8</v>
      </c>
      <c r="H31" s="177">
        <v>42</v>
      </c>
    </row>
    <row r="32" spans="2:8" ht="15">
      <c r="B32" t="s">
        <v>612</v>
      </c>
      <c r="G32" s="178">
        <v>-177</v>
      </c>
      <c r="H32" s="179">
        <v>-175</v>
      </c>
    </row>
    <row r="33" spans="2:8" ht="15">
      <c r="B33" t="s">
        <v>613</v>
      </c>
      <c r="G33" s="178"/>
      <c r="H33" s="179"/>
    </row>
    <row r="34" spans="2:8" ht="15">
      <c r="B34" t="s">
        <v>614</v>
      </c>
      <c r="G34" s="178">
        <v>-83</v>
      </c>
      <c r="H34" s="179">
        <v>-70</v>
      </c>
    </row>
    <row r="35" spans="2:8" ht="15">
      <c r="B35" t="s">
        <v>615</v>
      </c>
      <c r="E35" s="180"/>
      <c r="G35" s="178">
        <v>-36</v>
      </c>
      <c r="H35" s="179">
        <v>-30</v>
      </c>
    </row>
    <row r="36" spans="2:8" ht="15">
      <c r="B36" t="s">
        <v>616</v>
      </c>
      <c r="G36" s="181">
        <v>-10</v>
      </c>
      <c r="H36" s="182">
        <v>-11</v>
      </c>
    </row>
    <row r="37" spans="7:8" ht="15">
      <c r="G37" s="171"/>
      <c r="H37" s="172"/>
    </row>
    <row r="38" spans="2:8" ht="15">
      <c r="B38" t="s">
        <v>246</v>
      </c>
      <c r="G38" s="171">
        <f>SUM(G31:G36)</f>
        <v>-298</v>
      </c>
      <c r="H38" s="172">
        <f>SUM(H31:H36)</f>
        <v>-244</v>
      </c>
    </row>
    <row r="39" spans="7:8" ht="15">
      <c r="G39" s="171"/>
      <c r="H39" s="172"/>
    </row>
    <row r="40" spans="2:8" ht="15">
      <c r="B40" t="s">
        <v>821</v>
      </c>
      <c r="G40" s="171">
        <v>-53</v>
      </c>
      <c r="H40" s="1155">
        <v>0</v>
      </c>
    </row>
    <row r="41" spans="7:8" ht="15">
      <c r="G41" s="171"/>
      <c r="H41" s="172"/>
    </row>
    <row r="42" spans="2:8" ht="15.75" thickBot="1">
      <c r="B42" s="183" t="s">
        <v>617</v>
      </c>
      <c r="C42" s="183"/>
      <c r="D42" s="183"/>
      <c r="E42" s="183"/>
      <c r="F42" s="183"/>
      <c r="G42" s="184">
        <f>SUM(G19:G29)+G38+G40</f>
        <v>1976</v>
      </c>
      <c r="H42" s="185">
        <f>SUM(H19:H29)+H38+H40</f>
        <v>1712</v>
      </c>
    </row>
    <row r="43" ht="15">
      <c r="G43" s="186"/>
    </row>
    <row r="44" spans="2:7" ht="15">
      <c r="B44" s="1280" t="s">
        <v>475</v>
      </c>
      <c r="G44" s="186"/>
    </row>
    <row r="45" spans="2:8" ht="15">
      <c r="B45" s="180"/>
      <c r="C45" s="180"/>
      <c r="D45" s="180"/>
      <c r="E45" s="180"/>
      <c r="F45" s="180"/>
      <c r="G45" s="1409"/>
      <c r="H45" s="180"/>
    </row>
    <row r="46" spans="1:9" ht="14.25">
      <c r="A46" s="187" t="s">
        <v>618</v>
      </c>
      <c r="B46" s="1410" t="s">
        <v>619</v>
      </c>
      <c r="C46" s="1411"/>
      <c r="D46" s="1411"/>
      <c r="E46" s="1411"/>
      <c r="F46" s="1411"/>
      <c r="G46" s="1411"/>
      <c r="H46" s="1411"/>
      <c r="I46" s="189"/>
    </row>
    <row r="47" spans="2:9" ht="15">
      <c r="B47" s="190"/>
      <c r="C47" s="190"/>
      <c r="D47" s="190"/>
      <c r="E47" s="190"/>
      <c r="F47" s="190"/>
      <c r="G47" s="191" t="s">
        <v>281</v>
      </c>
      <c r="H47" s="191" t="s">
        <v>620</v>
      </c>
      <c r="I47" s="189"/>
    </row>
    <row r="48" spans="2:9" ht="15">
      <c r="B48" s="188"/>
      <c r="C48" s="188"/>
      <c r="D48" s="188"/>
      <c r="E48" s="188"/>
      <c r="F48" s="188"/>
      <c r="G48" s="192" t="s">
        <v>468</v>
      </c>
      <c r="H48" s="192" t="s">
        <v>468</v>
      </c>
      <c r="I48" s="189"/>
    </row>
    <row r="49" spans="2:9" ht="14.25">
      <c r="B49" s="193" t="s">
        <v>109</v>
      </c>
      <c r="C49" s="190"/>
      <c r="D49" s="190"/>
      <c r="E49" s="190"/>
      <c r="F49" s="190"/>
      <c r="G49" s="190">
        <v>58</v>
      </c>
      <c r="H49" s="190">
        <v>87</v>
      </c>
      <c r="I49" s="189"/>
    </row>
    <row r="50" spans="2:9" ht="45" customHeight="1">
      <c r="B50" s="1496" t="s">
        <v>981</v>
      </c>
      <c r="C50" s="1508"/>
      <c r="D50" s="1508"/>
      <c r="E50" s="194"/>
      <c r="F50" s="194"/>
      <c r="G50" s="1281">
        <v>-18</v>
      </c>
      <c r="H50" s="1281">
        <v>-21</v>
      </c>
      <c r="I50" s="189"/>
    </row>
    <row r="51" spans="2:9" ht="39.75" customHeight="1">
      <c r="B51" s="1497" t="s">
        <v>247</v>
      </c>
      <c r="C51" s="1498"/>
      <c r="D51" s="1498"/>
      <c r="E51" s="190"/>
      <c r="F51" s="190"/>
      <c r="G51" s="195">
        <v>-32</v>
      </c>
      <c r="H51" s="195">
        <v>-24</v>
      </c>
      <c r="I51" s="189"/>
    </row>
    <row r="52" spans="2:9" ht="21" customHeight="1" thickBot="1">
      <c r="B52" s="196" t="s">
        <v>1013</v>
      </c>
      <c r="C52" s="197"/>
      <c r="D52" s="197"/>
      <c r="E52" s="197"/>
      <c r="F52" s="197"/>
      <c r="G52" s="198">
        <f>SUM(G49:G51)</f>
        <v>8</v>
      </c>
      <c r="H52" s="198">
        <f>SUM(H49:H51)</f>
        <v>42</v>
      </c>
      <c r="I52" s="189"/>
    </row>
    <row r="53" spans="2:8" ht="12" customHeight="1">
      <c r="B53" s="1506"/>
      <c r="C53" s="1506"/>
      <c r="D53" s="1506"/>
      <c r="E53" s="1506"/>
      <c r="F53" s="1506"/>
      <c r="G53" s="1506"/>
      <c r="H53" s="1506"/>
    </row>
    <row r="54" spans="2:8" ht="69" customHeight="1">
      <c r="B54" s="1506" t="s">
        <v>530</v>
      </c>
      <c r="C54" s="1506"/>
      <c r="D54" s="1506"/>
      <c r="E54" s="1506"/>
      <c r="F54" s="1506"/>
      <c r="G54" s="1506"/>
      <c r="H54" s="1506"/>
    </row>
    <row r="55" spans="2:8" ht="15" customHeight="1">
      <c r="B55" s="23"/>
      <c r="C55" s="23"/>
      <c r="D55" s="23"/>
      <c r="E55" s="23"/>
      <c r="F55" s="23"/>
      <c r="G55" s="23"/>
      <c r="H55" s="23"/>
    </row>
    <row r="56" spans="1:2" ht="14.25">
      <c r="A56" s="187" t="s">
        <v>822</v>
      </c>
      <c r="B56" t="s">
        <v>83</v>
      </c>
    </row>
    <row r="57" ht="15">
      <c r="C57" s="601"/>
    </row>
    <row r="58" spans="2:3" ht="15">
      <c r="B58" s="1182"/>
      <c r="C58" s="1269" t="s">
        <v>468</v>
      </c>
    </row>
    <row r="59" spans="2:3" ht="14.25">
      <c r="B59" t="s">
        <v>549</v>
      </c>
      <c r="C59" s="28">
        <v>34</v>
      </c>
    </row>
    <row r="60" spans="2:3" ht="14.25">
      <c r="B60" t="s">
        <v>823</v>
      </c>
      <c r="C60" s="28">
        <v>2</v>
      </c>
    </row>
    <row r="61" spans="2:3" ht="14.25">
      <c r="B61" t="s">
        <v>1017</v>
      </c>
      <c r="C61" s="28">
        <v>12</v>
      </c>
    </row>
    <row r="62" spans="2:3" ht="14.25">
      <c r="B62" s="180" t="s">
        <v>824</v>
      </c>
      <c r="C62" s="1165">
        <v>5</v>
      </c>
    </row>
    <row r="63" spans="2:3" ht="14.25">
      <c r="B63" s="1389"/>
      <c r="C63" s="1166">
        <v>53</v>
      </c>
    </row>
    <row r="64" ht="6" customHeight="1">
      <c r="C64" s="180"/>
    </row>
    <row r="65" ht="14.25">
      <c r="B65" s="401"/>
    </row>
    <row r="66" spans="2:8" ht="49.5" customHeight="1">
      <c r="B66" s="1506" t="s">
        <v>531</v>
      </c>
      <c r="C66" s="1506"/>
      <c r="D66" s="1506"/>
      <c r="E66" s="1506"/>
      <c r="F66" s="1506"/>
      <c r="G66" s="1506"/>
      <c r="H66" s="1506"/>
    </row>
  </sheetData>
  <mergeCells count="6">
    <mergeCell ref="G1:H1"/>
    <mergeCell ref="B53:H53"/>
    <mergeCell ref="B50:D50"/>
    <mergeCell ref="B66:H66"/>
    <mergeCell ref="B51:D51"/>
    <mergeCell ref="B54:H54"/>
  </mergeCells>
  <printOptions/>
  <pageMargins left="0.75" right="0.75" top="1" bottom="1" header="0.5" footer="0.5"/>
  <pageSetup fitToHeight="1" fitToWidth="1"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M470"/>
  <sheetViews>
    <sheetView showGridLines="0" zoomScale="75" zoomScaleNormal="75" zoomScaleSheetLayoutView="85" workbookViewId="0" topLeftCell="A1">
      <selection activeCell="B19" sqref="B19"/>
    </sheetView>
  </sheetViews>
  <sheetFormatPr defaultColWidth="9.00390625" defaultRowHeight="14.25"/>
  <cols>
    <col min="1" max="1" width="3.125" style="170" bestFit="1" customWidth="1"/>
    <col min="2" max="2" width="48.25390625" style="168" customWidth="1"/>
    <col min="3" max="3" width="12.75390625" style="168" customWidth="1"/>
    <col min="4" max="4" width="11.00390625" style="168" customWidth="1"/>
    <col min="5" max="5" width="12.625" style="168" customWidth="1"/>
    <col min="6" max="6" width="12.25390625" style="168" customWidth="1"/>
    <col min="7" max="7" width="12.75390625" style="168" customWidth="1"/>
    <col min="8" max="8" width="12.25390625" style="168" customWidth="1"/>
    <col min="9" max="9" width="16.375" style="168" customWidth="1"/>
    <col min="10" max="10" width="9.625" style="168" customWidth="1"/>
    <col min="11" max="11" width="9.125" style="168" customWidth="1"/>
    <col min="12" max="12" width="10.50390625" style="168" customWidth="1"/>
    <col min="13" max="16384" width="8.00390625" style="168" customWidth="1"/>
  </cols>
  <sheetData>
    <row r="1" spans="1:9" ht="15">
      <c r="A1" s="26"/>
      <c r="B1" s="26" t="s">
        <v>989</v>
      </c>
      <c r="H1" s="1495" t="s">
        <v>1014</v>
      </c>
      <c r="I1" s="1511"/>
    </row>
    <row r="2" spans="2:13" ht="15">
      <c r="B2" s="170"/>
      <c r="J2" s="199"/>
      <c r="K2" s="199"/>
      <c r="L2" s="199"/>
      <c r="M2" s="199"/>
    </row>
    <row r="3" spans="1:13" ht="15.75">
      <c r="A3" s="29"/>
      <c r="B3" s="29" t="s">
        <v>991</v>
      </c>
      <c r="J3" s="200"/>
      <c r="K3" s="200"/>
      <c r="L3" s="200"/>
      <c r="M3" s="200"/>
    </row>
    <row r="4" spans="1:13" ht="15.75">
      <c r="A4" s="29"/>
      <c r="B4" s="29"/>
      <c r="J4" s="200"/>
      <c r="K4" s="201"/>
      <c r="L4" s="200"/>
      <c r="M4" s="200"/>
    </row>
    <row r="5" spans="1:13" ht="15.75">
      <c r="A5" s="29"/>
      <c r="B5" s="32" t="s">
        <v>460</v>
      </c>
      <c r="J5" s="199"/>
      <c r="K5" s="202"/>
      <c r="L5" s="202"/>
      <c r="M5" s="199"/>
    </row>
    <row r="6" spans="1:9" s="25" customFormat="1" ht="13.5" customHeight="1">
      <c r="A6" s="29"/>
      <c r="C6" s="1473">
        <v>2006</v>
      </c>
      <c r="D6" s="1473"/>
      <c r="E6" s="1473"/>
      <c r="G6" s="1473">
        <v>2005</v>
      </c>
      <c r="H6" s="1473"/>
      <c r="I6" s="1473"/>
    </row>
    <row r="7" spans="1:9" s="25" customFormat="1" ht="26.25">
      <c r="A7" s="29"/>
      <c r="C7" s="35" t="s">
        <v>1015</v>
      </c>
      <c r="D7" s="203" t="s">
        <v>1016</v>
      </c>
      <c r="E7" s="203" t="s">
        <v>464</v>
      </c>
      <c r="G7" s="35" t="s">
        <v>1015</v>
      </c>
      <c r="H7" s="203" t="s">
        <v>1016</v>
      </c>
      <c r="I7" s="203" t="s">
        <v>464</v>
      </c>
    </row>
    <row r="8" spans="1:9" s="25" customFormat="1" ht="15.75">
      <c r="A8" s="29"/>
      <c r="B8" s="204" t="s">
        <v>279</v>
      </c>
      <c r="C8" s="38" t="s">
        <v>468</v>
      </c>
      <c r="D8" s="38" t="s">
        <v>468</v>
      </c>
      <c r="E8" s="38" t="s">
        <v>468</v>
      </c>
      <c r="F8" s="205"/>
      <c r="G8" s="38" t="s">
        <v>468</v>
      </c>
      <c r="H8" s="38" t="s">
        <v>468</v>
      </c>
      <c r="I8" s="38" t="s">
        <v>468</v>
      </c>
    </row>
    <row r="9" spans="1:9" s="25" customFormat="1" ht="7.5" customHeight="1">
      <c r="A9" s="29"/>
      <c r="C9" s="206"/>
      <c r="D9" s="206"/>
      <c r="E9" s="206"/>
      <c r="F9" s="206"/>
      <c r="G9" s="206"/>
      <c r="H9" s="206"/>
      <c r="I9" s="206"/>
    </row>
    <row r="10" spans="1:9" s="25" customFormat="1" ht="15.75">
      <c r="A10" s="29"/>
      <c r="B10" s="25" t="s">
        <v>549</v>
      </c>
      <c r="C10" s="207">
        <v>266</v>
      </c>
      <c r="D10" s="207">
        <v>-80</v>
      </c>
      <c r="E10" s="207">
        <v>186</v>
      </c>
      <c r="F10" s="208"/>
      <c r="G10" s="208">
        <v>243</v>
      </c>
      <c r="H10" s="208">
        <v>-73</v>
      </c>
      <c r="I10" s="208">
        <f>SUM(G10:H10)</f>
        <v>170</v>
      </c>
    </row>
    <row r="11" spans="1:9" s="25" customFormat="1" ht="15.75">
      <c r="A11" s="29"/>
      <c r="B11" s="25" t="s">
        <v>280</v>
      </c>
      <c r="C11" s="207">
        <v>259</v>
      </c>
      <c r="D11" s="207">
        <v>-91</v>
      </c>
      <c r="E11" s="207">
        <f>SUM(C11:D11)</f>
        <v>168</v>
      </c>
      <c r="F11" s="208"/>
      <c r="G11" s="208">
        <v>211</v>
      </c>
      <c r="H11" s="208">
        <v>-74</v>
      </c>
      <c r="I11" s="208">
        <f>SUM(G11:H11)</f>
        <v>137</v>
      </c>
    </row>
    <row r="12" spans="1:9" s="25" customFormat="1" ht="15.75">
      <c r="A12" s="29"/>
      <c r="B12" s="209" t="s">
        <v>570</v>
      </c>
      <c r="C12" s="207">
        <v>514</v>
      </c>
      <c r="D12" s="207">
        <v>-141</v>
      </c>
      <c r="E12" s="207">
        <f>SUM(C12:D12)</f>
        <v>373</v>
      </c>
      <c r="F12" s="208"/>
      <c r="G12" s="208">
        <v>413</v>
      </c>
      <c r="H12" s="210">
        <v>-124</v>
      </c>
      <c r="I12" s="208">
        <f>SUM(G12:H12)</f>
        <v>289</v>
      </c>
    </row>
    <row r="13" spans="1:9" s="25" customFormat="1" ht="7.5" customHeight="1">
      <c r="A13" s="29"/>
      <c r="C13" s="207"/>
      <c r="D13" s="207"/>
      <c r="E13" s="207"/>
      <c r="F13" s="208"/>
      <c r="G13" s="208"/>
      <c r="H13" s="208"/>
      <c r="I13" s="208"/>
    </row>
    <row r="14" spans="1:9" s="25" customFormat="1" ht="7.5" customHeight="1">
      <c r="A14" s="29"/>
      <c r="B14" s="211"/>
      <c r="C14" s="212"/>
      <c r="D14" s="212"/>
      <c r="E14" s="212"/>
      <c r="F14" s="213"/>
      <c r="G14" s="213"/>
      <c r="H14" s="213"/>
      <c r="I14" s="213"/>
    </row>
    <row r="15" spans="1:9" s="25" customFormat="1" ht="15.75">
      <c r="A15" s="29"/>
      <c r="B15" s="214"/>
      <c r="C15" s="215">
        <f>SUM(C10:C12)</f>
        <v>1039</v>
      </c>
      <c r="D15" s="215">
        <f>SUM(D10:D12)</f>
        <v>-312</v>
      </c>
      <c r="E15" s="215">
        <f>SUM(E10:E12)</f>
        <v>727</v>
      </c>
      <c r="F15" s="216"/>
      <c r="G15" s="216">
        <f>SUM(G10:G12)</f>
        <v>867</v>
      </c>
      <c r="H15" s="216">
        <f>SUM(H10:H12)</f>
        <v>-271</v>
      </c>
      <c r="I15" s="216">
        <f>SUM(I10:I12)</f>
        <v>596</v>
      </c>
    </row>
    <row r="16" spans="1:9" s="25" customFormat="1" ht="7.5" customHeight="1">
      <c r="A16" s="29"/>
      <c r="B16" s="217"/>
      <c r="C16" s="218"/>
      <c r="D16" s="218"/>
      <c r="E16" s="218"/>
      <c r="F16" s="219"/>
      <c r="G16" s="219"/>
      <c r="H16" s="219"/>
      <c r="I16" s="219"/>
    </row>
    <row r="17" spans="1:13" s="25" customFormat="1" ht="9" customHeight="1">
      <c r="A17" s="29"/>
      <c r="B17" s="214"/>
      <c r="C17" s="216"/>
      <c r="D17" s="216"/>
      <c r="E17" s="216"/>
      <c r="F17" s="216"/>
      <c r="G17" s="216"/>
      <c r="H17" s="216"/>
      <c r="I17" s="216"/>
      <c r="J17" s="220"/>
      <c r="K17" s="220"/>
      <c r="L17" s="220"/>
      <c r="M17" s="221"/>
    </row>
    <row r="18" spans="1:13" s="25" customFormat="1" ht="36" customHeight="1">
      <c r="A18" s="29"/>
      <c r="B18" s="1485" t="s">
        <v>154</v>
      </c>
      <c r="C18" s="1470"/>
      <c r="D18" s="1470"/>
      <c r="E18" s="1470"/>
      <c r="F18" s="1470"/>
      <c r="G18" s="1470"/>
      <c r="H18" s="1470"/>
      <c r="I18" s="1470"/>
      <c r="J18" s="220"/>
      <c r="K18" s="220"/>
      <c r="L18" s="220"/>
      <c r="M18" s="221"/>
    </row>
    <row r="19" spans="1:13" s="25" customFormat="1" ht="13.5" customHeight="1">
      <c r="A19" s="29"/>
      <c r="B19" s="214"/>
      <c r="C19" s="216"/>
      <c r="D19" s="216"/>
      <c r="E19" s="216"/>
      <c r="F19" s="216"/>
      <c r="G19" s="216"/>
      <c r="H19" s="216"/>
      <c r="I19" s="216"/>
      <c r="J19" s="220"/>
      <c r="K19" s="220"/>
      <c r="L19" s="220"/>
      <c r="M19" s="221"/>
    </row>
    <row r="20" spans="1:13" s="25" customFormat="1" ht="18" customHeight="1">
      <c r="A20" s="29"/>
      <c r="B20" s="222" t="s">
        <v>839</v>
      </c>
      <c r="C20" s="223"/>
      <c r="D20" s="223"/>
      <c r="E20" s="224"/>
      <c r="F20" s="224"/>
      <c r="G20" s="225"/>
      <c r="H20" s="225"/>
      <c r="I20" s="225"/>
      <c r="J20" s="221"/>
      <c r="K20" s="221"/>
      <c r="L20" s="221"/>
      <c r="M20" s="221"/>
    </row>
    <row r="21" spans="1:9" s="25" customFormat="1" ht="73.5" customHeight="1">
      <c r="A21" s="29"/>
      <c r="B21" s="226" t="s">
        <v>281</v>
      </c>
      <c r="C21" s="1474" t="s">
        <v>282</v>
      </c>
      <c r="D21" s="1474"/>
      <c r="E21" s="227" t="s">
        <v>978</v>
      </c>
      <c r="F21" s="228" t="s">
        <v>283</v>
      </c>
      <c r="G21" s="229" t="s">
        <v>284</v>
      </c>
      <c r="H21" s="1475" t="s">
        <v>285</v>
      </c>
      <c r="I21" s="1506"/>
    </row>
    <row r="22" spans="1:9" s="25" customFormat="1" ht="15.75">
      <c r="A22" s="29"/>
      <c r="B22" s="230"/>
      <c r="C22" s="231" t="s">
        <v>286</v>
      </c>
      <c r="D22" s="231" t="s">
        <v>287</v>
      </c>
      <c r="E22" s="232" t="s">
        <v>288</v>
      </c>
      <c r="F22" s="120" t="s">
        <v>289</v>
      </c>
      <c r="G22" s="120" t="s">
        <v>290</v>
      </c>
      <c r="H22" s="120" t="s">
        <v>288</v>
      </c>
      <c r="I22" s="120" t="s">
        <v>289</v>
      </c>
    </row>
    <row r="23" spans="1:9" s="25" customFormat="1" ht="15.75">
      <c r="A23" s="29"/>
      <c r="B23" s="233"/>
      <c r="C23" s="120" t="s">
        <v>468</v>
      </c>
      <c r="D23" s="120" t="s">
        <v>468</v>
      </c>
      <c r="E23" s="120" t="s">
        <v>468</v>
      </c>
      <c r="F23" s="120" t="s">
        <v>468</v>
      </c>
      <c r="G23" s="120" t="s">
        <v>468</v>
      </c>
      <c r="H23" s="120" t="s">
        <v>291</v>
      </c>
      <c r="I23" s="120" t="s">
        <v>291</v>
      </c>
    </row>
    <row r="24" spans="1:9" s="25" customFormat="1" ht="15.75">
      <c r="A24" s="29"/>
      <c r="B24" s="404" t="s">
        <v>248</v>
      </c>
      <c r="C24" s="115">
        <v>6991</v>
      </c>
      <c r="D24" s="115">
        <v>201</v>
      </c>
      <c r="E24" s="114">
        <v>900</v>
      </c>
      <c r="F24" s="115">
        <v>7712</v>
      </c>
      <c r="G24" s="115">
        <v>266</v>
      </c>
      <c r="H24" s="115">
        <v>30</v>
      </c>
      <c r="I24" s="234">
        <v>3.4</v>
      </c>
    </row>
    <row r="25" spans="1:11" s="25" customFormat="1" ht="16.5" customHeight="1">
      <c r="A25" s="29"/>
      <c r="B25" s="404" t="s">
        <v>589</v>
      </c>
      <c r="C25" s="115">
        <v>5964</v>
      </c>
      <c r="D25" s="115">
        <v>17</v>
      </c>
      <c r="E25" s="115">
        <v>614</v>
      </c>
      <c r="F25" s="115">
        <v>6103</v>
      </c>
      <c r="G25" s="115">
        <v>259</v>
      </c>
      <c r="H25" s="115">
        <v>42</v>
      </c>
      <c r="I25" s="234">
        <v>4.2</v>
      </c>
      <c r="J25" s="23"/>
      <c r="K25" s="23"/>
    </row>
    <row r="26" spans="1:11" s="25" customFormat="1" ht="18.75" customHeight="1">
      <c r="A26" s="29"/>
      <c r="B26" s="430" t="s">
        <v>292</v>
      </c>
      <c r="C26" s="124">
        <v>1072</v>
      </c>
      <c r="D26" s="124">
        <v>849</v>
      </c>
      <c r="E26" s="124">
        <v>956</v>
      </c>
      <c r="F26" s="124">
        <v>5132</v>
      </c>
      <c r="G26" s="124">
        <v>514</v>
      </c>
      <c r="H26" s="124">
        <v>54</v>
      </c>
      <c r="I26" s="236">
        <v>10</v>
      </c>
      <c r="J26" s="225"/>
      <c r="K26" s="225"/>
    </row>
    <row r="27" spans="1:11" s="25" customFormat="1" ht="27" customHeight="1" thickBot="1">
      <c r="A27" s="29"/>
      <c r="B27" s="841" t="s">
        <v>126</v>
      </c>
      <c r="C27" s="237">
        <f>SUM(C24:C26)</f>
        <v>14027</v>
      </c>
      <c r="D27" s="237">
        <f>SUM(D24:D26)</f>
        <v>1067</v>
      </c>
      <c r="E27" s="237">
        <f>SUM(E24:E26)</f>
        <v>2470</v>
      </c>
      <c r="F27" s="237">
        <f>SUM(F24:F26)</f>
        <v>18947</v>
      </c>
      <c r="G27" s="237">
        <f>SUM(G24:G26)</f>
        <v>1039</v>
      </c>
      <c r="H27" s="237">
        <v>42</v>
      </c>
      <c r="I27" s="238">
        <v>5.5</v>
      </c>
      <c r="J27" s="23"/>
      <c r="K27" s="23"/>
    </row>
    <row r="28" spans="1:9" s="25" customFormat="1" ht="12" customHeight="1">
      <c r="A28" s="29"/>
      <c r="B28" s="239"/>
      <c r="C28" s="240"/>
      <c r="D28" s="240"/>
      <c r="E28" s="241"/>
      <c r="F28" s="241"/>
      <c r="G28" s="241"/>
      <c r="H28" s="241"/>
      <c r="I28" s="241"/>
    </row>
    <row r="29" spans="1:9" s="25" customFormat="1" ht="74.25" customHeight="1">
      <c r="A29" s="29"/>
      <c r="B29" s="226" t="s">
        <v>620</v>
      </c>
      <c r="C29" s="1474" t="s">
        <v>282</v>
      </c>
      <c r="D29" s="1474"/>
      <c r="E29" s="227" t="s">
        <v>978</v>
      </c>
      <c r="F29" s="228" t="s">
        <v>283</v>
      </c>
      <c r="G29" s="229" t="s">
        <v>284</v>
      </c>
      <c r="H29" s="1475" t="s">
        <v>285</v>
      </c>
      <c r="I29" s="1475"/>
    </row>
    <row r="30" spans="1:9" s="25" customFormat="1" ht="19.5" customHeight="1">
      <c r="A30" s="29"/>
      <c r="B30" s="230"/>
      <c r="C30" s="231" t="s">
        <v>286</v>
      </c>
      <c r="D30" s="231" t="s">
        <v>287</v>
      </c>
      <c r="E30" s="232" t="s">
        <v>288</v>
      </c>
      <c r="F30" s="120" t="s">
        <v>289</v>
      </c>
      <c r="G30" s="120" t="s">
        <v>290</v>
      </c>
      <c r="H30" s="120" t="s">
        <v>288</v>
      </c>
      <c r="I30" s="120" t="s">
        <v>289</v>
      </c>
    </row>
    <row r="31" spans="1:9" s="25" customFormat="1" ht="18" customHeight="1">
      <c r="A31" s="29"/>
      <c r="B31" s="233"/>
      <c r="C31" s="120" t="s">
        <v>468</v>
      </c>
      <c r="D31" s="120" t="s">
        <v>468</v>
      </c>
      <c r="E31" s="120" t="s">
        <v>468</v>
      </c>
      <c r="F31" s="120" t="s">
        <v>468</v>
      </c>
      <c r="G31" s="120" t="s">
        <v>468</v>
      </c>
      <c r="H31" s="120" t="s">
        <v>291</v>
      </c>
      <c r="I31" s="120" t="s">
        <v>291</v>
      </c>
    </row>
    <row r="32" spans="1:9" s="25" customFormat="1" ht="18" customHeight="1">
      <c r="A32" s="29"/>
      <c r="B32" s="404" t="s">
        <v>249</v>
      </c>
      <c r="C32" s="112">
        <v>7002</v>
      </c>
      <c r="D32" s="112">
        <v>191</v>
      </c>
      <c r="E32" s="136">
        <v>892</v>
      </c>
      <c r="F32" s="112">
        <v>7718</v>
      </c>
      <c r="G32" s="112">
        <v>243</v>
      </c>
      <c r="H32" s="112">
        <v>27</v>
      </c>
      <c r="I32" s="242">
        <v>3.1</v>
      </c>
    </row>
    <row r="33" spans="1:9" s="25" customFormat="1" ht="18" customHeight="1">
      <c r="A33" s="29"/>
      <c r="B33" s="404" t="s">
        <v>589</v>
      </c>
      <c r="C33" s="112">
        <v>5009</v>
      </c>
      <c r="D33" s="112">
        <v>14</v>
      </c>
      <c r="E33" s="136">
        <v>515</v>
      </c>
      <c r="F33" s="112">
        <v>5135</v>
      </c>
      <c r="G33" s="112">
        <v>211</v>
      </c>
      <c r="H33" s="112">
        <v>41</v>
      </c>
      <c r="I33" s="242">
        <v>4.1</v>
      </c>
    </row>
    <row r="34" spans="1:9" s="25" customFormat="1" ht="18" customHeight="1">
      <c r="A34" s="29"/>
      <c r="B34" s="430" t="s">
        <v>292</v>
      </c>
      <c r="C34" s="243">
        <v>837</v>
      </c>
      <c r="D34" s="243">
        <v>648</v>
      </c>
      <c r="E34" s="244">
        <v>731</v>
      </c>
      <c r="F34" s="243">
        <v>4039</v>
      </c>
      <c r="G34" s="243">
        <v>413</v>
      </c>
      <c r="H34" s="243">
        <v>56</v>
      </c>
      <c r="I34" s="245">
        <v>10.2</v>
      </c>
    </row>
    <row r="35" spans="1:9" s="25" customFormat="1" ht="18" customHeight="1" thickBot="1">
      <c r="A35" s="29"/>
      <c r="B35" s="841" t="s">
        <v>126</v>
      </c>
      <c r="C35" s="246">
        <f>SUM(C32:C34)</f>
        <v>12848</v>
      </c>
      <c r="D35" s="246">
        <f>SUM(D32:D34)</f>
        <v>853</v>
      </c>
      <c r="E35" s="246">
        <f>SUM(E32:E34)</f>
        <v>2138</v>
      </c>
      <c r="F35" s="246">
        <f>SUM(F32:F34)</f>
        <v>16892</v>
      </c>
      <c r="G35" s="246">
        <f>SUM(G32:G33)+G34</f>
        <v>867</v>
      </c>
      <c r="H35" s="246">
        <v>41</v>
      </c>
      <c r="I35" s="247">
        <v>5.1</v>
      </c>
    </row>
    <row r="36" spans="1:9" s="25" customFormat="1" ht="16.5" customHeight="1">
      <c r="A36" s="29"/>
      <c r="B36" s="235"/>
      <c r="C36" s="248"/>
      <c r="D36" s="249"/>
      <c r="E36" s="248"/>
      <c r="F36" s="250"/>
      <c r="G36" s="249"/>
      <c r="H36" s="251"/>
      <c r="I36" s="252"/>
    </row>
    <row r="37" spans="1:9" s="25" customFormat="1" ht="16.5" customHeight="1">
      <c r="A37" s="29"/>
      <c r="B37" s="1404" t="s">
        <v>475</v>
      </c>
      <c r="C37" s="248"/>
      <c r="D37" s="249"/>
      <c r="E37" s="248"/>
      <c r="F37" s="250"/>
      <c r="G37" s="249"/>
      <c r="H37" s="251"/>
      <c r="I37" s="252"/>
    </row>
    <row r="38" spans="1:9" s="25" customFormat="1" ht="9" customHeight="1">
      <c r="A38" s="29"/>
      <c r="B38" s="235"/>
      <c r="C38" s="248"/>
      <c r="D38" s="249"/>
      <c r="E38" s="248"/>
      <c r="F38" s="250"/>
      <c r="G38" s="249"/>
      <c r="H38" s="251"/>
      <c r="I38" s="252"/>
    </row>
    <row r="39" spans="1:9" s="25" customFormat="1" ht="15" customHeight="1">
      <c r="A39" s="209" t="s">
        <v>127</v>
      </c>
      <c r="B39" s="1481" t="s">
        <v>148</v>
      </c>
      <c r="C39" s="1482"/>
      <c r="D39" s="1482"/>
      <c r="E39" s="248"/>
      <c r="I39" s="252"/>
    </row>
    <row r="40" spans="1:9" s="25" customFormat="1" ht="15.75">
      <c r="A40" s="29"/>
      <c r="B40" s="235"/>
      <c r="C40" s="248"/>
      <c r="D40" s="249"/>
      <c r="E40" s="248"/>
      <c r="G40" s="253"/>
      <c r="H40" s="1186" t="s">
        <v>281</v>
      </c>
      <c r="I40" s="1184" t="s">
        <v>620</v>
      </c>
    </row>
    <row r="41" spans="1:9" s="25" customFormat="1" ht="15.75">
      <c r="A41" s="29"/>
      <c r="B41" s="1399"/>
      <c r="C41" s="1400"/>
      <c r="D41" s="1401"/>
      <c r="E41" s="1400"/>
      <c r="F41" s="205"/>
      <c r="G41" s="1402"/>
      <c r="H41" s="1403" t="s">
        <v>291</v>
      </c>
      <c r="I41" s="386" t="s">
        <v>291</v>
      </c>
    </row>
    <row r="42" spans="1:9" s="25" customFormat="1" ht="18" customHeight="1">
      <c r="A42" s="209"/>
      <c r="B42" s="1161" t="s">
        <v>570</v>
      </c>
      <c r="C42" s="240"/>
      <c r="D42" s="240"/>
      <c r="E42" s="241"/>
      <c r="G42" s="836"/>
      <c r="H42" s="780"/>
      <c r="I42" s="780"/>
    </row>
    <row r="43" spans="1:9" s="25" customFormat="1" ht="18" customHeight="1">
      <c r="A43" s="10"/>
      <c r="B43" s="430" t="s">
        <v>128</v>
      </c>
      <c r="C43" s="240"/>
      <c r="D43" s="240"/>
      <c r="E43" s="241"/>
      <c r="G43" s="836"/>
      <c r="H43" s="426">
        <v>69</v>
      </c>
      <c r="I43" s="1185">
        <v>60</v>
      </c>
    </row>
    <row r="44" spans="1:9" s="25" customFormat="1" ht="18" customHeight="1">
      <c r="A44" s="10"/>
      <c r="B44" s="430" t="s">
        <v>129</v>
      </c>
      <c r="C44" s="240"/>
      <c r="D44" s="240"/>
      <c r="E44" s="241"/>
      <c r="G44" s="836"/>
      <c r="H44" s="426">
        <v>35</v>
      </c>
      <c r="I44" s="1185">
        <v>37</v>
      </c>
    </row>
    <row r="45" spans="1:9" s="25" customFormat="1" ht="18" customHeight="1">
      <c r="A45" s="10"/>
      <c r="B45" s="430" t="s">
        <v>130</v>
      </c>
      <c r="C45" s="240"/>
      <c r="D45" s="240"/>
      <c r="E45" s="241"/>
      <c r="G45" s="836"/>
      <c r="H45" s="426">
        <v>55</v>
      </c>
      <c r="I45" s="1185">
        <v>51</v>
      </c>
    </row>
    <row r="46" spans="1:9" s="25" customFormat="1" ht="18" customHeight="1">
      <c r="A46" s="10"/>
      <c r="B46" s="430" t="s">
        <v>131</v>
      </c>
      <c r="C46" s="240"/>
      <c r="D46" s="240"/>
      <c r="E46" s="241"/>
      <c r="G46" s="836"/>
      <c r="H46" s="426">
        <v>23</v>
      </c>
      <c r="I46" s="1185">
        <v>29</v>
      </c>
    </row>
    <row r="47" spans="1:9" s="25" customFormat="1" ht="18" customHeight="1">
      <c r="A47" s="10"/>
      <c r="B47" s="430" t="s">
        <v>889</v>
      </c>
      <c r="C47" s="240"/>
      <c r="D47" s="240"/>
      <c r="E47" s="241"/>
      <c r="G47" s="836"/>
      <c r="H47" s="426">
        <v>43</v>
      </c>
      <c r="I47" s="1185">
        <v>51</v>
      </c>
    </row>
    <row r="48" spans="1:9" s="25" customFormat="1" ht="20.25" customHeight="1">
      <c r="A48" s="10"/>
      <c r="B48" s="430" t="s">
        <v>132</v>
      </c>
      <c r="C48" s="240"/>
      <c r="D48" s="240"/>
      <c r="E48" s="241"/>
      <c r="G48" s="836"/>
      <c r="H48" s="426">
        <v>72</v>
      </c>
      <c r="I48" s="1185">
        <v>76</v>
      </c>
    </row>
    <row r="49" spans="1:9" s="25" customFormat="1" ht="20.25" customHeight="1">
      <c r="A49" s="10"/>
      <c r="B49" s="430" t="s">
        <v>250</v>
      </c>
      <c r="C49" s="240"/>
      <c r="D49" s="240"/>
      <c r="E49" s="241"/>
      <c r="F49" s="214"/>
      <c r="G49" s="836"/>
      <c r="H49" s="426">
        <v>54</v>
      </c>
      <c r="I49" s="780">
        <v>56</v>
      </c>
    </row>
    <row r="50" spans="1:9" s="25" customFormat="1" ht="30" customHeight="1">
      <c r="A50" s="29"/>
      <c r="B50" s="235"/>
      <c r="C50" s="240"/>
      <c r="D50" s="240"/>
      <c r="E50" s="241"/>
      <c r="F50" s="241"/>
      <c r="G50" s="843"/>
      <c r="H50" s="1187" t="s">
        <v>281</v>
      </c>
      <c r="I50" s="844" t="s">
        <v>620</v>
      </c>
    </row>
    <row r="51" spans="1:9" s="25" customFormat="1" ht="13.5" customHeight="1">
      <c r="A51" s="209" t="s">
        <v>133</v>
      </c>
      <c r="B51" s="205" t="s">
        <v>134</v>
      </c>
      <c r="C51" s="219"/>
      <c r="D51" s="219"/>
      <c r="E51" s="254"/>
      <c r="F51" s="254"/>
      <c r="G51" s="219"/>
      <c r="H51" s="1188" t="s">
        <v>468</v>
      </c>
      <c r="I51" s="842" t="s">
        <v>468</v>
      </c>
    </row>
    <row r="52" spans="1:9" s="25" customFormat="1" ht="8.25" customHeight="1">
      <c r="A52" s="209"/>
      <c r="C52" s="208"/>
      <c r="D52" s="208"/>
      <c r="E52" s="208"/>
      <c r="F52" s="208"/>
      <c r="G52" s="208"/>
      <c r="H52" s="1189"/>
      <c r="I52" s="208"/>
    </row>
    <row r="53" spans="1:9" s="25" customFormat="1" ht="18" customHeight="1">
      <c r="A53" s="209"/>
      <c r="B53" s="25" t="s">
        <v>135</v>
      </c>
      <c r="C53" s="208"/>
      <c r="D53" s="208"/>
      <c r="E53" s="207"/>
      <c r="F53" s="207"/>
      <c r="G53" s="208"/>
      <c r="H53" s="1190">
        <v>182</v>
      </c>
      <c r="I53" s="208">
        <v>150</v>
      </c>
    </row>
    <row r="54" spans="1:9" s="25" customFormat="1" ht="18" customHeight="1">
      <c r="A54" s="209"/>
      <c r="B54" s="25" t="s">
        <v>136</v>
      </c>
      <c r="C54" s="208"/>
      <c r="D54" s="208"/>
      <c r="E54" s="207"/>
      <c r="F54" s="207"/>
      <c r="G54" s="208"/>
      <c r="H54" s="1190">
        <v>-14</v>
      </c>
      <c r="I54" s="208">
        <v>-13</v>
      </c>
    </row>
    <row r="55" spans="1:9" s="25" customFormat="1" ht="18" customHeight="1">
      <c r="A55" s="209"/>
      <c r="B55" s="255" t="s">
        <v>137</v>
      </c>
      <c r="C55" s="256"/>
      <c r="D55" s="256"/>
      <c r="E55" s="257"/>
      <c r="F55" s="257"/>
      <c r="G55" s="256"/>
      <c r="H55" s="1191">
        <f>SUM(H53:H54)</f>
        <v>168</v>
      </c>
      <c r="I55" s="256">
        <f>SUM(I53:I54)</f>
        <v>137</v>
      </c>
    </row>
    <row r="56" spans="1:9" s="25" customFormat="1" ht="18" customHeight="1">
      <c r="A56" s="209"/>
      <c r="C56" s="208"/>
      <c r="D56" s="208"/>
      <c r="E56" s="216"/>
      <c r="F56" s="208"/>
      <c r="G56" s="208"/>
      <c r="H56" s="208"/>
      <c r="I56" s="216"/>
    </row>
    <row r="57" spans="1:9" s="25" customFormat="1" ht="12.75">
      <c r="A57" s="209" t="s">
        <v>138</v>
      </c>
      <c r="B57" s="1479" t="s">
        <v>139</v>
      </c>
      <c r="C57" s="1480"/>
      <c r="D57" s="1480"/>
      <c r="E57" s="1480"/>
      <c r="F57" s="1480"/>
      <c r="G57" s="1480"/>
      <c r="H57" s="1480"/>
      <c r="I57" s="1480"/>
    </row>
    <row r="58" spans="1:9" s="940" customFormat="1" ht="30" customHeight="1">
      <c r="A58" s="1416"/>
      <c r="B58" s="1483" t="s">
        <v>140</v>
      </c>
      <c r="C58" s="1484"/>
      <c r="D58" s="1484"/>
      <c r="E58" s="1484"/>
      <c r="F58" s="1484"/>
      <c r="G58" s="1484"/>
      <c r="H58" s="1484"/>
      <c r="I58" s="1484"/>
    </row>
    <row r="59" spans="1:9" s="25" customFormat="1" ht="13.5" customHeight="1">
      <c r="A59" s="209"/>
      <c r="B59" s="122"/>
      <c r="C59" s="64"/>
      <c r="D59" s="64"/>
      <c r="E59" s="64"/>
      <c r="G59" s="843"/>
      <c r="H59" s="1187" t="s">
        <v>281</v>
      </c>
      <c r="I59" s="844" t="s">
        <v>620</v>
      </c>
    </row>
    <row r="60" spans="1:9" s="25" customFormat="1" ht="12.75">
      <c r="A60" s="209"/>
      <c r="B60" s="837"/>
      <c r="C60" s="387"/>
      <c r="D60" s="387"/>
      <c r="E60" s="254"/>
      <c r="F60" s="254"/>
      <c r="G60" s="387"/>
      <c r="H60" s="1188" t="s">
        <v>468</v>
      </c>
      <c r="I60" s="842" t="s">
        <v>468</v>
      </c>
    </row>
    <row r="61" spans="1:9" s="25" customFormat="1" ht="18" customHeight="1">
      <c r="A61" s="209"/>
      <c r="B61" s="404" t="s">
        <v>549</v>
      </c>
      <c r="C61" s="383"/>
      <c r="D61" s="383"/>
      <c r="E61" s="227"/>
      <c r="F61" s="383"/>
      <c r="G61" s="383"/>
      <c r="H61" s="227">
        <v>9</v>
      </c>
      <c r="I61" s="383">
        <v>7</v>
      </c>
    </row>
    <row r="62" spans="1:9" s="25" customFormat="1" ht="18" customHeight="1">
      <c r="A62" s="209"/>
      <c r="B62" s="404" t="s">
        <v>589</v>
      </c>
      <c r="C62" s="383"/>
      <c r="D62" s="383"/>
      <c r="E62" s="395"/>
      <c r="F62" s="395"/>
      <c r="G62" s="383"/>
      <c r="H62" s="227">
        <v>2</v>
      </c>
      <c r="I62" s="383">
        <v>2</v>
      </c>
    </row>
    <row r="63" spans="1:9" s="25" customFormat="1" ht="18" customHeight="1">
      <c r="A63" s="209"/>
      <c r="B63" s="442" t="s">
        <v>570</v>
      </c>
      <c r="C63" s="387"/>
      <c r="D63" s="387"/>
      <c r="E63" s="838"/>
      <c r="F63" s="838"/>
      <c r="G63" s="387"/>
      <c r="H63" s="386">
        <v>23</v>
      </c>
      <c r="I63" s="387">
        <v>10</v>
      </c>
    </row>
    <row r="64" spans="1:9" s="25" customFormat="1" ht="18" customHeight="1">
      <c r="A64" s="209"/>
      <c r="B64" s="837"/>
      <c r="C64" s="387"/>
      <c r="D64" s="387"/>
      <c r="E64" s="386"/>
      <c r="F64" s="386"/>
      <c r="G64" s="387"/>
      <c r="H64" s="386">
        <f>SUM(H61:H63)</f>
        <v>34</v>
      </c>
      <c r="I64" s="387">
        <f>SUM(I61:I63)</f>
        <v>19</v>
      </c>
    </row>
    <row r="65" spans="1:9" s="25" customFormat="1" ht="18" customHeight="1">
      <c r="A65" s="209"/>
      <c r="B65" s="419"/>
      <c r="C65" s="777"/>
      <c r="D65" s="420"/>
      <c r="E65" s="777"/>
      <c r="F65" s="420"/>
      <c r="G65" s="420"/>
      <c r="H65" s="839"/>
      <c r="I65" s="840"/>
    </row>
    <row r="66" spans="1:9" s="25" customFormat="1" ht="50.25" customHeight="1">
      <c r="A66" s="259" t="s">
        <v>141</v>
      </c>
      <c r="B66" s="1499" t="s">
        <v>251</v>
      </c>
      <c r="C66" s="1527"/>
      <c r="D66" s="1527"/>
      <c r="E66" s="1527"/>
      <c r="F66" s="1527"/>
      <c r="G66" s="1527"/>
      <c r="H66" s="1527"/>
      <c r="I66" s="1527"/>
    </row>
    <row r="67" spans="1:9" s="25" customFormat="1" ht="54.75" customHeight="1">
      <c r="A67" s="259" t="s">
        <v>142</v>
      </c>
      <c r="B67" s="1499" t="s">
        <v>840</v>
      </c>
      <c r="C67" s="1527"/>
      <c r="D67" s="1527"/>
      <c r="E67" s="1527"/>
      <c r="F67" s="1527"/>
      <c r="G67" s="1527"/>
      <c r="H67" s="1527"/>
      <c r="I67" s="1527"/>
    </row>
    <row r="68" spans="1:9" s="25" customFormat="1" ht="16.5" customHeight="1">
      <c r="A68" s="209"/>
      <c r="B68" s="1499" t="s">
        <v>705</v>
      </c>
      <c r="C68" s="1499"/>
      <c r="D68" s="1499"/>
      <c r="E68" s="1499"/>
      <c r="F68" s="1499"/>
      <c r="G68" s="1499"/>
      <c r="H68" s="1499"/>
      <c r="I68" s="1499"/>
    </row>
    <row r="69" spans="1:9" s="25" customFormat="1" ht="9" customHeight="1">
      <c r="A69" s="209"/>
      <c r="B69" s="1500"/>
      <c r="C69" s="1501"/>
      <c r="D69" s="1501"/>
      <c r="E69" s="1501"/>
      <c r="F69" s="1501"/>
      <c r="G69" s="1501"/>
      <c r="H69" s="1501"/>
      <c r="I69" s="1501"/>
    </row>
    <row r="70" spans="1:9" s="25" customFormat="1" ht="28.5" customHeight="1">
      <c r="A70" s="209"/>
      <c r="B70" s="1499" t="s">
        <v>84</v>
      </c>
      <c r="C70" s="1499"/>
      <c r="D70" s="1499"/>
      <c r="E70" s="1499"/>
      <c r="F70" s="1499"/>
      <c r="G70" s="1499"/>
      <c r="H70" s="1499"/>
      <c r="I70" s="1174"/>
    </row>
    <row r="71" spans="1:13" s="25" customFormat="1" ht="18" customHeight="1">
      <c r="A71" s="259" t="s">
        <v>123</v>
      </c>
      <c r="B71" s="1499" t="s">
        <v>706</v>
      </c>
      <c r="C71" s="1508"/>
      <c r="D71" s="1508"/>
      <c r="E71" s="1508"/>
      <c r="F71" s="1508"/>
      <c r="G71" s="1508"/>
      <c r="H71" s="1508"/>
      <c r="I71" s="1508"/>
      <c r="J71" s="260"/>
      <c r="K71" s="260"/>
      <c r="L71" s="260"/>
      <c r="M71" s="260"/>
    </row>
    <row r="72" spans="1:13" s="25" customFormat="1" ht="8.25" customHeight="1">
      <c r="A72" s="10"/>
      <c r="B72" s="263"/>
      <c r="C72" s="263"/>
      <c r="D72" s="263"/>
      <c r="E72" s="263"/>
      <c r="F72" s="263"/>
      <c r="G72" s="264"/>
      <c r="H72" s="264"/>
      <c r="I72" s="264"/>
      <c r="J72" s="264"/>
      <c r="K72" s="264"/>
      <c r="L72" s="265"/>
      <c r="M72" s="266"/>
    </row>
    <row r="73" spans="1:13" s="25" customFormat="1" ht="90.75" customHeight="1">
      <c r="A73" s="10"/>
      <c r="B73" s="1499" t="s">
        <v>927</v>
      </c>
      <c r="C73" s="1508"/>
      <c r="D73" s="1508"/>
      <c r="E73" s="1508"/>
      <c r="F73" s="1508"/>
      <c r="G73" s="1508"/>
      <c r="H73" s="1508"/>
      <c r="I73" s="1508"/>
      <c r="J73" s="260"/>
      <c r="K73" s="260"/>
      <c r="L73" s="260"/>
      <c r="M73" s="260"/>
    </row>
    <row r="74" spans="1:9" s="25" customFormat="1" ht="25.5" customHeight="1">
      <c r="A74" s="10"/>
      <c r="B74" s="1471" t="s">
        <v>252</v>
      </c>
      <c r="C74" s="1472"/>
      <c r="D74" s="1472"/>
      <c r="E74" s="1472"/>
      <c r="F74" s="1472"/>
      <c r="G74" s="1472"/>
      <c r="H74" s="1472"/>
      <c r="I74" s="1472"/>
    </row>
    <row r="75" spans="1:9" s="25" customFormat="1" ht="55.5" customHeight="1">
      <c r="A75" s="259" t="s">
        <v>253</v>
      </c>
      <c r="B75" s="1471" t="s">
        <v>926</v>
      </c>
      <c r="C75" s="1471"/>
      <c r="D75" s="1471"/>
      <c r="E75" s="1471"/>
      <c r="F75" s="1471"/>
      <c r="G75" s="1471"/>
      <c r="H75" s="1471"/>
      <c r="I75" s="1471"/>
    </row>
    <row r="76" spans="1:9" s="25" customFormat="1" ht="18" customHeight="1">
      <c r="A76" s="29"/>
      <c r="B76" s="267"/>
      <c r="C76" s="23"/>
      <c r="D76" s="23"/>
      <c r="E76" s="23"/>
      <c r="F76" s="23"/>
      <c r="G76" s="23"/>
      <c r="H76" s="268"/>
      <c r="I76" s="269"/>
    </row>
    <row r="77" spans="1:9" s="25" customFormat="1" ht="18" customHeight="1">
      <c r="A77" s="29"/>
      <c r="B77" s="267"/>
      <c r="C77" s="23"/>
      <c r="D77" s="23"/>
      <c r="E77" s="23"/>
      <c r="F77" s="23"/>
      <c r="G77" s="23"/>
      <c r="H77" s="268"/>
      <c r="I77" s="269"/>
    </row>
    <row r="78" spans="1:9" s="25" customFormat="1" ht="18" customHeight="1">
      <c r="A78" s="29"/>
      <c r="B78" s="267"/>
      <c r="C78" s="23"/>
      <c r="D78" s="23"/>
      <c r="E78" s="23"/>
      <c r="F78" s="23"/>
      <c r="G78" s="23"/>
      <c r="H78" s="268"/>
      <c r="I78" s="269"/>
    </row>
    <row r="79" spans="1:9" s="25" customFormat="1" ht="18" customHeight="1">
      <c r="A79" s="29"/>
      <c r="B79" s="267"/>
      <c r="C79" s="23"/>
      <c r="D79" s="23"/>
      <c r="E79" s="23"/>
      <c r="F79" s="23"/>
      <c r="G79" s="23"/>
      <c r="H79" s="268"/>
      <c r="I79" s="269"/>
    </row>
    <row r="80" spans="1:9" s="25" customFormat="1" ht="18" customHeight="1">
      <c r="A80" s="29"/>
      <c r="B80" s="267"/>
      <c r="C80" s="23"/>
      <c r="D80" s="23"/>
      <c r="E80" s="23"/>
      <c r="F80" s="23"/>
      <c r="G80" s="23"/>
      <c r="H80" s="268"/>
      <c r="I80" s="269"/>
    </row>
    <row r="81" spans="1:9" s="25" customFormat="1" ht="18" customHeight="1">
      <c r="A81" s="29"/>
      <c r="B81" s="267"/>
      <c r="C81" s="23"/>
      <c r="D81" s="23"/>
      <c r="E81" s="23"/>
      <c r="F81" s="23"/>
      <c r="G81" s="23"/>
      <c r="H81" s="268"/>
      <c r="I81" s="269"/>
    </row>
    <row r="82" spans="1:9" s="25" customFormat="1" ht="18" customHeight="1">
      <c r="A82" s="29"/>
      <c r="B82" s="267"/>
      <c r="C82" s="23"/>
      <c r="D82" s="23"/>
      <c r="E82" s="23"/>
      <c r="F82" s="23"/>
      <c r="G82" s="23"/>
      <c r="H82" s="268"/>
      <c r="I82" s="269"/>
    </row>
    <row r="83" spans="1:9" s="25" customFormat="1" ht="18" customHeight="1">
      <c r="A83" s="29"/>
      <c r="B83" s="267"/>
      <c r="C83" s="23"/>
      <c r="D83" s="23"/>
      <c r="E83" s="23"/>
      <c r="F83" s="23"/>
      <c r="G83" s="23"/>
      <c r="H83" s="268"/>
      <c r="I83" s="269"/>
    </row>
    <row r="84" spans="1:9" s="25" customFormat="1" ht="18" customHeight="1">
      <c r="A84" s="29"/>
      <c r="B84" s="267"/>
      <c r="C84" s="23"/>
      <c r="D84" s="23"/>
      <c r="E84" s="23"/>
      <c r="F84" s="23"/>
      <c r="G84" s="23"/>
      <c r="H84" s="268"/>
      <c r="I84" s="269"/>
    </row>
    <row r="85" spans="1:9" s="25" customFormat="1" ht="18" customHeight="1">
      <c r="A85" s="29"/>
      <c r="B85" s="267"/>
      <c r="C85" s="23"/>
      <c r="D85" s="23"/>
      <c r="E85" s="23"/>
      <c r="F85" s="23"/>
      <c r="G85" s="23"/>
      <c r="H85" s="268"/>
      <c r="I85" s="269"/>
    </row>
    <row r="86" spans="1:9" s="25" customFormat="1" ht="18" customHeight="1">
      <c r="A86" s="29"/>
      <c r="B86" s="267"/>
      <c r="C86" s="23"/>
      <c r="D86" s="23"/>
      <c r="E86" s="23"/>
      <c r="F86" s="23"/>
      <c r="G86" s="23"/>
      <c r="H86" s="268"/>
      <c r="I86" s="269"/>
    </row>
    <row r="87" spans="1:9" s="25" customFormat="1" ht="18" customHeight="1">
      <c r="A87" s="29"/>
      <c r="B87" s="267"/>
      <c r="C87" s="23"/>
      <c r="D87" s="23"/>
      <c r="E87" s="23"/>
      <c r="F87" s="23"/>
      <c r="G87" s="23"/>
      <c r="H87" s="268"/>
      <c r="I87" s="269"/>
    </row>
    <row r="88" spans="1:9" s="25" customFormat="1" ht="18" customHeight="1">
      <c r="A88" s="29"/>
      <c r="B88" s="267"/>
      <c r="C88" s="23"/>
      <c r="D88" s="23"/>
      <c r="E88" s="23"/>
      <c r="F88" s="23"/>
      <c r="G88" s="23"/>
      <c r="H88" s="268"/>
      <c r="I88" s="269"/>
    </row>
    <row r="89" spans="1:9" s="25" customFormat="1" ht="18" customHeight="1">
      <c r="A89" s="29"/>
      <c r="B89" s="267"/>
      <c r="C89" s="23"/>
      <c r="D89" s="23"/>
      <c r="E89" s="23"/>
      <c r="F89" s="23"/>
      <c r="G89" s="23"/>
      <c r="H89" s="268"/>
      <c r="I89" s="269"/>
    </row>
    <row r="90" spans="1:9" s="25" customFormat="1" ht="18" customHeight="1">
      <c r="A90" s="29"/>
      <c r="B90" s="267"/>
      <c r="C90" s="23"/>
      <c r="D90" s="23"/>
      <c r="E90" s="23"/>
      <c r="F90" s="23"/>
      <c r="G90" s="23"/>
      <c r="H90" s="268"/>
      <c r="I90" s="269"/>
    </row>
    <row r="91" spans="1:9" s="25" customFormat="1" ht="18" customHeight="1">
      <c r="A91" s="29"/>
      <c r="B91" s="267"/>
      <c r="C91" s="23"/>
      <c r="D91" s="23"/>
      <c r="E91" s="23"/>
      <c r="F91" s="23"/>
      <c r="G91" s="23"/>
      <c r="H91" s="268"/>
      <c r="I91" s="269"/>
    </row>
    <row r="92" spans="1:9" s="25" customFormat="1" ht="18" customHeight="1">
      <c r="A92" s="29"/>
      <c r="B92" s="267"/>
      <c r="C92" s="23"/>
      <c r="D92" s="23"/>
      <c r="E92" s="23"/>
      <c r="F92" s="23"/>
      <c r="G92" s="23"/>
      <c r="H92" s="268"/>
      <c r="I92" s="269"/>
    </row>
    <row r="93" spans="1:9" s="25" customFormat="1" ht="18" customHeight="1">
      <c r="A93" s="29"/>
      <c r="B93" s="267"/>
      <c r="C93" s="23"/>
      <c r="D93" s="23"/>
      <c r="E93" s="23"/>
      <c r="F93" s="23"/>
      <c r="G93" s="23"/>
      <c r="H93" s="268"/>
      <c r="I93" s="269"/>
    </row>
    <row r="94" spans="1:9" s="25" customFormat="1" ht="18" customHeight="1">
      <c r="A94" s="29"/>
      <c r="B94" s="267"/>
      <c r="C94" s="23"/>
      <c r="D94" s="23"/>
      <c r="E94" s="23"/>
      <c r="F94" s="23"/>
      <c r="G94" s="23"/>
      <c r="H94" s="268"/>
      <c r="I94" s="269"/>
    </row>
    <row r="95" spans="1:9" s="25" customFormat="1" ht="18" customHeight="1">
      <c r="A95" s="29"/>
      <c r="B95" s="267"/>
      <c r="C95" s="23"/>
      <c r="D95" s="23"/>
      <c r="E95" s="23"/>
      <c r="F95" s="23"/>
      <c r="G95" s="23"/>
      <c r="H95" s="268"/>
      <c r="I95" s="269"/>
    </row>
    <row r="96" spans="1:9" s="25" customFormat="1" ht="18" customHeight="1">
      <c r="A96" s="29"/>
      <c r="B96" s="267"/>
      <c r="C96" s="23"/>
      <c r="D96" s="23"/>
      <c r="E96" s="23"/>
      <c r="F96" s="23"/>
      <c r="G96" s="23"/>
      <c r="H96" s="268"/>
      <c r="I96" s="269"/>
    </row>
    <row r="97" spans="1:9" s="25" customFormat="1" ht="18" customHeight="1">
      <c r="A97" s="29"/>
      <c r="B97" s="267"/>
      <c r="C97" s="23"/>
      <c r="D97" s="23"/>
      <c r="E97" s="23"/>
      <c r="F97" s="23"/>
      <c r="G97" s="23"/>
      <c r="H97" s="268"/>
      <c r="I97" s="269"/>
    </row>
    <row r="98" spans="1:9" s="25" customFormat="1" ht="18" customHeight="1">
      <c r="A98" s="29"/>
      <c r="B98" s="267"/>
      <c r="C98" s="23"/>
      <c r="D98" s="23"/>
      <c r="E98" s="23"/>
      <c r="F98" s="23"/>
      <c r="G98" s="23"/>
      <c r="H98" s="268"/>
      <c r="I98" s="269"/>
    </row>
    <row r="99" spans="1:9" s="25" customFormat="1" ht="18" customHeight="1">
      <c r="A99" s="29"/>
      <c r="B99" s="267"/>
      <c r="C99" s="23"/>
      <c r="D99" s="23"/>
      <c r="E99" s="23"/>
      <c r="F99" s="23"/>
      <c r="G99" s="23"/>
      <c r="H99" s="268"/>
      <c r="I99" s="269"/>
    </row>
    <row r="100" spans="1:9" s="25" customFormat="1" ht="18" customHeight="1">
      <c r="A100" s="29"/>
      <c r="B100" s="267"/>
      <c r="C100" s="23"/>
      <c r="D100" s="23"/>
      <c r="E100" s="23"/>
      <c r="F100" s="23"/>
      <c r="G100" s="23"/>
      <c r="H100" s="268"/>
      <c r="I100" s="269"/>
    </row>
    <row r="101" spans="1:9" s="25" customFormat="1" ht="18" customHeight="1">
      <c r="A101" s="29"/>
      <c r="B101" s="267"/>
      <c r="C101" s="23"/>
      <c r="D101" s="23"/>
      <c r="E101" s="23"/>
      <c r="F101" s="23"/>
      <c r="G101" s="23"/>
      <c r="H101" s="268"/>
      <c r="I101" s="269"/>
    </row>
    <row r="102" spans="1:9" s="25" customFormat="1" ht="18" customHeight="1">
      <c r="A102" s="29"/>
      <c r="B102" s="267"/>
      <c r="C102" s="23"/>
      <c r="D102" s="23"/>
      <c r="E102" s="23"/>
      <c r="F102" s="23"/>
      <c r="G102" s="23"/>
      <c r="H102" s="268"/>
      <c r="I102" s="269"/>
    </row>
    <row r="103" spans="1:9" s="25" customFormat="1" ht="18" customHeight="1">
      <c r="A103" s="29"/>
      <c r="B103" s="267"/>
      <c r="C103" s="23"/>
      <c r="D103" s="23"/>
      <c r="E103" s="23"/>
      <c r="F103" s="23"/>
      <c r="G103" s="23"/>
      <c r="H103" s="268"/>
      <c r="I103" s="269"/>
    </row>
    <row r="104" spans="1:9" s="25" customFormat="1" ht="18" customHeight="1">
      <c r="A104" s="29"/>
      <c r="B104" s="267"/>
      <c r="C104" s="23"/>
      <c r="D104" s="23"/>
      <c r="E104" s="23"/>
      <c r="F104" s="23"/>
      <c r="G104" s="23"/>
      <c r="H104" s="268"/>
      <c r="I104" s="269"/>
    </row>
    <row r="105" spans="1:9" s="25" customFormat="1" ht="18" customHeight="1">
      <c r="A105" s="29"/>
      <c r="B105" s="267"/>
      <c r="C105" s="23"/>
      <c r="D105" s="23"/>
      <c r="E105" s="23"/>
      <c r="F105" s="23"/>
      <c r="G105" s="23"/>
      <c r="H105" s="268"/>
      <c r="I105" s="269"/>
    </row>
    <row r="106" spans="1:9" s="25" customFormat="1" ht="18" customHeight="1">
      <c r="A106" s="29"/>
      <c r="B106" s="267"/>
      <c r="C106" s="23"/>
      <c r="D106" s="23"/>
      <c r="E106" s="23"/>
      <c r="F106" s="23"/>
      <c r="G106" s="23"/>
      <c r="H106" s="268"/>
      <c r="I106" s="269"/>
    </row>
    <row r="107" spans="1:9" s="25" customFormat="1" ht="18" customHeight="1">
      <c r="A107" s="29"/>
      <c r="B107" s="267"/>
      <c r="C107" s="23"/>
      <c r="D107" s="23"/>
      <c r="E107" s="23"/>
      <c r="F107" s="23"/>
      <c r="G107" s="23"/>
      <c r="H107" s="268"/>
      <c r="I107" s="269"/>
    </row>
    <row r="108" spans="1:9" s="25" customFormat="1" ht="18" customHeight="1">
      <c r="A108" s="29"/>
      <c r="B108" s="267"/>
      <c r="C108" s="23"/>
      <c r="D108" s="23"/>
      <c r="E108" s="23"/>
      <c r="F108" s="23"/>
      <c r="G108" s="23"/>
      <c r="H108" s="268"/>
      <c r="I108" s="269"/>
    </row>
    <row r="109" spans="1:9" s="25" customFormat="1" ht="18" customHeight="1">
      <c r="A109" s="29"/>
      <c r="B109" s="267"/>
      <c r="C109" s="23"/>
      <c r="D109" s="23"/>
      <c r="E109" s="23"/>
      <c r="F109" s="23"/>
      <c r="G109" s="23"/>
      <c r="H109" s="268"/>
      <c r="I109" s="269"/>
    </row>
    <row r="110" spans="1:9" s="25" customFormat="1" ht="18" customHeight="1">
      <c r="A110" s="29"/>
      <c r="B110" s="267"/>
      <c r="C110" s="23"/>
      <c r="D110" s="23"/>
      <c r="E110" s="23"/>
      <c r="F110" s="23"/>
      <c r="G110" s="23"/>
      <c r="H110" s="268"/>
      <c r="I110" s="269"/>
    </row>
    <row r="111" spans="1:9" s="25" customFormat="1" ht="18" customHeight="1">
      <c r="A111" s="29"/>
      <c r="B111" s="267"/>
      <c r="C111" s="23"/>
      <c r="D111" s="23"/>
      <c r="E111" s="23"/>
      <c r="F111" s="23"/>
      <c r="G111" s="23"/>
      <c r="H111" s="268"/>
      <c r="I111" s="269"/>
    </row>
    <row r="112" spans="1:9" s="25" customFormat="1" ht="18" customHeight="1">
      <c r="A112" s="29"/>
      <c r="B112" s="267"/>
      <c r="C112" s="23"/>
      <c r="D112" s="23"/>
      <c r="E112" s="23"/>
      <c r="F112" s="23"/>
      <c r="G112" s="23"/>
      <c r="H112" s="268"/>
      <c r="I112" s="269"/>
    </row>
    <row r="113" spans="1:9" s="25" customFormat="1" ht="18" customHeight="1">
      <c r="A113" s="29"/>
      <c r="B113" s="267"/>
      <c r="C113" s="23"/>
      <c r="D113" s="23"/>
      <c r="E113" s="23"/>
      <c r="F113" s="23"/>
      <c r="G113" s="23"/>
      <c r="H113" s="268"/>
      <c r="I113" s="269"/>
    </row>
    <row r="114" spans="1:9" s="25" customFormat="1" ht="18" customHeight="1">
      <c r="A114" s="29"/>
      <c r="B114" s="267"/>
      <c r="C114" s="23"/>
      <c r="D114" s="23"/>
      <c r="E114" s="23"/>
      <c r="F114" s="23"/>
      <c r="G114" s="23"/>
      <c r="H114" s="268"/>
      <c r="I114" s="269"/>
    </row>
    <row r="115" spans="1:9" s="25" customFormat="1" ht="18" customHeight="1">
      <c r="A115" s="29"/>
      <c r="B115" s="267"/>
      <c r="C115" s="23"/>
      <c r="D115" s="23"/>
      <c r="E115" s="23"/>
      <c r="F115" s="23"/>
      <c r="G115" s="23"/>
      <c r="H115" s="268"/>
      <c r="I115" s="269"/>
    </row>
    <row r="116" spans="1:9" s="25" customFormat="1" ht="18" customHeight="1">
      <c r="A116" s="29"/>
      <c r="B116" s="267"/>
      <c r="C116" s="23"/>
      <c r="D116" s="23"/>
      <c r="E116" s="23"/>
      <c r="F116" s="23"/>
      <c r="G116" s="23"/>
      <c r="H116" s="268"/>
      <c r="I116" s="269"/>
    </row>
    <row r="117" spans="1:9" s="25" customFormat="1" ht="18" customHeight="1">
      <c r="A117" s="29"/>
      <c r="B117" s="267"/>
      <c r="C117" s="23"/>
      <c r="D117" s="23"/>
      <c r="E117" s="23"/>
      <c r="F117" s="23"/>
      <c r="G117" s="23"/>
      <c r="H117" s="268"/>
      <c r="I117" s="269"/>
    </row>
    <row r="118" s="25" customFormat="1" ht="15" customHeight="1">
      <c r="A118" s="29"/>
    </row>
    <row r="119" s="25" customFormat="1" ht="15.75">
      <c r="A119" s="29"/>
    </row>
    <row r="120" s="25" customFormat="1" ht="14.25" customHeight="1">
      <c r="A120" s="29"/>
    </row>
    <row r="121" s="25" customFormat="1" ht="15.75">
      <c r="A121" s="29"/>
    </row>
    <row r="122" s="25" customFormat="1" ht="15.75">
      <c r="A122" s="29"/>
    </row>
    <row r="123" spans="1:11" s="25" customFormat="1" ht="15.75">
      <c r="A123" s="29"/>
      <c r="B123" s="270"/>
      <c r="C123" s="223"/>
      <c r="D123" s="223"/>
      <c r="E123" s="224"/>
      <c r="F123" s="224"/>
      <c r="G123" s="225"/>
      <c r="H123" s="225"/>
      <c r="I123" s="225"/>
      <c r="J123" s="225"/>
      <c r="K123" s="225"/>
    </row>
    <row r="124" ht="15.75">
      <c r="A124" s="29"/>
    </row>
    <row r="125" ht="15.75">
      <c r="A125" s="29"/>
    </row>
    <row r="126" ht="15.75">
      <c r="A126" s="29"/>
    </row>
    <row r="127" ht="15.75">
      <c r="A127" s="29"/>
    </row>
    <row r="128" ht="15.75">
      <c r="A128" s="29"/>
    </row>
    <row r="129" ht="15.75">
      <c r="A129" s="29"/>
    </row>
    <row r="130" ht="15.75">
      <c r="A130" s="29"/>
    </row>
    <row r="131" ht="15.75">
      <c r="A131" s="29"/>
    </row>
    <row r="132" ht="15.75">
      <c r="A132" s="29"/>
    </row>
    <row r="133" ht="15.75">
      <c r="A133" s="29"/>
    </row>
    <row r="134" ht="15.75">
      <c r="A134" s="29"/>
    </row>
    <row r="135" ht="15.75">
      <c r="A135" s="29"/>
    </row>
    <row r="136" ht="15.75">
      <c r="A136" s="29"/>
    </row>
    <row r="137" ht="15.75">
      <c r="A137" s="29"/>
    </row>
    <row r="138" ht="15.75">
      <c r="A138" s="29"/>
    </row>
    <row r="139" ht="15.75">
      <c r="A139" s="29"/>
    </row>
    <row r="140" ht="15.75">
      <c r="A140" s="29"/>
    </row>
    <row r="141" ht="15.75">
      <c r="A141" s="29"/>
    </row>
    <row r="142" ht="15.75">
      <c r="A142" s="29"/>
    </row>
    <row r="143" ht="15.75">
      <c r="A143" s="29"/>
    </row>
    <row r="144" ht="15.75">
      <c r="A144" s="29"/>
    </row>
    <row r="145" ht="15.75">
      <c r="A145" s="29"/>
    </row>
    <row r="146" ht="15.75">
      <c r="A146" s="29"/>
    </row>
    <row r="147" ht="15.75">
      <c r="A147" s="29"/>
    </row>
    <row r="148" ht="15.75">
      <c r="A148" s="29"/>
    </row>
    <row r="149" ht="15.75">
      <c r="A149" s="29"/>
    </row>
    <row r="150" ht="15.75">
      <c r="A150" s="29"/>
    </row>
    <row r="151" ht="15.75">
      <c r="A151" s="29"/>
    </row>
    <row r="152" ht="15.75">
      <c r="A152" s="29"/>
    </row>
    <row r="153" ht="15.75">
      <c r="A153" s="29"/>
    </row>
    <row r="154" ht="15.75">
      <c r="A154" s="29"/>
    </row>
    <row r="155" ht="15.75">
      <c r="A155" s="29"/>
    </row>
    <row r="156" ht="15.75">
      <c r="A156" s="29"/>
    </row>
    <row r="157" ht="15.75">
      <c r="A157" s="29"/>
    </row>
    <row r="158" ht="15.75">
      <c r="A158" s="29"/>
    </row>
    <row r="159" ht="15.75">
      <c r="A159" s="29"/>
    </row>
    <row r="160" ht="15.75">
      <c r="A160" s="29"/>
    </row>
    <row r="161" ht="15.75">
      <c r="A161" s="29"/>
    </row>
    <row r="162" ht="15.75">
      <c r="A162" s="29"/>
    </row>
    <row r="163" ht="15.75">
      <c r="A163" s="29"/>
    </row>
    <row r="164" ht="15.75">
      <c r="A164" s="29"/>
    </row>
    <row r="165" ht="15.75">
      <c r="A165" s="29"/>
    </row>
    <row r="166" ht="15.75">
      <c r="A166" s="29"/>
    </row>
    <row r="167" ht="15.75">
      <c r="A167" s="29"/>
    </row>
    <row r="168" ht="15.75">
      <c r="A168" s="29"/>
    </row>
    <row r="169" ht="15.75">
      <c r="A169" s="29"/>
    </row>
    <row r="170" ht="15.75">
      <c r="A170" s="29"/>
    </row>
    <row r="171" ht="15.75">
      <c r="A171" s="29"/>
    </row>
    <row r="172" ht="15.75">
      <c r="A172" s="29"/>
    </row>
    <row r="173" ht="15.75">
      <c r="A173" s="29"/>
    </row>
    <row r="174" ht="15.75">
      <c r="A174" s="29"/>
    </row>
    <row r="175" ht="15.75">
      <c r="A175" s="29"/>
    </row>
    <row r="176" ht="15.75">
      <c r="A176" s="29"/>
    </row>
    <row r="177" ht="15.75">
      <c r="A177" s="29"/>
    </row>
    <row r="178" ht="15.75">
      <c r="A178" s="29"/>
    </row>
    <row r="179" ht="15.75">
      <c r="A179" s="29"/>
    </row>
    <row r="180" ht="15.75">
      <c r="A180" s="29"/>
    </row>
    <row r="181" ht="15.75">
      <c r="A181" s="29"/>
    </row>
    <row r="182" ht="15.75">
      <c r="A182" s="29"/>
    </row>
    <row r="183" ht="15.75">
      <c r="A183" s="29"/>
    </row>
    <row r="184" ht="15.75">
      <c r="A184" s="29"/>
    </row>
    <row r="185" ht="15.75">
      <c r="A185" s="29"/>
    </row>
    <row r="186" ht="15.75">
      <c r="A186" s="29"/>
    </row>
    <row r="187" ht="15.75">
      <c r="A187" s="29"/>
    </row>
    <row r="188" ht="15.75">
      <c r="A188" s="29"/>
    </row>
    <row r="189" ht="15.75">
      <c r="A189" s="29"/>
    </row>
    <row r="190" ht="15.75">
      <c r="A190" s="29"/>
    </row>
    <row r="191" ht="15.75">
      <c r="A191" s="29"/>
    </row>
    <row r="192" ht="15.75">
      <c r="A192" s="29"/>
    </row>
    <row r="193" ht="15.75">
      <c r="A193" s="29"/>
    </row>
    <row r="194" ht="15.75">
      <c r="A194" s="29"/>
    </row>
    <row r="195" ht="15.75">
      <c r="A195" s="29"/>
    </row>
    <row r="196" ht="15.75">
      <c r="A196" s="29"/>
    </row>
    <row r="197" ht="15.75">
      <c r="A197" s="29"/>
    </row>
    <row r="198" ht="15.75">
      <c r="A198" s="29"/>
    </row>
    <row r="199" ht="15.75">
      <c r="A199" s="29"/>
    </row>
    <row r="200" ht="15.75">
      <c r="A200" s="29"/>
    </row>
    <row r="201" ht="15.75">
      <c r="A201" s="29"/>
    </row>
    <row r="202" ht="15.75">
      <c r="A202" s="29"/>
    </row>
    <row r="203" ht="15.75">
      <c r="A203" s="29"/>
    </row>
    <row r="204" ht="15.75">
      <c r="A204" s="29"/>
    </row>
    <row r="205" ht="15.75">
      <c r="A205" s="29"/>
    </row>
    <row r="206" ht="15.75">
      <c r="A206" s="29"/>
    </row>
    <row r="207" ht="15.75">
      <c r="A207" s="29"/>
    </row>
    <row r="208" ht="15.75">
      <c r="A208" s="29"/>
    </row>
    <row r="209" ht="15.75">
      <c r="A209" s="29"/>
    </row>
    <row r="210" ht="15.75">
      <c r="A210" s="29"/>
    </row>
    <row r="211" ht="15.75">
      <c r="A211" s="29"/>
    </row>
    <row r="212" ht="15.75">
      <c r="A212" s="29"/>
    </row>
    <row r="213" ht="15.75">
      <c r="A213" s="29"/>
    </row>
    <row r="214" ht="15.75">
      <c r="A214" s="29"/>
    </row>
    <row r="215" ht="15.75">
      <c r="A215" s="29"/>
    </row>
    <row r="216" ht="15.75">
      <c r="A216" s="29"/>
    </row>
    <row r="217" ht="15.75">
      <c r="A217" s="29"/>
    </row>
    <row r="218" ht="15.75">
      <c r="A218" s="29"/>
    </row>
    <row r="219" ht="15.75">
      <c r="A219" s="29"/>
    </row>
    <row r="220" ht="15.75">
      <c r="A220" s="29"/>
    </row>
    <row r="221" ht="15.75">
      <c r="A221" s="29"/>
    </row>
    <row r="222" ht="15.75">
      <c r="A222" s="29"/>
    </row>
    <row r="223" ht="15.75">
      <c r="A223" s="29"/>
    </row>
    <row r="224" ht="15.75">
      <c r="A224" s="29"/>
    </row>
    <row r="225" ht="15.75">
      <c r="A225" s="29"/>
    </row>
    <row r="226" ht="15.75">
      <c r="A226" s="29"/>
    </row>
    <row r="227" ht="15.75">
      <c r="A227" s="29"/>
    </row>
    <row r="228" ht="15.75">
      <c r="A228" s="29"/>
    </row>
    <row r="229" ht="15.75">
      <c r="A229" s="29"/>
    </row>
    <row r="230" ht="15.75">
      <c r="A230" s="29"/>
    </row>
    <row r="231" ht="15.75">
      <c r="A231" s="29"/>
    </row>
    <row r="232" ht="15.75">
      <c r="A232" s="29"/>
    </row>
    <row r="233" ht="15.75">
      <c r="A233" s="29"/>
    </row>
    <row r="234" ht="15.75">
      <c r="A234" s="29"/>
    </row>
    <row r="235" ht="15.75">
      <c r="A235" s="29"/>
    </row>
    <row r="236" ht="15.75">
      <c r="A236" s="29"/>
    </row>
    <row r="237" ht="15.75">
      <c r="A237" s="29"/>
    </row>
    <row r="238" ht="15.75">
      <c r="A238" s="29"/>
    </row>
    <row r="239" ht="15.75">
      <c r="A239" s="29"/>
    </row>
    <row r="240" ht="15.75">
      <c r="A240" s="29"/>
    </row>
    <row r="241" ht="15.75">
      <c r="A241" s="29"/>
    </row>
    <row r="242" ht="15.75">
      <c r="A242" s="29"/>
    </row>
    <row r="243" ht="15.75">
      <c r="A243" s="29"/>
    </row>
    <row r="244" ht="15.75">
      <c r="A244" s="29"/>
    </row>
    <row r="245" ht="15.75">
      <c r="A245" s="29"/>
    </row>
    <row r="246" ht="15.75">
      <c r="A246" s="29"/>
    </row>
    <row r="247" ht="15.75">
      <c r="A247" s="29"/>
    </row>
    <row r="248" ht="15.75">
      <c r="A248" s="29"/>
    </row>
    <row r="249" ht="15.75">
      <c r="A249" s="29"/>
    </row>
    <row r="250" ht="15.75">
      <c r="A250" s="29"/>
    </row>
    <row r="251" ht="15.75">
      <c r="A251" s="29"/>
    </row>
    <row r="252" ht="15.75">
      <c r="A252" s="29"/>
    </row>
    <row r="253" ht="15.75">
      <c r="A253" s="29"/>
    </row>
    <row r="254" ht="15.75">
      <c r="A254" s="29"/>
    </row>
    <row r="255" ht="15.75">
      <c r="A255" s="29"/>
    </row>
    <row r="256" ht="15.75">
      <c r="A256" s="29"/>
    </row>
    <row r="257" ht="15.75">
      <c r="A257" s="29"/>
    </row>
    <row r="258" ht="15.75">
      <c r="A258" s="29"/>
    </row>
    <row r="259" ht="15.75">
      <c r="A259" s="29"/>
    </row>
    <row r="260" ht="15.75">
      <c r="A260" s="29"/>
    </row>
    <row r="261" ht="15.75">
      <c r="A261" s="29"/>
    </row>
    <row r="262" ht="15.75">
      <c r="A262" s="29"/>
    </row>
    <row r="263" ht="15.75">
      <c r="A263" s="29"/>
    </row>
    <row r="264" ht="15.75">
      <c r="A264" s="29"/>
    </row>
    <row r="265" ht="15.75">
      <c r="A265" s="29"/>
    </row>
    <row r="266" ht="15.75">
      <c r="A266" s="29"/>
    </row>
    <row r="267" ht="15.75">
      <c r="A267" s="29"/>
    </row>
    <row r="268" ht="15.75">
      <c r="A268" s="29"/>
    </row>
    <row r="269" ht="15.75">
      <c r="A269" s="29"/>
    </row>
    <row r="270" ht="15.75">
      <c r="A270" s="29"/>
    </row>
    <row r="271" ht="15.75">
      <c r="A271" s="29"/>
    </row>
    <row r="272" ht="15.75">
      <c r="A272" s="29"/>
    </row>
    <row r="273" ht="15.75">
      <c r="A273" s="29"/>
    </row>
    <row r="274" ht="15.75">
      <c r="A274" s="29"/>
    </row>
    <row r="275" ht="15.75">
      <c r="A275" s="29"/>
    </row>
    <row r="276" ht="15.75">
      <c r="A276" s="29"/>
    </row>
    <row r="277" ht="15.75">
      <c r="A277" s="29"/>
    </row>
    <row r="278" ht="15.75">
      <c r="A278" s="29"/>
    </row>
    <row r="279" ht="15.75">
      <c r="A279" s="29"/>
    </row>
    <row r="280" ht="15.75">
      <c r="A280" s="29"/>
    </row>
    <row r="281" ht="15.75">
      <c r="A281" s="29"/>
    </row>
    <row r="282" ht="15.75">
      <c r="A282" s="29"/>
    </row>
    <row r="283" ht="15.75">
      <c r="A283" s="29"/>
    </row>
    <row r="284" ht="15.75">
      <c r="A284" s="29"/>
    </row>
    <row r="285" ht="15.75">
      <c r="A285" s="29"/>
    </row>
    <row r="286" ht="15.75">
      <c r="A286" s="29"/>
    </row>
    <row r="287" ht="15.75">
      <c r="A287" s="29"/>
    </row>
    <row r="288" ht="15.75">
      <c r="A288" s="29"/>
    </row>
    <row r="289" ht="15.75">
      <c r="A289" s="29"/>
    </row>
    <row r="290" ht="15.75">
      <c r="A290" s="29"/>
    </row>
    <row r="291" ht="15.75">
      <c r="A291" s="29"/>
    </row>
    <row r="292" ht="15.75">
      <c r="A292" s="29"/>
    </row>
    <row r="293" ht="15.75">
      <c r="A293" s="29"/>
    </row>
    <row r="294" ht="15.75">
      <c r="A294" s="29"/>
    </row>
    <row r="295" ht="15.75">
      <c r="A295" s="29"/>
    </row>
    <row r="296" ht="15.75">
      <c r="A296" s="29"/>
    </row>
    <row r="297" ht="15.75">
      <c r="A297" s="29"/>
    </row>
    <row r="298" ht="15.75">
      <c r="A298" s="29"/>
    </row>
    <row r="299" ht="15.75">
      <c r="A299" s="29"/>
    </row>
    <row r="300" ht="15.75">
      <c r="A300" s="29"/>
    </row>
    <row r="301" ht="15.75">
      <c r="A301" s="29"/>
    </row>
    <row r="302" ht="15.75">
      <c r="A302" s="29"/>
    </row>
    <row r="303" ht="15.75">
      <c r="A303" s="29"/>
    </row>
    <row r="304" ht="15.75">
      <c r="A304" s="29"/>
    </row>
    <row r="305" ht="15.75">
      <c r="A305" s="29"/>
    </row>
    <row r="306" ht="15.75">
      <c r="A306" s="29"/>
    </row>
    <row r="307" ht="15.75">
      <c r="A307" s="29"/>
    </row>
    <row r="308" ht="15.75">
      <c r="A308" s="29"/>
    </row>
    <row r="309" ht="15.75">
      <c r="A309" s="29"/>
    </row>
    <row r="310" ht="15.75">
      <c r="A310" s="29"/>
    </row>
    <row r="311" ht="15.75">
      <c r="A311" s="29"/>
    </row>
    <row r="312" ht="15.75">
      <c r="A312" s="29"/>
    </row>
    <row r="313" ht="15.75">
      <c r="A313" s="29"/>
    </row>
    <row r="314" ht="15.75">
      <c r="A314" s="29"/>
    </row>
    <row r="315" ht="15.75">
      <c r="A315" s="29"/>
    </row>
    <row r="316" ht="15.75">
      <c r="A316" s="29"/>
    </row>
    <row r="317" ht="15.75">
      <c r="A317" s="29"/>
    </row>
    <row r="318" ht="15.75">
      <c r="A318" s="29"/>
    </row>
    <row r="319" ht="15.75">
      <c r="A319" s="29"/>
    </row>
    <row r="320" ht="15.75">
      <c r="A320" s="29"/>
    </row>
    <row r="321" ht="15.75">
      <c r="A321" s="29"/>
    </row>
    <row r="322" ht="15.75">
      <c r="A322" s="29"/>
    </row>
    <row r="323" ht="15.75">
      <c r="A323" s="29"/>
    </row>
    <row r="324" ht="15.75">
      <c r="A324" s="29"/>
    </row>
    <row r="325" ht="15.75">
      <c r="A325" s="29"/>
    </row>
    <row r="326" ht="15.75">
      <c r="A326" s="29"/>
    </row>
    <row r="327" ht="15.75">
      <c r="A327" s="29"/>
    </row>
    <row r="328" ht="15.75">
      <c r="A328" s="29"/>
    </row>
    <row r="329" ht="15.75">
      <c r="A329" s="29"/>
    </row>
    <row r="330" ht="15.75">
      <c r="A330" s="29"/>
    </row>
    <row r="331" ht="15.75">
      <c r="A331" s="29"/>
    </row>
    <row r="332" ht="15.75">
      <c r="A332" s="29"/>
    </row>
    <row r="333" ht="15.75">
      <c r="A333" s="29"/>
    </row>
    <row r="334" ht="15.75">
      <c r="A334" s="29"/>
    </row>
    <row r="335" ht="15.75">
      <c r="A335" s="29"/>
    </row>
    <row r="336" ht="15.75">
      <c r="A336" s="29"/>
    </row>
    <row r="337" ht="15.75">
      <c r="A337" s="29"/>
    </row>
    <row r="338" ht="15.75">
      <c r="A338" s="29"/>
    </row>
    <row r="339" ht="15.75">
      <c r="A339" s="29"/>
    </row>
    <row r="340" ht="15.75">
      <c r="A340" s="29"/>
    </row>
    <row r="341" ht="15.75">
      <c r="A341" s="29"/>
    </row>
    <row r="342" ht="15.75">
      <c r="A342" s="29"/>
    </row>
    <row r="343" ht="15.75">
      <c r="A343" s="29"/>
    </row>
    <row r="344" ht="15.75">
      <c r="A344" s="29"/>
    </row>
    <row r="345" ht="15.75">
      <c r="A345" s="29"/>
    </row>
    <row r="346" ht="15.75">
      <c r="A346" s="29"/>
    </row>
    <row r="347" ht="15.75">
      <c r="A347" s="29"/>
    </row>
    <row r="348" ht="15.75">
      <c r="A348" s="29"/>
    </row>
    <row r="349" ht="15.75">
      <c r="A349" s="29"/>
    </row>
    <row r="350" ht="15.75">
      <c r="A350" s="29"/>
    </row>
    <row r="351" ht="15.75">
      <c r="A351" s="29"/>
    </row>
    <row r="352" ht="15.75">
      <c r="A352" s="29"/>
    </row>
    <row r="353" ht="15.75">
      <c r="A353" s="29"/>
    </row>
    <row r="354" ht="15.75">
      <c r="A354" s="29"/>
    </row>
    <row r="355" ht="15.75">
      <c r="A355" s="29"/>
    </row>
    <row r="356" ht="15.75">
      <c r="A356" s="29"/>
    </row>
    <row r="357" ht="15.75">
      <c r="A357" s="29"/>
    </row>
    <row r="358" ht="15.75">
      <c r="A358" s="29"/>
    </row>
    <row r="359" ht="15.75">
      <c r="A359" s="29"/>
    </row>
    <row r="360" ht="15.75">
      <c r="A360" s="29"/>
    </row>
    <row r="361" ht="15.75">
      <c r="A361" s="29"/>
    </row>
    <row r="362" ht="15.75">
      <c r="A362" s="29"/>
    </row>
    <row r="363" ht="15.75">
      <c r="A363" s="29"/>
    </row>
    <row r="364" ht="15.75">
      <c r="A364" s="29"/>
    </row>
    <row r="365" ht="15.75">
      <c r="A365" s="29"/>
    </row>
    <row r="366" ht="15.75">
      <c r="A366" s="29"/>
    </row>
    <row r="367" ht="15.75">
      <c r="A367" s="29"/>
    </row>
    <row r="368" ht="15.75">
      <c r="A368" s="29"/>
    </row>
    <row r="369" ht="15.75">
      <c r="A369" s="29"/>
    </row>
    <row r="370" ht="15.75">
      <c r="A370" s="29"/>
    </row>
    <row r="371" ht="15.75">
      <c r="A371" s="29"/>
    </row>
    <row r="372" ht="15.75">
      <c r="A372" s="29"/>
    </row>
    <row r="373" ht="15.75">
      <c r="A373" s="29"/>
    </row>
    <row r="374" ht="15.75">
      <c r="A374" s="29"/>
    </row>
    <row r="375" ht="15.75">
      <c r="A375" s="29"/>
    </row>
    <row r="376" ht="15.75">
      <c r="A376" s="29"/>
    </row>
    <row r="377" ht="15.75">
      <c r="A377" s="29"/>
    </row>
    <row r="378" ht="15.75">
      <c r="A378" s="29"/>
    </row>
    <row r="379" ht="15.75">
      <c r="A379" s="29"/>
    </row>
    <row r="380" ht="15.75">
      <c r="A380" s="29"/>
    </row>
    <row r="381" ht="15.75">
      <c r="A381" s="29"/>
    </row>
    <row r="382" ht="15.75">
      <c r="A382" s="29"/>
    </row>
    <row r="383" ht="15.75">
      <c r="A383" s="29"/>
    </row>
    <row r="384" ht="15.75">
      <c r="A384" s="29"/>
    </row>
    <row r="385" ht="15.75">
      <c r="A385" s="29"/>
    </row>
    <row r="386" ht="15.75">
      <c r="A386" s="29"/>
    </row>
    <row r="387" ht="15.75">
      <c r="A387" s="29"/>
    </row>
    <row r="388" ht="15.75">
      <c r="A388" s="29"/>
    </row>
    <row r="389" ht="15.75">
      <c r="A389" s="29"/>
    </row>
    <row r="390" ht="15.75">
      <c r="A390" s="29"/>
    </row>
    <row r="391" ht="15.75">
      <c r="A391" s="29"/>
    </row>
    <row r="392" ht="15.75">
      <c r="A392" s="29"/>
    </row>
    <row r="393" ht="15.75">
      <c r="A393" s="29"/>
    </row>
    <row r="394" ht="15.75">
      <c r="A394" s="29"/>
    </row>
    <row r="395" ht="15.75">
      <c r="A395" s="29"/>
    </row>
    <row r="396" ht="15.75">
      <c r="A396" s="29"/>
    </row>
    <row r="397" ht="15.75">
      <c r="A397" s="29"/>
    </row>
    <row r="398" ht="15.75">
      <c r="A398" s="29"/>
    </row>
    <row r="399" ht="15.75">
      <c r="A399" s="29"/>
    </row>
    <row r="400" ht="15.75">
      <c r="A400" s="29"/>
    </row>
    <row r="401" ht="15.75">
      <c r="A401" s="29"/>
    </row>
    <row r="402" ht="15.75">
      <c r="A402" s="29"/>
    </row>
    <row r="403" ht="15.75">
      <c r="A403" s="29"/>
    </row>
    <row r="404" ht="15.75">
      <c r="A404" s="29"/>
    </row>
    <row r="405" ht="15.75">
      <c r="A405" s="29"/>
    </row>
    <row r="406" ht="15.75">
      <c r="A406" s="29"/>
    </row>
    <row r="407" ht="15.75">
      <c r="A407" s="29"/>
    </row>
    <row r="408" ht="15.75">
      <c r="A408" s="29"/>
    </row>
    <row r="409" ht="15.75">
      <c r="A409" s="29"/>
    </row>
    <row r="410" ht="15.75">
      <c r="A410" s="29"/>
    </row>
    <row r="411" ht="15.75">
      <c r="A411" s="29"/>
    </row>
    <row r="412" ht="15.75">
      <c r="A412" s="29"/>
    </row>
    <row r="413" ht="15.75">
      <c r="A413" s="29"/>
    </row>
    <row r="414" ht="15.75">
      <c r="A414" s="29"/>
    </row>
    <row r="415" ht="15.75">
      <c r="A415" s="29"/>
    </row>
    <row r="416" ht="15.75">
      <c r="A416" s="29"/>
    </row>
    <row r="417" ht="15.75">
      <c r="A417" s="29"/>
    </row>
    <row r="418" ht="15.75">
      <c r="A418" s="29"/>
    </row>
    <row r="419" ht="15.75">
      <c r="A419" s="29"/>
    </row>
    <row r="420" ht="15.75">
      <c r="A420" s="29"/>
    </row>
    <row r="421" ht="15.75">
      <c r="A421" s="29"/>
    </row>
    <row r="422" ht="15.75">
      <c r="A422" s="29"/>
    </row>
    <row r="423" ht="15.75">
      <c r="A423" s="29"/>
    </row>
    <row r="424" ht="15.75">
      <c r="A424" s="29"/>
    </row>
    <row r="425" ht="15.75">
      <c r="A425" s="29"/>
    </row>
    <row r="426" ht="15.75">
      <c r="A426" s="29"/>
    </row>
    <row r="427" ht="15.75">
      <c r="A427" s="29"/>
    </row>
    <row r="428" ht="15.75">
      <c r="A428" s="29"/>
    </row>
    <row r="429" ht="15.75">
      <c r="A429" s="29"/>
    </row>
    <row r="430" ht="15.75">
      <c r="A430" s="29"/>
    </row>
    <row r="431" ht="15.75">
      <c r="A431" s="29"/>
    </row>
    <row r="432" ht="15.75">
      <c r="A432" s="29"/>
    </row>
    <row r="433" ht="15.75">
      <c r="A433" s="29"/>
    </row>
    <row r="434" ht="15.75">
      <c r="A434" s="29"/>
    </row>
    <row r="435" ht="15.75">
      <c r="A435" s="29"/>
    </row>
    <row r="436" ht="15.75">
      <c r="A436" s="29"/>
    </row>
    <row r="437" ht="15.75">
      <c r="A437" s="29"/>
    </row>
    <row r="438" ht="15.75">
      <c r="A438" s="29"/>
    </row>
    <row r="439" ht="15.75">
      <c r="A439" s="29"/>
    </row>
    <row r="440" ht="15.75">
      <c r="A440" s="29"/>
    </row>
    <row r="441" ht="15.75">
      <c r="A441" s="29"/>
    </row>
    <row r="442" ht="15.75">
      <c r="A442" s="29"/>
    </row>
    <row r="443" ht="15.75">
      <c r="A443" s="29"/>
    </row>
    <row r="444" ht="15.75">
      <c r="A444" s="29"/>
    </row>
    <row r="445" ht="15.75">
      <c r="A445" s="29"/>
    </row>
    <row r="446" ht="15.75">
      <c r="A446" s="29"/>
    </row>
    <row r="447" ht="15.75">
      <c r="A447" s="29"/>
    </row>
    <row r="448" ht="15.75">
      <c r="A448" s="29"/>
    </row>
    <row r="449" ht="15.75">
      <c r="A449" s="29"/>
    </row>
    <row r="450" ht="15.75">
      <c r="A450" s="29"/>
    </row>
    <row r="451" ht="15.75">
      <c r="A451" s="29"/>
    </row>
    <row r="452" ht="15.75">
      <c r="A452" s="29"/>
    </row>
    <row r="453" ht="15.75">
      <c r="A453" s="29"/>
    </row>
    <row r="454" ht="15.75">
      <c r="A454" s="29"/>
    </row>
    <row r="455" ht="15.75">
      <c r="A455" s="29"/>
    </row>
    <row r="456" ht="15.75">
      <c r="A456" s="29"/>
    </row>
    <row r="457" ht="15.75">
      <c r="A457" s="29"/>
    </row>
    <row r="458" ht="15.75">
      <c r="A458" s="29"/>
    </row>
    <row r="459" ht="15.75">
      <c r="A459" s="29"/>
    </row>
    <row r="460" ht="15.75">
      <c r="A460" s="29"/>
    </row>
    <row r="461" ht="15.75">
      <c r="A461" s="29"/>
    </row>
    <row r="462" ht="15.75">
      <c r="A462" s="29"/>
    </row>
    <row r="463" ht="15.75">
      <c r="A463" s="29"/>
    </row>
    <row r="464" ht="15.75">
      <c r="A464" s="29"/>
    </row>
    <row r="465" ht="15.75">
      <c r="A465" s="29"/>
    </row>
    <row r="466" ht="15.75">
      <c r="A466" s="29"/>
    </row>
    <row r="467" ht="15.75">
      <c r="A467" s="29"/>
    </row>
    <row r="468" ht="15.75">
      <c r="A468" s="29"/>
    </row>
    <row r="469" ht="15.75">
      <c r="A469" s="29"/>
    </row>
    <row r="470" ht="15.75">
      <c r="A470" s="29"/>
    </row>
  </sheetData>
  <mergeCells count="20">
    <mergeCell ref="B18:I18"/>
    <mergeCell ref="B75:I75"/>
    <mergeCell ref="B74:I74"/>
    <mergeCell ref="H1:I1"/>
    <mergeCell ref="C6:E6"/>
    <mergeCell ref="G6:I6"/>
    <mergeCell ref="C21:D21"/>
    <mergeCell ref="H21:I21"/>
    <mergeCell ref="C29:D29"/>
    <mergeCell ref="H29:I29"/>
    <mergeCell ref="B57:I57"/>
    <mergeCell ref="B39:D39"/>
    <mergeCell ref="B58:I58"/>
    <mergeCell ref="B66:I66"/>
    <mergeCell ref="B67:I67"/>
    <mergeCell ref="B68:I68"/>
    <mergeCell ref="B69:I69"/>
    <mergeCell ref="B73:I73"/>
    <mergeCell ref="B71:I71"/>
    <mergeCell ref="B70:H70"/>
  </mergeCells>
  <printOptions horizontalCentered="1"/>
  <pageMargins left="0.43" right="0.15748031496062992" top="0.5905511811023623" bottom="0.5905511811023623" header="0.5118110236220472" footer="0.5118110236220472"/>
  <pageSetup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dimension ref="A1:IV78"/>
  <sheetViews>
    <sheetView showGridLines="0" zoomScale="75" zoomScaleNormal="75" zoomScaleSheetLayoutView="70" workbookViewId="0" topLeftCell="A62">
      <selection activeCell="C89" sqref="C89"/>
    </sheetView>
  </sheetViews>
  <sheetFormatPr defaultColWidth="9.00390625" defaultRowHeight="14.25"/>
  <cols>
    <col min="1" max="1" width="4.50390625" style="280" customWidth="1"/>
    <col min="2" max="2" width="49.25390625" style="0" customWidth="1"/>
    <col min="3" max="3" width="17.25390625" style="0" customWidth="1"/>
    <col min="6" max="6" width="12.75390625" style="0" customWidth="1"/>
    <col min="7" max="7" width="12.875" style="0" customWidth="1"/>
    <col min="8" max="8" width="13.875" style="0" customWidth="1"/>
    <col min="9" max="9" width="13.75390625" style="0" customWidth="1"/>
    <col min="12" max="12" width="7.75390625" style="0" customWidth="1"/>
    <col min="13" max="14" width="8.75390625" style="0" hidden="1" customWidth="1"/>
  </cols>
  <sheetData>
    <row r="1" spans="1:9" ht="14.25">
      <c r="A1" s="26" t="s">
        <v>989</v>
      </c>
      <c r="B1" s="2"/>
      <c r="C1" s="5"/>
      <c r="D1" s="5"/>
      <c r="E1" s="5"/>
      <c r="F1" s="5"/>
      <c r="G1" s="5"/>
      <c r="H1" s="1510" t="s">
        <v>143</v>
      </c>
      <c r="I1" s="1511"/>
    </row>
    <row r="2" spans="1:18" s="168" customFormat="1" ht="15">
      <c r="A2" s="170"/>
      <c r="N2" s="199"/>
      <c r="O2" s="199"/>
      <c r="P2" s="199"/>
      <c r="Q2" s="199"/>
      <c r="R2" s="199"/>
    </row>
    <row r="3" spans="1:18" s="168" customFormat="1" ht="15.75">
      <c r="A3" s="29" t="s">
        <v>991</v>
      </c>
      <c r="N3" s="199"/>
      <c r="O3" s="200"/>
      <c r="P3" s="200"/>
      <c r="Q3" s="200"/>
      <c r="R3" s="200"/>
    </row>
    <row r="4" spans="1:9" ht="14.25">
      <c r="A4" s="11"/>
      <c r="B4" s="5"/>
      <c r="C4" s="5"/>
      <c r="D4" s="5"/>
      <c r="E4" s="5"/>
      <c r="F4" s="5"/>
      <c r="G4" s="5"/>
      <c r="H4" s="5"/>
      <c r="I4" s="5"/>
    </row>
    <row r="5" spans="1:9" ht="15.75">
      <c r="A5" s="32" t="s">
        <v>460</v>
      </c>
      <c r="B5" s="5"/>
      <c r="C5" s="5"/>
      <c r="D5" s="5"/>
      <c r="E5" s="5"/>
      <c r="F5" s="5"/>
      <c r="G5" s="5"/>
      <c r="H5" s="5"/>
      <c r="I5" s="5"/>
    </row>
    <row r="6" spans="1:9" ht="15.75">
      <c r="A6" s="32"/>
      <c r="B6" s="5"/>
      <c r="C6" s="5"/>
      <c r="D6" s="5"/>
      <c r="E6" s="5"/>
      <c r="F6" s="5"/>
      <c r="G6" s="5"/>
      <c r="H6" s="5"/>
      <c r="I6" s="5"/>
    </row>
    <row r="7" spans="1:9" ht="14.25">
      <c r="A7" s="11"/>
      <c r="B7" s="5"/>
      <c r="C7" s="5"/>
      <c r="D7" s="5"/>
      <c r="E7" s="5"/>
      <c r="F7" s="5"/>
      <c r="G7" s="35"/>
      <c r="H7" s="35">
        <v>2006</v>
      </c>
      <c r="I7" s="35">
        <v>2005</v>
      </c>
    </row>
    <row r="8" spans="1:9" ht="14.25">
      <c r="A8" s="36" t="s">
        <v>144</v>
      </c>
      <c r="B8" s="37"/>
      <c r="C8" s="37"/>
      <c r="D8" s="37"/>
      <c r="E8" s="37"/>
      <c r="F8" s="37"/>
      <c r="G8" s="38"/>
      <c r="H8" s="38" t="s">
        <v>468</v>
      </c>
      <c r="I8" s="38" t="s">
        <v>468</v>
      </c>
    </row>
    <row r="9" spans="1:9" ht="7.5" customHeight="1">
      <c r="A9" s="11"/>
      <c r="B9" s="5"/>
      <c r="C9" s="5"/>
      <c r="D9" s="5"/>
      <c r="E9" s="5"/>
      <c r="F9" s="5"/>
      <c r="G9" s="5"/>
      <c r="H9" s="4"/>
      <c r="I9" s="4"/>
    </row>
    <row r="10" spans="1:9" ht="14.25">
      <c r="A10" s="10" t="s">
        <v>549</v>
      </c>
      <c r="B10" s="5"/>
      <c r="C10" s="5"/>
      <c r="D10" s="5"/>
      <c r="E10" s="5"/>
      <c r="F10" s="5"/>
      <c r="G10" s="5"/>
      <c r="H10" s="67"/>
      <c r="I10" s="67"/>
    </row>
    <row r="11" spans="1:9" ht="14.25">
      <c r="A11" s="46" t="s">
        <v>621</v>
      </c>
      <c r="B11" s="5"/>
      <c r="C11" s="5"/>
      <c r="D11" s="5"/>
      <c r="E11" s="5"/>
      <c r="F11" s="5"/>
      <c r="G11" s="67"/>
      <c r="H11" s="271">
        <v>530</v>
      </c>
      <c r="I11" s="272">
        <v>424</v>
      </c>
    </row>
    <row r="12" spans="1:9" ht="14.25">
      <c r="A12" s="46" t="s">
        <v>387</v>
      </c>
      <c r="B12" s="5"/>
      <c r="C12" s="5"/>
      <c r="D12" s="18"/>
      <c r="E12" s="18"/>
      <c r="F12" s="18"/>
      <c r="G12" s="67"/>
      <c r="H12" s="1133">
        <v>0</v>
      </c>
      <c r="I12" s="272">
        <v>-148</v>
      </c>
    </row>
    <row r="13" spans="1:9" ht="14.25">
      <c r="A13" s="46" t="s">
        <v>388</v>
      </c>
      <c r="B13" s="5"/>
      <c r="C13" s="5"/>
      <c r="D13" s="18"/>
      <c r="E13" s="18"/>
      <c r="F13" s="18"/>
      <c r="G13" s="67"/>
      <c r="H13" s="1133">
        <v>0</v>
      </c>
      <c r="I13" s="272">
        <v>-47</v>
      </c>
    </row>
    <row r="14" spans="1:9" ht="14.25">
      <c r="A14" s="46" t="s">
        <v>622</v>
      </c>
      <c r="B14" s="5"/>
      <c r="C14" s="5"/>
      <c r="D14" s="5"/>
      <c r="E14" s="5"/>
      <c r="F14" s="5"/>
      <c r="G14" s="67"/>
      <c r="H14" s="271">
        <v>-110</v>
      </c>
      <c r="I14" s="272">
        <v>-46</v>
      </c>
    </row>
    <row r="15" spans="1:9" ht="14.25">
      <c r="A15" s="273"/>
      <c r="B15" s="274"/>
      <c r="C15" s="274"/>
      <c r="D15" s="274"/>
      <c r="E15" s="274"/>
      <c r="F15" s="274"/>
      <c r="G15" s="275"/>
      <c r="H15" s="276">
        <f>SUM(H11:H14)</f>
        <v>420</v>
      </c>
      <c r="I15" s="277">
        <f>SUM(I11:I14)</f>
        <v>183</v>
      </c>
    </row>
    <row r="16" spans="1:9" ht="7.5" customHeight="1">
      <c r="A16" s="11"/>
      <c r="B16" s="11"/>
      <c r="C16" s="5"/>
      <c r="D16" s="5"/>
      <c r="E16" s="5"/>
      <c r="F16" s="5"/>
      <c r="G16" s="67"/>
      <c r="H16" s="278"/>
      <c r="I16" s="279"/>
    </row>
    <row r="17" spans="1:9" ht="14.25">
      <c r="A17" s="10" t="s">
        <v>589</v>
      </c>
      <c r="B17" s="5"/>
      <c r="C17" s="5"/>
      <c r="D17" s="5"/>
      <c r="E17" s="5"/>
      <c r="F17" s="5"/>
      <c r="G17" s="67"/>
      <c r="H17" s="271"/>
      <c r="I17" s="272"/>
    </row>
    <row r="18" spans="1:9" ht="14.25">
      <c r="A18" s="46" t="s">
        <v>623</v>
      </c>
      <c r="B18" s="11"/>
      <c r="C18" s="5"/>
      <c r="D18" s="5"/>
      <c r="E18" s="5"/>
      <c r="F18" s="5"/>
      <c r="G18" s="67"/>
      <c r="H18" s="271"/>
      <c r="I18" s="272"/>
    </row>
    <row r="19" spans="2:9" ht="15" customHeight="1">
      <c r="B19" s="46" t="s">
        <v>624</v>
      </c>
      <c r="C19" s="5"/>
      <c r="D19" s="5"/>
      <c r="E19" s="5"/>
      <c r="F19" s="5"/>
      <c r="G19" s="67"/>
      <c r="H19" s="271">
        <v>202</v>
      </c>
      <c r="I19" s="272">
        <v>160</v>
      </c>
    </row>
    <row r="20" spans="1:9" ht="14.25">
      <c r="A20" s="46"/>
      <c r="B20" s="46" t="s">
        <v>155</v>
      </c>
      <c r="C20" s="5"/>
      <c r="D20" s="5"/>
      <c r="E20" s="5"/>
      <c r="F20" s="5"/>
      <c r="G20" s="67"/>
      <c r="H20" s="271">
        <v>49</v>
      </c>
      <c r="I20" s="272">
        <v>52</v>
      </c>
    </row>
    <row r="21" spans="1:9" ht="14.25">
      <c r="A21" s="46" t="s">
        <v>625</v>
      </c>
      <c r="B21" s="280"/>
      <c r="C21" s="5"/>
      <c r="D21" s="5"/>
      <c r="E21" s="5"/>
      <c r="F21" s="5"/>
      <c r="G21" s="67"/>
      <c r="H21" s="271">
        <v>118</v>
      </c>
      <c r="I21" s="272">
        <v>89</v>
      </c>
    </row>
    <row r="22" spans="1:9" ht="14.25">
      <c r="A22" s="46" t="s">
        <v>158</v>
      </c>
      <c r="B22" s="5"/>
      <c r="C22" s="5"/>
      <c r="D22" s="5"/>
      <c r="E22" s="5"/>
      <c r="F22" s="5"/>
      <c r="G22" s="67"/>
      <c r="H22" s="271">
        <v>45</v>
      </c>
      <c r="I22" s="272">
        <v>53</v>
      </c>
    </row>
    <row r="23" spans="1:9" ht="14.25">
      <c r="A23" s="46" t="s">
        <v>781</v>
      </c>
      <c r="B23" s="11"/>
      <c r="C23" s="5"/>
      <c r="D23" s="5"/>
      <c r="E23" s="5"/>
      <c r="F23" s="5"/>
      <c r="G23" s="67"/>
      <c r="H23" s="1133">
        <v>0</v>
      </c>
      <c r="I23" s="272">
        <v>140</v>
      </c>
    </row>
    <row r="24" spans="1:9" ht="14.25">
      <c r="A24" s="46" t="s">
        <v>0</v>
      </c>
      <c r="B24" s="5"/>
      <c r="C24" s="5"/>
      <c r="D24" s="5"/>
      <c r="E24" s="5"/>
      <c r="F24" s="5"/>
      <c r="G24" s="67"/>
      <c r="H24" s="271">
        <v>-7</v>
      </c>
      <c r="I24" s="272">
        <v>10</v>
      </c>
    </row>
    <row r="25" spans="1:9" ht="14.25">
      <c r="A25" s="46" t="s">
        <v>953</v>
      </c>
      <c r="B25" s="5"/>
      <c r="C25" s="5"/>
      <c r="D25" s="5"/>
      <c r="E25" s="5"/>
      <c r="F25" s="5"/>
      <c r="G25" s="67"/>
      <c r="H25" s="271">
        <v>42</v>
      </c>
      <c r="I25" s="272">
        <v>26</v>
      </c>
    </row>
    <row r="26" spans="1:9" ht="14.25">
      <c r="A26" s="273"/>
      <c r="B26" s="274"/>
      <c r="C26" s="274"/>
      <c r="D26" s="274"/>
      <c r="E26" s="274"/>
      <c r="F26" s="274"/>
      <c r="G26" s="275"/>
      <c r="H26" s="276">
        <f>SUM(H18:H25)</f>
        <v>449</v>
      </c>
      <c r="I26" s="277">
        <f>SUM(I18:I25)</f>
        <v>530</v>
      </c>
    </row>
    <row r="27" spans="1:9" ht="7.5" customHeight="1">
      <c r="A27" s="11"/>
      <c r="B27" s="5"/>
      <c r="C27" s="5"/>
      <c r="D27" s="5"/>
      <c r="E27" s="5"/>
      <c r="F27" s="5"/>
      <c r="G27" s="67"/>
      <c r="H27" s="278"/>
      <c r="I27" s="279"/>
    </row>
    <row r="28" spans="1:9" ht="14.25">
      <c r="A28" s="10" t="s">
        <v>570</v>
      </c>
      <c r="B28" s="5"/>
      <c r="C28" s="5"/>
      <c r="D28" s="5"/>
      <c r="E28" s="5"/>
      <c r="F28" s="5"/>
      <c r="G28" s="67"/>
      <c r="H28" s="271"/>
      <c r="I28" s="272"/>
    </row>
    <row r="29" spans="1:9" ht="14.25">
      <c r="A29" s="46" t="s">
        <v>621</v>
      </c>
      <c r="B29" s="5"/>
      <c r="C29" s="5"/>
      <c r="D29" s="5"/>
      <c r="E29" s="5"/>
      <c r="F29" s="5"/>
      <c r="G29" s="67"/>
      <c r="H29" s="271">
        <v>254</v>
      </c>
      <c r="I29" s="272">
        <v>162</v>
      </c>
    </row>
    <row r="30" spans="1:9" ht="14.25">
      <c r="A30" s="46" t="s">
        <v>954</v>
      </c>
      <c r="B30" s="5"/>
      <c r="C30" s="5"/>
      <c r="D30" s="5"/>
      <c r="E30" s="5"/>
      <c r="F30" s="5"/>
      <c r="G30" s="67"/>
      <c r="H30" s="271">
        <v>45</v>
      </c>
      <c r="I30" s="272">
        <v>-9</v>
      </c>
    </row>
    <row r="31" spans="1:9" ht="14.25">
      <c r="A31" s="46" t="s">
        <v>955</v>
      </c>
      <c r="B31" s="5"/>
      <c r="C31" s="5"/>
      <c r="D31" s="5"/>
      <c r="E31" s="5"/>
      <c r="F31" s="5"/>
      <c r="G31" s="67"/>
      <c r="H31" s="271">
        <v>16</v>
      </c>
      <c r="I31" s="272">
        <v>10</v>
      </c>
    </row>
    <row r="32" spans="1:9" ht="14.25">
      <c r="A32" s="273"/>
      <c r="B32" s="274"/>
      <c r="C32" s="274"/>
      <c r="D32" s="274"/>
      <c r="E32" s="274"/>
      <c r="F32" s="274"/>
      <c r="G32" s="275"/>
      <c r="H32" s="276">
        <f>SUM(H29:H31)</f>
        <v>315</v>
      </c>
      <c r="I32" s="277">
        <f>SUM(I29:I31)</f>
        <v>163</v>
      </c>
    </row>
    <row r="33" spans="1:9" ht="7.5" customHeight="1">
      <c r="A33" s="11"/>
      <c r="B33" s="5"/>
      <c r="C33" s="5"/>
      <c r="D33" s="5"/>
      <c r="E33" s="5"/>
      <c r="F33" s="5"/>
      <c r="G33" s="67"/>
      <c r="H33" s="278"/>
      <c r="I33" s="279"/>
    </row>
    <row r="34" spans="1:9" ht="14.25">
      <c r="A34" s="52" t="s">
        <v>627</v>
      </c>
      <c r="B34" s="53"/>
      <c r="C34" s="53"/>
      <c r="D34" s="53"/>
      <c r="E34" s="53"/>
      <c r="F34" s="53"/>
      <c r="G34" s="281"/>
      <c r="H34" s="278">
        <f>H15+H26+H32</f>
        <v>1184</v>
      </c>
      <c r="I34" s="279">
        <f>I15+I26+I32</f>
        <v>876</v>
      </c>
    </row>
    <row r="35" spans="1:9" ht="7.5" customHeight="1">
      <c r="A35" s="282"/>
      <c r="B35" s="37"/>
      <c r="C35" s="37"/>
      <c r="D35" s="37"/>
      <c r="E35" s="37"/>
      <c r="F35" s="37"/>
      <c r="G35" s="37"/>
      <c r="H35" s="283"/>
      <c r="I35" s="284"/>
    </row>
    <row r="36" spans="1:9" ht="14.25">
      <c r="A36" s="65"/>
      <c r="B36" s="53"/>
      <c r="C36" s="53"/>
      <c r="D36" s="53"/>
      <c r="E36" s="53"/>
      <c r="F36" s="53"/>
      <c r="G36" s="53"/>
      <c r="H36" s="285"/>
      <c r="I36" s="285"/>
    </row>
    <row r="37" spans="1:9" ht="14.25">
      <c r="A37" s="40" t="s">
        <v>475</v>
      </c>
      <c r="B37" s="5"/>
      <c r="C37" s="5"/>
      <c r="D37" s="5"/>
      <c r="E37" s="5"/>
      <c r="F37" s="5"/>
      <c r="G37" s="5"/>
      <c r="H37" s="39"/>
      <c r="I37" s="39"/>
    </row>
    <row r="38" spans="1:9" ht="7.5" customHeight="1">
      <c r="A38" s="40"/>
      <c r="B38" s="5"/>
      <c r="C38" s="5"/>
      <c r="D38" s="5"/>
      <c r="E38" s="5"/>
      <c r="F38" s="5"/>
      <c r="G38" s="5"/>
      <c r="H38" s="39"/>
      <c r="I38" s="39"/>
    </row>
    <row r="39" spans="1:9" ht="14.25" customHeight="1">
      <c r="A39" s="69" t="s">
        <v>782</v>
      </c>
      <c r="B39" s="18" t="s">
        <v>95</v>
      </c>
      <c r="C39" s="5"/>
      <c r="D39" s="5"/>
      <c r="E39" s="5"/>
      <c r="F39" s="5"/>
      <c r="G39" s="5"/>
      <c r="H39" s="39"/>
      <c r="I39" s="39"/>
    </row>
    <row r="40" spans="1:9" ht="99" customHeight="1">
      <c r="A40" s="286"/>
      <c r="B40" s="1461" t="s">
        <v>11</v>
      </c>
      <c r="C40" s="1462"/>
      <c r="D40" s="1462"/>
      <c r="E40" s="1462"/>
      <c r="F40" s="1462"/>
      <c r="G40" s="1462"/>
      <c r="H40" s="1462"/>
      <c r="I40" s="1462"/>
    </row>
    <row r="41" spans="1:9" ht="6" customHeight="1">
      <c r="A41" s="286"/>
      <c r="B41" s="5"/>
      <c r="C41" s="5"/>
      <c r="D41" s="5"/>
      <c r="E41" s="5"/>
      <c r="F41" s="5"/>
      <c r="G41" s="5"/>
      <c r="H41" s="39"/>
      <c r="I41" s="39"/>
    </row>
    <row r="42" spans="1:9" ht="15" customHeight="1">
      <c r="A42" s="69" t="s">
        <v>783</v>
      </c>
      <c r="B42" s="18" t="s">
        <v>784</v>
      </c>
      <c r="C42" s="5"/>
      <c r="D42" s="5"/>
      <c r="E42" s="5"/>
      <c r="F42" s="5"/>
      <c r="G42" s="5"/>
      <c r="H42" s="39"/>
      <c r="I42" s="39"/>
    </row>
    <row r="43" spans="1:9" ht="7.5" customHeight="1">
      <c r="A43" s="286"/>
      <c r="B43" s="5"/>
      <c r="C43" s="5"/>
      <c r="D43" s="5"/>
      <c r="E43" s="5"/>
      <c r="F43" s="5"/>
      <c r="G43" s="5"/>
      <c r="H43" s="39"/>
      <c r="I43" s="39"/>
    </row>
    <row r="44" spans="1:9" s="401" customFormat="1" ht="18" customHeight="1">
      <c r="A44" s="1276"/>
      <c r="B44" s="1458" t="s">
        <v>785</v>
      </c>
      <c r="C44" s="1470"/>
      <c r="D44" s="1470"/>
      <c r="E44" s="1470"/>
      <c r="F44" s="1470"/>
      <c r="G44" s="1470"/>
      <c r="H44" s="1470"/>
      <c r="I44" s="1470"/>
    </row>
    <row r="45" spans="1:9" ht="17.25" customHeight="1">
      <c r="A45" s="286"/>
      <c r="B45" s="1463" t="s">
        <v>936</v>
      </c>
      <c r="C45" s="1464"/>
      <c r="D45" s="1464"/>
      <c r="E45" s="1464"/>
      <c r="F45" s="1464"/>
      <c r="G45" s="1464"/>
      <c r="H45" s="1464"/>
      <c r="I45" s="1464"/>
    </row>
    <row r="46" spans="1:9" ht="3.75" customHeight="1">
      <c r="A46" s="286"/>
      <c r="B46" s="1505"/>
      <c r="C46" s="1506"/>
      <c r="D46" s="1506"/>
      <c r="E46" s="1506"/>
      <c r="F46" s="1506"/>
      <c r="G46" s="1506"/>
      <c r="H46" s="1506"/>
      <c r="I46" s="1506"/>
    </row>
    <row r="47" spans="1:9" s="401" customFormat="1" ht="18" customHeight="1">
      <c r="A47" s="1276"/>
      <c r="B47" s="1505" t="s">
        <v>786</v>
      </c>
      <c r="C47" s="1506"/>
      <c r="D47" s="23"/>
      <c r="E47" s="23"/>
      <c r="F47" s="23"/>
      <c r="G47" s="23"/>
      <c r="H47" s="23"/>
      <c r="I47" s="23"/>
    </row>
    <row r="48" spans="1:9" ht="18" customHeight="1">
      <c r="A48" s="286"/>
      <c r="B48" s="1476" t="s">
        <v>928</v>
      </c>
      <c r="C48" s="1477"/>
      <c r="D48" s="1477"/>
      <c r="E48" s="1477"/>
      <c r="F48" s="1477"/>
      <c r="G48" s="1477"/>
      <c r="H48" s="1477"/>
      <c r="I48" s="1477"/>
    </row>
    <row r="49" spans="1:9" ht="5.25" customHeight="1">
      <c r="A49" s="286"/>
      <c r="B49" s="5"/>
      <c r="C49" s="5"/>
      <c r="D49" s="5"/>
      <c r="E49" s="5"/>
      <c r="F49" s="5"/>
      <c r="G49" s="5"/>
      <c r="H49" s="39"/>
      <c r="I49" s="39"/>
    </row>
    <row r="50" spans="1:9" ht="12" customHeight="1">
      <c r="A50" s="286"/>
      <c r="B50" s="18" t="s">
        <v>86</v>
      </c>
      <c r="C50" s="5"/>
      <c r="D50" s="5"/>
      <c r="E50" s="5"/>
      <c r="F50" s="5"/>
      <c r="G50" s="5"/>
      <c r="H50" s="39"/>
      <c r="I50" s="39"/>
    </row>
    <row r="51" spans="1:9" ht="12.75" customHeight="1">
      <c r="A51" s="286"/>
      <c r="B51" s="22"/>
      <c r="C51" s="23"/>
      <c r="D51" s="23"/>
      <c r="E51" s="23"/>
      <c r="F51" s="23"/>
      <c r="G51" s="23"/>
      <c r="H51" s="1284">
        <v>2006</v>
      </c>
      <c r="I51" s="23">
        <v>2005</v>
      </c>
    </row>
    <row r="52" spans="2:9" ht="16.5" customHeight="1">
      <c r="B52" s="1478"/>
      <c r="C52" s="1478"/>
      <c r="D52" s="1478"/>
      <c r="E52" s="38"/>
      <c r="F52" s="38"/>
      <c r="G52" s="38"/>
      <c r="H52" s="38" t="s">
        <v>468</v>
      </c>
      <c r="I52" s="38" t="s">
        <v>468</v>
      </c>
    </row>
    <row r="53" spans="2:9" ht="15" customHeight="1">
      <c r="B53" s="1156" t="s">
        <v>214</v>
      </c>
      <c r="C53" s="1157"/>
      <c r="D53" s="1157"/>
      <c r="E53" s="1157"/>
      <c r="F53" s="1157"/>
      <c r="G53" s="1157"/>
      <c r="H53" s="271">
        <v>-32</v>
      </c>
      <c r="I53" s="272">
        <v>-45</v>
      </c>
    </row>
    <row r="54" spans="2:9" ht="16.5" customHeight="1">
      <c r="B54" s="1467" t="s">
        <v>427</v>
      </c>
      <c r="C54" s="1470"/>
      <c r="D54" s="1470"/>
      <c r="E54" s="1470"/>
      <c r="F54" s="1470"/>
      <c r="G54" s="1470"/>
      <c r="H54" s="1285">
        <v>-26</v>
      </c>
      <c r="I54" s="1286">
        <v>0</v>
      </c>
    </row>
    <row r="55" spans="2:9" ht="12" customHeight="1">
      <c r="B55" s="1459" t="s">
        <v>1</v>
      </c>
      <c r="C55" s="1459"/>
      <c r="D55" s="1459"/>
      <c r="E55" s="1459"/>
      <c r="F55" s="1459"/>
      <c r="G55" s="1459"/>
      <c r="H55" s="1158">
        <v>-52</v>
      </c>
      <c r="I55" s="1282">
        <v>-1</v>
      </c>
    </row>
    <row r="56" spans="2:9" ht="16.5" customHeight="1">
      <c r="B56" s="1154"/>
      <c r="C56" s="1154"/>
      <c r="D56" s="1154"/>
      <c r="E56" s="1154"/>
      <c r="F56" s="1154"/>
      <c r="G56" s="1154"/>
      <c r="H56" s="276">
        <f>SUM(H53:H55)</f>
        <v>-110</v>
      </c>
      <c r="I56" s="1283">
        <f>SUM(I53:I55)</f>
        <v>-46</v>
      </c>
    </row>
    <row r="57" spans="2:256" ht="12" customHeight="1">
      <c r="B57" s="1465"/>
      <c r="C57" s="1466"/>
      <c r="D57" s="1466"/>
      <c r="E57" s="1466"/>
      <c r="F57" s="1466"/>
      <c r="G57" s="1466"/>
      <c r="H57" s="1466"/>
      <c r="I57" s="1466"/>
      <c r="IV57" t="s">
        <v>474</v>
      </c>
    </row>
    <row r="58" spans="2:9" ht="6" customHeight="1">
      <c r="B58" s="1160"/>
      <c r="C58" s="264"/>
      <c r="D58" s="264"/>
      <c r="E58" s="264"/>
      <c r="F58" s="264"/>
      <c r="G58" s="264"/>
      <c r="H58" s="278"/>
      <c r="I58" s="1159"/>
    </row>
    <row r="59" spans="2:9" ht="69" customHeight="1">
      <c r="B59" s="1458" t="s">
        <v>937</v>
      </c>
      <c r="C59" s="1470"/>
      <c r="D59" s="1470"/>
      <c r="E59" s="1470"/>
      <c r="F59" s="1470"/>
      <c r="G59" s="1470"/>
      <c r="H59" s="1470"/>
      <c r="I59" s="1470"/>
    </row>
    <row r="60" spans="2:9" ht="6" customHeight="1">
      <c r="B60" s="1505"/>
      <c r="C60" s="1506"/>
      <c r="D60" s="1506"/>
      <c r="E60" s="1506"/>
      <c r="F60" s="1506"/>
      <c r="G60" s="1506"/>
      <c r="H60" s="1506"/>
      <c r="I60" s="1506"/>
    </row>
    <row r="61" spans="2:12" ht="20.25" customHeight="1">
      <c r="B61" s="1458" t="s">
        <v>254</v>
      </c>
      <c r="C61" s="1470"/>
      <c r="D61" s="1470"/>
      <c r="E61" s="1470"/>
      <c r="F61" s="1470"/>
      <c r="G61" s="1470"/>
      <c r="H61" s="1470"/>
      <c r="I61" s="1470"/>
      <c r="J61" s="189"/>
      <c r="K61" s="189"/>
      <c r="L61" s="189"/>
    </row>
    <row r="62" spans="2:12" ht="20.25" customHeight="1">
      <c r="B62" s="1458" t="s">
        <v>929</v>
      </c>
      <c r="C62" s="1470"/>
      <c r="D62" s="1470"/>
      <c r="E62" s="1470"/>
      <c r="F62" s="1470"/>
      <c r="G62" s="1470"/>
      <c r="H62" s="1470"/>
      <c r="I62" s="1470"/>
      <c r="J62" s="189"/>
      <c r="K62" s="189"/>
      <c r="L62" s="189"/>
    </row>
    <row r="63" spans="2:12" ht="15.75" customHeight="1">
      <c r="B63" s="1476" t="s">
        <v>484</v>
      </c>
      <c r="C63" s="1477"/>
      <c r="D63" s="23"/>
      <c r="E63" s="23"/>
      <c r="F63" s="23"/>
      <c r="G63" s="23"/>
      <c r="H63" s="23"/>
      <c r="I63" s="23"/>
      <c r="J63" s="189"/>
      <c r="K63" s="189"/>
      <c r="L63" s="189"/>
    </row>
    <row r="64" spans="10:12" ht="9" customHeight="1">
      <c r="J64" s="189"/>
      <c r="K64" s="189"/>
      <c r="L64" s="189"/>
    </row>
    <row r="65" spans="2:25" ht="44.25" customHeight="1">
      <c r="B65" s="1526" t="s">
        <v>930</v>
      </c>
      <c r="C65" s="1526"/>
      <c r="D65" s="1526"/>
      <c r="E65" s="1526"/>
      <c r="F65" s="1526"/>
      <c r="G65" s="1526"/>
      <c r="H65" s="1526"/>
      <c r="I65" s="1526"/>
      <c r="J65" s="1203"/>
      <c r="K65" s="1203"/>
      <c r="L65" s="1203"/>
      <c r="M65" s="1203"/>
      <c r="N65" s="1203"/>
      <c r="O65" s="1203"/>
      <c r="P65" s="1203"/>
      <c r="Q65" s="1203"/>
      <c r="R65" s="1203"/>
      <c r="S65" s="1203"/>
      <c r="T65" s="1203"/>
      <c r="U65" s="1203"/>
      <c r="V65" s="1203"/>
      <c r="W65" s="1203"/>
      <c r="X65" s="1203"/>
      <c r="Y65" s="1203"/>
    </row>
    <row r="66" spans="2:9" ht="75" customHeight="1">
      <c r="B66" s="1526" t="s">
        <v>931</v>
      </c>
      <c r="C66" s="1526"/>
      <c r="D66" s="1526"/>
      <c r="E66" s="1526"/>
      <c r="F66" s="1526"/>
      <c r="G66" s="1526"/>
      <c r="H66" s="1526"/>
      <c r="I66" s="1526"/>
    </row>
    <row r="67" spans="2:25" ht="20.25" customHeight="1">
      <c r="B67" s="1526" t="s">
        <v>491</v>
      </c>
      <c r="C67" s="1526"/>
      <c r="D67" s="1526"/>
      <c r="E67" s="1526"/>
      <c r="F67" s="1526"/>
      <c r="G67" s="1526"/>
      <c r="H67" s="1526"/>
      <c r="I67" s="1526"/>
      <c r="J67" s="1526"/>
      <c r="K67" s="1526"/>
      <c r="L67" s="1526"/>
      <c r="M67" s="1526"/>
      <c r="N67" s="1526"/>
      <c r="O67" s="1526"/>
      <c r="P67" s="1526"/>
      <c r="Q67" s="1526"/>
      <c r="R67" s="1526"/>
      <c r="S67" s="1526"/>
      <c r="T67" s="1526"/>
      <c r="U67" s="1526"/>
      <c r="V67" s="1526"/>
      <c r="W67" s="1526"/>
      <c r="X67" s="1526"/>
      <c r="Y67" s="1526"/>
    </row>
    <row r="68" spans="2:25" ht="63.75" customHeight="1">
      <c r="B68" s="1526" t="s">
        <v>932</v>
      </c>
      <c r="C68" s="1526"/>
      <c r="D68" s="1526"/>
      <c r="E68" s="1526"/>
      <c r="F68" s="1526"/>
      <c r="G68" s="1526"/>
      <c r="H68" s="1526"/>
      <c r="I68" s="1526"/>
      <c r="J68" s="1526"/>
      <c r="K68" s="1526"/>
      <c r="L68" s="1526"/>
      <c r="M68" s="1526"/>
      <c r="N68" s="1526"/>
      <c r="O68" s="1526"/>
      <c r="P68" s="1526"/>
      <c r="Q68" s="1526"/>
      <c r="R68" s="1526"/>
      <c r="S68" s="1526"/>
      <c r="T68" s="1526"/>
      <c r="U68" s="1526"/>
      <c r="V68" s="1526"/>
      <c r="W68" s="1526"/>
      <c r="X68" s="1526"/>
      <c r="Y68" s="1526"/>
    </row>
    <row r="69" ht="6" customHeight="1"/>
    <row r="70" spans="1:9" ht="14.25">
      <c r="A70" s="69" t="s">
        <v>956</v>
      </c>
      <c r="B70" s="18" t="s">
        <v>589</v>
      </c>
      <c r="C70" s="23"/>
      <c r="D70" s="23"/>
      <c r="E70" s="23"/>
      <c r="F70" s="23"/>
      <c r="G70" s="23"/>
      <c r="H70" s="23"/>
      <c r="I70" s="23"/>
    </row>
    <row r="71" spans="2:9" ht="21" customHeight="1">
      <c r="B71" s="1480" t="s">
        <v>933</v>
      </c>
      <c r="C71" s="1480"/>
      <c r="D71" s="1480"/>
      <c r="E71" s="1480"/>
      <c r="F71" s="1480"/>
      <c r="G71" s="1480"/>
      <c r="H71" s="1480"/>
      <c r="I71" s="1480"/>
    </row>
    <row r="73" spans="1:2" ht="14.25">
      <c r="A73" s="69" t="s">
        <v>957</v>
      </c>
      <c r="B73" s="18" t="s">
        <v>570</v>
      </c>
    </row>
    <row r="74" ht="21" customHeight="1">
      <c r="B74" s="18" t="s">
        <v>958</v>
      </c>
    </row>
    <row r="75" spans="2:9" ht="42" customHeight="1">
      <c r="B75" s="1460" t="s">
        <v>934</v>
      </c>
      <c r="C75" s="1460"/>
      <c r="D75" s="1460"/>
      <c r="E75" s="1460"/>
      <c r="F75" s="1460"/>
      <c r="G75" s="1460"/>
      <c r="H75" s="1460"/>
      <c r="I75" s="1460"/>
    </row>
    <row r="77" ht="14.25">
      <c r="B77" s="18" t="s">
        <v>959</v>
      </c>
    </row>
    <row r="78" spans="2:9" ht="72" customHeight="1">
      <c r="B78" s="1484" t="s">
        <v>935</v>
      </c>
      <c r="C78" s="1484"/>
      <c r="D78" s="1484"/>
      <c r="E78" s="1484"/>
      <c r="F78" s="1484"/>
      <c r="G78" s="1484"/>
      <c r="H78" s="1484"/>
      <c r="I78" s="1484"/>
    </row>
  </sheetData>
  <mergeCells count="27">
    <mergeCell ref="H1:I1"/>
    <mergeCell ref="B59:I59"/>
    <mergeCell ref="B40:I40"/>
    <mergeCell ref="B44:I44"/>
    <mergeCell ref="B45:I45"/>
    <mergeCell ref="B46:I46"/>
    <mergeCell ref="B47:C47"/>
    <mergeCell ref="B57:I57"/>
    <mergeCell ref="B54:G54"/>
    <mergeCell ref="B48:I48"/>
    <mergeCell ref="B52:D52"/>
    <mergeCell ref="B62:I62"/>
    <mergeCell ref="B78:I78"/>
    <mergeCell ref="B55:G55"/>
    <mergeCell ref="B60:I60"/>
    <mergeCell ref="B61:I61"/>
    <mergeCell ref="B71:I71"/>
    <mergeCell ref="B75:I75"/>
    <mergeCell ref="B65:I65"/>
    <mergeCell ref="B66:I66"/>
    <mergeCell ref="B68:I68"/>
    <mergeCell ref="B63:C63"/>
    <mergeCell ref="J68:Q68"/>
    <mergeCell ref="R68:Y68"/>
    <mergeCell ref="B67:I67"/>
    <mergeCell ref="J67:Q67"/>
    <mergeCell ref="R67:Y67"/>
  </mergeCells>
  <printOptions horizontalCentered="1" verticalCentered="1"/>
  <pageMargins left="0" right="0" top="0.3937007874015748" bottom="0.1968503937007874" header="0.1968503937007874" footer="0.1968503937007874"/>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AD749"/>
  <sheetViews>
    <sheetView showGridLines="0" zoomScale="75" zoomScaleNormal="75" zoomScaleSheetLayoutView="70" workbookViewId="0" topLeftCell="A63">
      <selection activeCell="C2" sqref="C2"/>
    </sheetView>
  </sheetViews>
  <sheetFormatPr defaultColWidth="9.00390625" defaultRowHeight="14.25"/>
  <cols>
    <col min="1" max="1" width="5.125" style="5" customWidth="1"/>
    <col min="2" max="2" width="2.75390625" style="11" customWidth="1"/>
    <col min="3" max="3" width="9.00390625" style="5" customWidth="1"/>
    <col min="4" max="4" width="18.375" style="5" customWidth="1"/>
    <col min="5" max="5" width="1.37890625" style="5" customWidth="1"/>
    <col min="6" max="6" width="12.00390625" style="5" customWidth="1"/>
    <col min="7" max="7" width="11.875" style="5" customWidth="1"/>
    <col min="8" max="8" width="7.875" style="5" customWidth="1"/>
    <col min="9" max="9" width="2.00390625" style="5" customWidth="1"/>
    <col min="10" max="10" width="12.25390625" style="5" customWidth="1"/>
    <col min="11" max="11" width="11.875" style="5" customWidth="1"/>
    <col min="12" max="12" width="7.875" style="5" customWidth="1"/>
    <col min="13" max="13" width="2.375" style="15" customWidth="1"/>
    <col min="14" max="14" width="12.625" style="5" customWidth="1"/>
    <col min="15" max="15" width="11.875" style="5" customWidth="1"/>
    <col min="16" max="16" width="11.125" style="5" customWidth="1"/>
    <col min="17" max="16384" width="9.00390625" style="5" customWidth="1"/>
  </cols>
  <sheetData>
    <row r="1" spans="2:16" ht="12.75">
      <c r="B1" s="26" t="s">
        <v>989</v>
      </c>
      <c r="C1" s="2"/>
      <c r="N1" s="1510" t="s">
        <v>787</v>
      </c>
      <c r="O1" s="1510"/>
      <c r="P1" s="1511"/>
    </row>
    <row r="2" spans="2:21" s="168" customFormat="1" ht="15">
      <c r="B2" s="170"/>
      <c r="Q2" s="199"/>
      <c r="R2" s="199"/>
      <c r="S2" s="199"/>
      <c r="T2" s="199"/>
      <c r="U2" s="199"/>
    </row>
    <row r="3" spans="2:21" s="168" customFormat="1" ht="15.75">
      <c r="B3" s="29" t="s">
        <v>991</v>
      </c>
      <c r="Q3" s="199"/>
      <c r="R3" s="200"/>
      <c r="S3" s="200"/>
      <c r="T3" s="200"/>
      <c r="U3" s="200"/>
    </row>
    <row r="4" ht="12.75"/>
    <row r="5" spans="2:13" s="168" customFormat="1" ht="15.75">
      <c r="B5" s="32" t="s">
        <v>460</v>
      </c>
      <c r="M5" s="287"/>
    </row>
    <row r="6" ht="12.75"/>
    <row r="7" spans="2:17" ht="15.75">
      <c r="B7" s="32" t="s">
        <v>1001</v>
      </c>
      <c r="C7" s="15"/>
      <c r="D7" s="15"/>
      <c r="E7" s="15"/>
      <c r="F7" s="15"/>
      <c r="G7" s="15"/>
      <c r="H7" s="15"/>
      <c r="I7" s="15"/>
      <c r="J7" s="15"/>
      <c r="K7" s="15"/>
      <c r="L7" s="15"/>
      <c r="M7" s="27"/>
      <c r="Q7" s="288"/>
    </row>
    <row r="8" spans="2:17" ht="15.75">
      <c r="B8" s="32"/>
      <c r="C8" s="15"/>
      <c r="D8" s="15"/>
      <c r="E8" s="15"/>
      <c r="F8" s="15"/>
      <c r="G8" s="15"/>
      <c r="H8" s="15"/>
      <c r="I8" s="15"/>
      <c r="J8" s="15"/>
      <c r="K8" s="15"/>
      <c r="L8" s="15"/>
      <c r="M8" s="27"/>
      <c r="N8" s="813"/>
      <c r="O8" s="813"/>
      <c r="P8" s="813"/>
      <c r="Q8" s="288"/>
    </row>
    <row r="9" spans="2:17" ht="12.75">
      <c r="B9" s="13"/>
      <c r="C9" s="15"/>
      <c r="D9" s="15"/>
      <c r="E9" s="15"/>
      <c r="F9" s="15"/>
      <c r="G9" s="15"/>
      <c r="H9" s="15"/>
      <c r="I9" s="15"/>
      <c r="J9" s="15"/>
      <c r="K9" s="15"/>
      <c r="L9" s="15"/>
      <c r="M9" s="27"/>
      <c r="N9" s="35">
        <v>2006</v>
      </c>
      <c r="O9" s="35"/>
      <c r="P9" s="35">
        <v>2005</v>
      </c>
      <c r="Q9" s="288"/>
    </row>
    <row r="10" spans="1:16" ht="12.75">
      <c r="A10" s="621"/>
      <c r="B10" s="36" t="s">
        <v>1012</v>
      </c>
      <c r="C10" s="290"/>
      <c r="D10" s="290"/>
      <c r="E10" s="290"/>
      <c r="F10" s="290"/>
      <c r="G10" s="290"/>
      <c r="H10" s="290"/>
      <c r="I10" s="290"/>
      <c r="J10" s="290"/>
      <c r="K10" s="290"/>
      <c r="L10" s="290"/>
      <c r="M10" s="38"/>
      <c r="N10" s="38" t="s">
        <v>468</v>
      </c>
      <c r="O10" s="38"/>
      <c r="P10" s="38" t="s">
        <v>468</v>
      </c>
    </row>
    <row r="11" spans="14:16" ht="7.5" customHeight="1">
      <c r="N11" s="4"/>
      <c r="O11" s="603"/>
      <c r="P11" s="603"/>
    </row>
    <row r="12" spans="2:16" ht="12.75">
      <c r="B12" s="46" t="s">
        <v>788</v>
      </c>
      <c r="O12" s="25"/>
      <c r="P12" s="25"/>
    </row>
    <row r="13" spans="3:16" ht="12.75">
      <c r="C13" s="18" t="s">
        <v>229</v>
      </c>
      <c r="M13" s="291"/>
      <c r="N13" s="44">
        <v>378</v>
      </c>
      <c r="O13" s="70"/>
      <c r="P13" s="70">
        <v>994</v>
      </c>
    </row>
    <row r="14" spans="3:16" ht="12.75">
      <c r="C14" s="18" t="s">
        <v>230</v>
      </c>
      <c r="M14" s="291"/>
      <c r="N14" s="44">
        <v>63</v>
      </c>
      <c r="O14" s="70"/>
      <c r="P14" s="70">
        <v>67</v>
      </c>
    </row>
    <row r="15" spans="3:16" ht="12.75">
      <c r="C15" s="18" t="s">
        <v>231</v>
      </c>
      <c r="M15" s="291"/>
      <c r="N15" s="44">
        <v>286</v>
      </c>
      <c r="O15" s="70"/>
      <c r="P15" s="70">
        <v>41</v>
      </c>
    </row>
    <row r="16" spans="2:16" ht="7.5" customHeight="1">
      <c r="B16" s="292"/>
      <c r="C16" s="292"/>
      <c r="D16" s="293"/>
      <c r="E16" s="293"/>
      <c r="F16" s="293"/>
      <c r="G16" s="293"/>
      <c r="H16" s="293"/>
      <c r="I16" s="293"/>
      <c r="J16" s="293"/>
      <c r="K16" s="293"/>
      <c r="L16" s="293"/>
      <c r="M16" s="291"/>
      <c r="N16" s="44"/>
      <c r="O16" s="70"/>
      <c r="P16" s="70"/>
    </row>
    <row r="17" spans="2:16" ht="27" customHeight="1">
      <c r="B17" s="1453" t="s">
        <v>789</v>
      </c>
      <c r="C17" s="1449"/>
      <c r="D17" s="1449"/>
      <c r="E17" s="1449"/>
      <c r="F17" s="1449"/>
      <c r="G17" s="1449"/>
      <c r="H17" s="1449"/>
      <c r="I17" s="1449"/>
      <c r="J17" s="1449"/>
      <c r="K17" s="1449"/>
      <c r="L17" s="1449"/>
      <c r="M17" s="291"/>
      <c r="N17" s="44">
        <v>1</v>
      </c>
      <c r="O17" s="70"/>
      <c r="P17" s="70">
        <v>0</v>
      </c>
    </row>
    <row r="18" spans="2:16" ht="7.5" customHeight="1">
      <c r="B18" s="292"/>
      <c r="C18" s="292"/>
      <c r="D18" s="293"/>
      <c r="E18" s="293"/>
      <c r="F18" s="293"/>
      <c r="G18" s="293"/>
      <c r="H18" s="293"/>
      <c r="I18" s="293"/>
      <c r="J18" s="293"/>
      <c r="K18" s="293"/>
      <c r="L18" s="293"/>
      <c r="M18" s="291"/>
      <c r="N18" s="44"/>
      <c r="O18" s="70"/>
      <c r="P18" s="70"/>
    </row>
    <row r="19" spans="2:16" ht="27" customHeight="1">
      <c r="B19" s="1454" t="s">
        <v>878</v>
      </c>
      <c r="C19" s="1455"/>
      <c r="D19" s="1455"/>
      <c r="E19" s="1455"/>
      <c r="F19" s="1455"/>
      <c r="G19" s="1455"/>
      <c r="H19" s="1455"/>
      <c r="I19" s="1455"/>
      <c r="J19" s="1455"/>
      <c r="K19" s="1455"/>
      <c r="L19" s="1455"/>
      <c r="M19" s="291"/>
      <c r="N19" s="44">
        <v>0</v>
      </c>
      <c r="O19" s="294"/>
      <c r="P19" s="294">
        <v>1</v>
      </c>
    </row>
    <row r="20" spans="2:16" ht="7.5" customHeight="1">
      <c r="B20" s="295"/>
      <c r="C20" s="296"/>
      <c r="D20" s="296"/>
      <c r="E20" s="296"/>
      <c r="F20" s="296"/>
      <c r="G20" s="296"/>
      <c r="H20" s="296"/>
      <c r="I20" s="296"/>
      <c r="J20" s="296"/>
      <c r="K20" s="296"/>
      <c r="L20" s="296"/>
      <c r="M20" s="291"/>
      <c r="N20" s="297"/>
      <c r="O20" s="294"/>
      <c r="P20" s="294"/>
    </row>
    <row r="21" spans="2:16" ht="12.75">
      <c r="B21" s="46" t="s">
        <v>790</v>
      </c>
      <c r="M21" s="291"/>
      <c r="N21" s="44">
        <v>17</v>
      </c>
      <c r="O21" s="70"/>
      <c r="P21" s="70">
        <v>-35</v>
      </c>
    </row>
    <row r="22" spans="2:16" ht="7.5" customHeight="1">
      <c r="B22" s="292"/>
      <c r="C22" s="292"/>
      <c r="D22" s="293"/>
      <c r="E22" s="293"/>
      <c r="F22" s="293"/>
      <c r="G22" s="293"/>
      <c r="H22" s="293"/>
      <c r="I22" s="293"/>
      <c r="J22" s="293"/>
      <c r="K22" s="293"/>
      <c r="L22" s="293"/>
      <c r="M22" s="291"/>
      <c r="N22" s="44"/>
      <c r="O22" s="44"/>
      <c r="P22" s="44"/>
    </row>
    <row r="23" spans="2:16" ht="18.75" customHeight="1">
      <c r="B23" s="298" t="s">
        <v>627</v>
      </c>
      <c r="C23" s="274"/>
      <c r="D23" s="274"/>
      <c r="E23" s="274"/>
      <c r="F23" s="274"/>
      <c r="G23" s="274"/>
      <c r="H23" s="274"/>
      <c r="I23" s="274"/>
      <c r="J23" s="274"/>
      <c r="K23" s="274"/>
      <c r="L23" s="274"/>
      <c r="M23" s="299"/>
      <c r="N23" s="300">
        <f>SUM(N13:N21)</f>
        <v>745</v>
      </c>
      <c r="O23" s="301"/>
      <c r="P23" s="301">
        <f>SUM(P13:P21)</f>
        <v>1068</v>
      </c>
    </row>
    <row r="24" spans="2:16" ht="7.5" customHeight="1">
      <c r="B24" s="292"/>
      <c r="C24" s="293"/>
      <c r="D24" s="293"/>
      <c r="E24" s="293"/>
      <c r="F24" s="293"/>
      <c r="G24" s="293"/>
      <c r="H24" s="293"/>
      <c r="I24" s="293"/>
      <c r="J24" s="293"/>
      <c r="K24" s="293"/>
      <c r="L24" s="293"/>
      <c r="N24" s="302"/>
      <c r="O24" s="302"/>
      <c r="P24" s="294"/>
    </row>
    <row r="25" spans="2:16" ht="12.75">
      <c r="B25" s="40" t="s">
        <v>475</v>
      </c>
      <c r="P25" s="39"/>
    </row>
    <row r="26" spans="2:16" ht="7.5" customHeight="1">
      <c r="B26" s="40"/>
      <c r="P26" s="39"/>
    </row>
    <row r="27" spans="1:16" ht="12.75">
      <c r="A27" s="814" t="s">
        <v>791</v>
      </c>
      <c r="B27" s="69" t="s">
        <v>232</v>
      </c>
      <c r="C27" s="18" t="s">
        <v>549</v>
      </c>
      <c r="P27" s="39"/>
    </row>
    <row r="28" spans="2:16" ht="7.5" customHeight="1">
      <c r="B28" s="286"/>
      <c r="P28" s="39"/>
    </row>
    <row r="29" spans="2:16" ht="45.75" customHeight="1">
      <c r="B29" s="286"/>
      <c r="C29" s="1507" t="s">
        <v>938</v>
      </c>
      <c r="D29" s="1507"/>
      <c r="E29" s="1507"/>
      <c r="F29" s="1507"/>
      <c r="G29" s="1507"/>
      <c r="H29" s="1507"/>
      <c r="I29" s="1507"/>
      <c r="J29" s="1507"/>
      <c r="K29" s="1507"/>
      <c r="L29" s="1507"/>
      <c r="M29" s="1507"/>
      <c r="N29" s="1507"/>
      <c r="O29" s="1507"/>
      <c r="P29" s="1507"/>
    </row>
    <row r="30" spans="2:16" ht="7.5" customHeight="1">
      <c r="B30" s="286"/>
      <c r="P30" s="39"/>
    </row>
    <row r="31" spans="1:16" ht="12.75">
      <c r="A31" s="814" t="s">
        <v>791</v>
      </c>
      <c r="B31" s="69" t="s">
        <v>233</v>
      </c>
      <c r="C31" s="18" t="s">
        <v>793</v>
      </c>
      <c r="P31" s="39"/>
    </row>
    <row r="32" spans="2:16" ht="12.75">
      <c r="B32" s="69"/>
      <c r="C32" s="18"/>
      <c r="N32" s="813"/>
      <c r="O32" s="813"/>
      <c r="P32" s="813"/>
    </row>
    <row r="33" spans="2:16" ht="12.75">
      <c r="B33" s="69"/>
      <c r="C33" s="18"/>
      <c r="N33" s="35">
        <v>2006</v>
      </c>
      <c r="O33" s="35"/>
      <c r="P33" s="35">
        <v>2005</v>
      </c>
    </row>
    <row r="34" spans="2:16" ht="15" customHeight="1">
      <c r="B34" s="286"/>
      <c r="C34" s="348" t="s">
        <v>234</v>
      </c>
      <c r="D34" s="37"/>
      <c r="E34" s="37"/>
      <c r="F34" s="37"/>
      <c r="G34" s="37"/>
      <c r="H34" s="37"/>
      <c r="I34" s="37"/>
      <c r="J34" s="37"/>
      <c r="K34" s="37"/>
      <c r="L34" s="37"/>
      <c r="M34" s="303"/>
      <c r="N34" s="38" t="s">
        <v>468</v>
      </c>
      <c r="O34" s="38"/>
      <c r="P34" s="38" t="s">
        <v>468</v>
      </c>
    </row>
    <row r="35" spans="2:16" ht="7.5" customHeight="1">
      <c r="B35" s="286"/>
      <c r="M35" s="305"/>
      <c r="N35" s="288"/>
      <c r="O35" s="288"/>
      <c r="P35" s="288"/>
    </row>
    <row r="36" spans="2:16" ht="14.25" customHeight="1">
      <c r="B36" s="286"/>
      <c r="C36" s="1449" t="s">
        <v>794</v>
      </c>
      <c r="D36" s="1449"/>
      <c r="E36" s="1449"/>
      <c r="F36" s="1449"/>
      <c r="G36" s="1449"/>
      <c r="H36" s="1449"/>
      <c r="I36" s="1449"/>
      <c r="J36" s="1449"/>
      <c r="K36" s="1449"/>
      <c r="L36" s="1449"/>
      <c r="M36" s="306"/>
      <c r="N36" s="307"/>
      <c r="O36" s="307"/>
      <c r="P36" s="308"/>
    </row>
    <row r="37" spans="2:16" ht="9" customHeight="1">
      <c r="B37" s="286"/>
      <c r="C37" s="293"/>
      <c r="D37" s="293"/>
      <c r="E37" s="293"/>
      <c r="F37" s="293"/>
      <c r="G37" s="293"/>
      <c r="H37" s="293"/>
      <c r="I37" s="293"/>
      <c r="J37" s="293"/>
      <c r="K37" s="293"/>
      <c r="L37" s="293"/>
      <c r="M37" s="306"/>
      <c r="N37" s="307"/>
      <c r="O37" s="307"/>
      <c r="P37" s="308"/>
    </row>
    <row r="38" spans="2:16" ht="30.75" customHeight="1">
      <c r="B38" s="286"/>
      <c r="C38" s="293"/>
      <c r="D38" s="1449" t="s">
        <v>156</v>
      </c>
      <c r="E38" s="1449"/>
      <c r="F38" s="1449"/>
      <c r="G38" s="1449"/>
      <c r="H38" s="1449"/>
      <c r="I38" s="1449"/>
      <c r="J38" s="1449"/>
      <c r="K38" s="1449"/>
      <c r="L38" s="1449"/>
      <c r="M38" s="306"/>
      <c r="N38" s="307">
        <v>20</v>
      </c>
      <c r="O38" s="308"/>
      <c r="P38" s="308">
        <v>5</v>
      </c>
    </row>
    <row r="39" spans="2:16" ht="14.25" customHeight="1">
      <c r="B39" s="286"/>
      <c r="C39" s="293"/>
      <c r="D39" s="18" t="s">
        <v>795</v>
      </c>
      <c r="E39" s="18"/>
      <c r="F39" s="18"/>
      <c r="G39" s="18"/>
      <c r="H39" s="18"/>
      <c r="I39" s="293"/>
      <c r="J39" s="293"/>
      <c r="K39" s="293"/>
      <c r="L39" s="293"/>
      <c r="M39" s="306"/>
      <c r="N39" s="307">
        <v>26</v>
      </c>
      <c r="O39" s="308"/>
      <c r="P39" s="308">
        <v>58</v>
      </c>
    </row>
    <row r="40" spans="2:16" ht="5.25" customHeight="1">
      <c r="B40" s="286"/>
      <c r="M40" s="306"/>
      <c r="N40" s="307"/>
      <c r="O40" s="308"/>
      <c r="P40" s="308"/>
    </row>
    <row r="41" spans="2:16" ht="27" customHeight="1">
      <c r="B41" s="286"/>
      <c r="C41" s="1450" t="s">
        <v>276</v>
      </c>
      <c r="D41" s="1450"/>
      <c r="E41" s="1450"/>
      <c r="F41" s="1450"/>
      <c r="G41" s="1450"/>
      <c r="H41" s="1450"/>
      <c r="I41" s="1450"/>
      <c r="J41" s="1450"/>
      <c r="K41" s="1450"/>
      <c r="L41" s="1450"/>
      <c r="M41" s="306"/>
      <c r="N41" s="309">
        <v>17</v>
      </c>
      <c r="O41" s="815"/>
      <c r="P41" s="815">
        <v>4</v>
      </c>
    </row>
    <row r="42" spans="2:16" ht="8.25" customHeight="1">
      <c r="B42" s="286"/>
      <c r="C42" s="1451"/>
      <c r="D42" s="1451"/>
      <c r="E42" s="1451"/>
      <c r="F42" s="1451"/>
      <c r="G42" s="1451"/>
      <c r="H42" s="1451"/>
      <c r="I42" s="1451"/>
      <c r="J42" s="1451"/>
      <c r="K42" s="1451"/>
      <c r="L42" s="1451"/>
      <c r="M42" s="310"/>
      <c r="N42" s="307"/>
      <c r="O42" s="308"/>
      <c r="P42" s="308"/>
    </row>
    <row r="43" spans="2:16" ht="16.5" customHeight="1">
      <c r="B43" s="286"/>
      <c r="C43" s="37"/>
      <c r="D43" s="37"/>
      <c r="E43" s="37"/>
      <c r="F43" s="37"/>
      <c r="G43" s="37"/>
      <c r="H43" s="37"/>
      <c r="I43" s="37"/>
      <c r="J43" s="37"/>
      <c r="K43" s="37"/>
      <c r="L43" s="37"/>
      <c r="M43" s="310"/>
      <c r="N43" s="311">
        <f>SUM(N38:N41)</f>
        <v>63</v>
      </c>
      <c r="O43" s="312"/>
      <c r="P43" s="312">
        <f>SUM(P36:P42)</f>
        <v>67</v>
      </c>
    </row>
    <row r="44" spans="2:17" ht="7.5" customHeight="1">
      <c r="B44" s="286"/>
      <c r="M44" s="313"/>
      <c r="N44" s="314"/>
      <c r="O44" s="314"/>
      <c r="P44" s="314"/>
      <c r="Q44" s="281"/>
    </row>
    <row r="45" spans="2:16" ht="27" customHeight="1">
      <c r="B45" s="316" t="s">
        <v>215</v>
      </c>
      <c r="C45" s="1468" t="s">
        <v>834</v>
      </c>
      <c r="D45" s="1469"/>
      <c r="E45" s="1469"/>
      <c r="F45" s="1469"/>
      <c r="G45" s="1469"/>
      <c r="H45" s="1469"/>
      <c r="I45" s="1469"/>
      <c r="J45" s="1469"/>
      <c r="K45" s="1469"/>
      <c r="L45" s="1469"/>
      <c r="M45" s="1469"/>
      <c r="N45" s="1469"/>
      <c r="O45" s="1469"/>
      <c r="P45" s="1469"/>
    </row>
    <row r="46" spans="2:17" ht="9.75" customHeight="1">
      <c r="B46" s="286"/>
      <c r="P46" s="39"/>
      <c r="Q46" s="67"/>
    </row>
    <row r="47" spans="1:3" ht="12.75">
      <c r="A47" s="814" t="s">
        <v>791</v>
      </c>
      <c r="B47" s="69" t="s">
        <v>235</v>
      </c>
      <c r="C47" s="18" t="s">
        <v>570</v>
      </c>
    </row>
    <row r="48" ht="7.5" customHeight="1">
      <c r="B48" s="286"/>
    </row>
    <row r="49" spans="2:16" ht="39.75" customHeight="1">
      <c r="B49" s="1461" t="s">
        <v>939</v>
      </c>
      <c r="C49" s="1469"/>
      <c r="D49" s="1469"/>
      <c r="E49" s="1469"/>
      <c r="F49" s="1469"/>
      <c r="G49" s="1469"/>
      <c r="H49" s="1469"/>
      <c r="I49" s="1469"/>
      <c r="J49" s="1469"/>
      <c r="K49" s="1469"/>
      <c r="L49" s="1469"/>
      <c r="M49" s="1469"/>
      <c r="N49" s="1469"/>
      <c r="O49" s="1469"/>
      <c r="P49" s="1469"/>
    </row>
    <row r="50" spans="2:16" ht="12.75">
      <c r="B50" s="286"/>
      <c r="C50" s="18"/>
      <c r="N50" s="813"/>
      <c r="O50" s="813"/>
      <c r="P50" s="813"/>
    </row>
    <row r="51" spans="2:16" ht="12.75">
      <c r="B51" s="286"/>
      <c r="C51" s="18"/>
      <c r="N51" s="35">
        <v>2006</v>
      </c>
      <c r="O51" s="35"/>
      <c r="P51" s="35">
        <v>2005</v>
      </c>
    </row>
    <row r="52" spans="1:16" ht="12.75">
      <c r="A52" s="1" t="s">
        <v>792</v>
      </c>
      <c r="B52" s="204" t="s">
        <v>916</v>
      </c>
      <c r="C52" s="37"/>
      <c r="D52" s="37"/>
      <c r="E52" s="37"/>
      <c r="F52" s="37"/>
      <c r="G52" s="37"/>
      <c r="H52" s="37"/>
      <c r="I52" s="37"/>
      <c r="J52" s="37"/>
      <c r="K52" s="37"/>
      <c r="L52" s="37"/>
      <c r="M52" s="303"/>
      <c r="N52" s="38" t="s">
        <v>468</v>
      </c>
      <c r="O52" s="38"/>
      <c r="P52" s="38" t="s">
        <v>468</v>
      </c>
    </row>
    <row r="53" spans="2:16" ht="12.75">
      <c r="B53" s="286"/>
      <c r="M53" s="305"/>
      <c r="N53" s="288"/>
      <c r="O53" s="288"/>
      <c r="P53" s="288"/>
    </row>
    <row r="54" spans="2:16" ht="12.75">
      <c r="B54" s="286"/>
      <c r="C54" s="1449" t="s">
        <v>589</v>
      </c>
      <c r="D54" s="1452"/>
      <c r="E54" s="293"/>
      <c r="F54" s="293"/>
      <c r="G54" s="293"/>
      <c r="H54" s="293"/>
      <c r="I54" s="293"/>
      <c r="J54" s="293"/>
      <c r="K54" s="293"/>
      <c r="L54" s="293"/>
      <c r="M54" s="306"/>
      <c r="N54" s="307">
        <v>3</v>
      </c>
      <c r="O54" s="308"/>
      <c r="P54" s="308">
        <v>-2</v>
      </c>
    </row>
    <row r="55" spans="2:16" ht="6" customHeight="1">
      <c r="B55" s="286"/>
      <c r="C55" s="293"/>
      <c r="D55" s="18"/>
      <c r="E55" s="18"/>
      <c r="F55" s="18"/>
      <c r="G55" s="18"/>
      <c r="H55" s="18"/>
      <c r="I55" s="293"/>
      <c r="J55" s="293"/>
      <c r="K55" s="293"/>
      <c r="L55" s="293"/>
      <c r="M55" s="306"/>
      <c r="N55" s="307"/>
      <c r="O55" s="308"/>
      <c r="P55" s="308"/>
    </row>
    <row r="56" spans="2:16" ht="12.75">
      <c r="B56" s="286"/>
      <c r="C56" s="18" t="s">
        <v>19</v>
      </c>
      <c r="M56" s="306"/>
      <c r="N56" s="307">
        <v>82</v>
      </c>
      <c r="O56" s="308"/>
      <c r="P56" s="308">
        <v>-65</v>
      </c>
    </row>
    <row r="57" spans="2:16" ht="6" customHeight="1">
      <c r="B57" s="286"/>
      <c r="C57" s="1451"/>
      <c r="D57" s="1451"/>
      <c r="E57" s="1451"/>
      <c r="F57" s="1451"/>
      <c r="G57" s="1451"/>
      <c r="H57" s="1451"/>
      <c r="I57" s="1451"/>
      <c r="J57" s="1451"/>
      <c r="K57" s="1451"/>
      <c r="L57" s="1451"/>
      <c r="M57" s="310"/>
      <c r="N57" s="307"/>
      <c r="O57" s="308"/>
      <c r="P57" s="308"/>
    </row>
    <row r="58" spans="2:16" ht="12.75">
      <c r="B58" s="816"/>
      <c r="C58" s="37"/>
      <c r="D58" s="37"/>
      <c r="E58" s="37"/>
      <c r="F58" s="37"/>
      <c r="G58" s="37"/>
      <c r="H58" s="37"/>
      <c r="I58" s="37"/>
      <c r="J58" s="37"/>
      <c r="K58" s="37"/>
      <c r="L58" s="37"/>
      <c r="M58" s="310"/>
      <c r="N58" s="311">
        <f>SUM(N54:N57)</f>
        <v>85</v>
      </c>
      <c r="O58" s="312"/>
      <c r="P58" s="312">
        <f>SUM(P54:P57)</f>
        <v>-67</v>
      </c>
    </row>
    <row r="59" spans="2:16" ht="42.75" customHeight="1">
      <c r="B59" s="1456" t="s">
        <v>940</v>
      </c>
      <c r="C59" s="1457"/>
      <c r="D59" s="1457"/>
      <c r="E59" s="1457"/>
      <c r="F59" s="1457"/>
      <c r="G59" s="1457"/>
      <c r="H59" s="1457"/>
      <c r="I59" s="1457"/>
      <c r="J59" s="1457"/>
      <c r="K59" s="1457"/>
      <c r="L59" s="1457"/>
      <c r="M59" s="1457"/>
      <c r="N59" s="1457"/>
      <c r="O59" s="1457"/>
      <c r="P59" s="1457"/>
    </row>
    <row r="60" spans="1:2" ht="15" customHeight="1">
      <c r="A60" s="1" t="s">
        <v>796</v>
      </c>
      <c r="B60" s="8" t="s">
        <v>797</v>
      </c>
    </row>
    <row r="61" ht="9" customHeight="1">
      <c r="B61" s="286"/>
    </row>
    <row r="62" spans="2:16" ht="83.25" customHeight="1">
      <c r="B62" s="1461" t="s">
        <v>150</v>
      </c>
      <c r="C62" s="1469"/>
      <c r="D62" s="1469"/>
      <c r="E62" s="1469"/>
      <c r="F62" s="1469"/>
      <c r="G62" s="1469"/>
      <c r="H62" s="1469"/>
      <c r="I62" s="1469"/>
      <c r="J62" s="1469"/>
      <c r="K62" s="1469"/>
      <c r="L62" s="1469"/>
      <c r="M62" s="1469"/>
      <c r="N62" s="1469"/>
      <c r="O62" s="1469"/>
      <c r="P62" s="1469"/>
    </row>
    <row r="63" ht="12.75">
      <c r="B63" s="286"/>
    </row>
    <row r="64" spans="1:15" ht="14.25">
      <c r="A64" s="1" t="s">
        <v>799</v>
      </c>
      <c r="B64" s="33" t="s">
        <v>798</v>
      </c>
      <c r="D64"/>
      <c r="E64"/>
      <c r="F64"/>
      <c r="G64"/>
      <c r="H64"/>
      <c r="I64"/>
      <c r="J64"/>
      <c r="K64"/>
      <c r="L64"/>
      <c r="M64"/>
      <c r="N64"/>
      <c r="O64"/>
    </row>
    <row r="65" spans="2:15" ht="12.75">
      <c r="B65" s="286"/>
      <c r="C65" s="239"/>
      <c r="D65" s="189"/>
      <c r="E65" s="189"/>
      <c r="F65" s="189"/>
      <c r="G65" s="189"/>
      <c r="H65" s="189"/>
      <c r="I65" s="104"/>
      <c r="J65" s="104"/>
      <c r="K65" s="104"/>
      <c r="L65" s="104"/>
      <c r="M65" s="104"/>
      <c r="N65" s="104"/>
      <c r="O65" s="104"/>
    </row>
    <row r="66" spans="2:16" ht="31.5" customHeight="1">
      <c r="B66" s="1476" t="s">
        <v>389</v>
      </c>
      <c r="C66" s="1448"/>
      <c r="D66" s="1448"/>
      <c r="E66" s="1448"/>
      <c r="F66" s="1448"/>
      <c r="G66" s="1448"/>
      <c r="H66" s="1448"/>
      <c r="I66" s="1448"/>
      <c r="J66" s="1448"/>
      <c r="K66" s="1448"/>
      <c r="L66" s="1448"/>
      <c r="M66" s="1448"/>
      <c r="N66" s="1448"/>
      <c r="O66" s="1448"/>
      <c r="P66" s="1448"/>
    </row>
    <row r="67" spans="2:16" ht="9" customHeight="1">
      <c r="B67" s="817"/>
      <c r="C67" s="818"/>
      <c r="D67" s="818"/>
      <c r="E67" s="818"/>
      <c r="F67" s="818"/>
      <c r="G67" s="818"/>
      <c r="H67" s="818"/>
      <c r="I67" s="818"/>
      <c r="J67" s="1274"/>
      <c r="K67" s="1274"/>
      <c r="L67" s="1274"/>
      <c r="M67" s="1274"/>
      <c r="N67" s="1274"/>
      <c r="O67" s="1274"/>
      <c r="P67" s="52"/>
    </row>
    <row r="68" spans="2:16" ht="17.25" customHeight="1" thickBot="1">
      <c r="B68" s="430"/>
      <c r="C68" s="129"/>
      <c r="D68" s="338"/>
      <c r="E68" s="18"/>
      <c r="F68" s="1432"/>
      <c r="G68" s="1432"/>
      <c r="H68" s="1432"/>
      <c r="I68" s="819"/>
      <c r="J68" s="1433" t="s">
        <v>281</v>
      </c>
      <c r="K68" s="1434"/>
      <c r="L68" s="1434"/>
      <c r="M68" s="819"/>
      <c r="N68" s="1435" t="s">
        <v>620</v>
      </c>
      <c r="O68" s="1436"/>
      <c r="P68" s="1436"/>
    </row>
    <row r="69" spans="2:16" ht="70.5" customHeight="1">
      <c r="B69" s="404"/>
      <c r="C69" s="112"/>
      <c r="D69" s="18"/>
      <c r="E69" s="18"/>
      <c r="F69" s="820"/>
      <c r="G69" s="820"/>
      <c r="H69" s="820"/>
      <c r="I69" s="820"/>
      <c r="J69" s="820" t="s">
        <v>216</v>
      </c>
      <c r="K69" s="820" t="s">
        <v>217</v>
      </c>
      <c r="L69" s="820" t="s">
        <v>126</v>
      </c>
      <c r="M69" s="820"/>
      <c r="N69" s="1273" t="s">
        <v>216</v>
      </c>
      <c r="O69" s="1273" t="s">
        <v>217</v>
      </c>
      <c r="P69" s="1273" t="s">
        <v>126</v>
      </c>
    </row>
    <row r="70" spans="2:16" ht="18" customHeight="1">
      <c r="B70" s="442"/>
      <c r="C70" s="243"/>
      <c r="D70" s="348"/>
      <c r="E70" s="348"/>
      <c r="F70" s="121"/>
      <c r="G70" s="121"/>
      <c r="H70" s="121"/>
      <c r="I70" s="121"/>
      <c r="J70" s="121" t="s">
        <v>468</v>
      </c>
      <c r="K70" s="121" t="s">
        <v>468</v>
      </c>
      <c r="L70" s="121" t="s">
        <v>468</v>
      </c>
      <c r="M70" s="121"/>
      <c r="N70" s="1277" t="s">
        <v>468</v>
      </c>
      <c r="O70" s="1277" t="s">
        <v>468</v>
      </c>
      <c r="P70" s="1277" t="s">
        <v>468</v>
      </c>
    </row>
    <row r="71" spans="2:16" ht="17.25" customHeight="1">
      <c r="B71" s="821" t="s">
        <v>416</v>
      </c>
      <c r="C71" s="822"/>
      <c r="D71" s="18"/>
      <c r="E71" s="18"/>
      <c r="F71" s="823"/>
      <c r="G71" s="823"/>
      <c r="H71" s="823"/>
      <c r="I71" s="824"/>
      <c r="J71" s="1167">
        <v>182</v>
      </c>
      <c r="K71" s="1168">
        <v>40</v>
      </c>
      <c r="L71" s="1167">
        <f>SUM(J71:K71)</f>
        <v>222</v>
      </c>
      <c r="M71" s="1169"/>
      <c r="N71" s="1170">
        <v>-81</v>
      </c>
      <c r="O71" s="1171">
        <v>31</v>
      </c>
      <c r="P71" s="1170">
        <v>-50</v>
      </c>
    </row>
    <row r="72" spans="2:16" ht="17.25" customHeight="1">
      <c r="B72" s="821" t="s">
        <v>417</v>
      </c>
      <c r="C72" s="822"/>
      <c r="D72" s="18"/>
      <c r="E72" s="18"/>
      <c r="F72" s="823"/>
      <c r="G72" s="823"/>
      <c r="H72" s="823"/>
      <c r="I72" s="825"/>
      <c r="J72" s="1167">
        <v>-51</v>
      </c>
      <c r="K72" s="1167">
        <v>6</v>
      </c>
      <c r="L72" s="1167">
        <f>SUM(J72:K72)</f>
        <v>-45</v>
      </c>
      <c r="M72" s="1169"/>
      <c r="N72" s="1170">
        <v>-3</v>
      </c>
      <c r="O72" s="1171">
        <v>11</v>
      </c>
      <c r="P72" s="1171">
        <v>8</v>
      </c>
    </row>
    <row r="73" spans="2:16" ht="15.75" customHeight="1">
      <c r="B73" s="826" t="s">
        <v>418</v>
      </c>
      <c r="C73" s="827"/>
      <c r="D73" s="18"/>
      <c r="E73" s="18"/>
      <c r="F73" s="823"/>
      <c r="G73" s="823"/>
      <c r="H73" s="823"/>
      <c r="I73" s="828"/>
      <c r="J73" s="1172">
        <v>-132</v>
      </c>
      <c r="K73" s="1172">
        <v>14</v>
      </c>
      <c r="L73" s="1172">
        <f>SUM(J73:K73)</f>
        <v>-118</v>
      </c>
      <c r="M73" s="823"/>
      <c r="N73" s="1173">
        <v>-265</v>
      </c>
      <c r="O73" s="1171">
        <v>5</v>
      </c>
      <c r="P73" s="1173">
        <v>-260</v>
      </c>
    </row>
    <row r="74" spans="2:16" ht="18" customHeight="1" thickBot="1">
      <c r="B74" s="829" t="s">
        <v>126</v>
      </c>
      <c r="C74" s="830"/>
      <c r="D74" s="831"/>
      <c r="E74" s="831"/>
      <c r="F74" s="832"/>
      <c r="G74" s="832"/>
      <c r="H74" s="832"/>
      <c r="I74" s="833"/>
      <c r="J74" s="833">
        <f>SUM(J71:J73)</f>
        <v>-1</v>
      </c>
      <c r="K74" s="833">
        <f>SUM(K71:K73)</f>
        <v>60</v>
      </c>
      <c r="L74" s="833">
        <f>SUM(L71:L73)</f>
        <v>59</v>
      </c>
      <c r="M74" s="832"/>
      <c r="N74" s="833">
        <f>SUM(N71:N73)</f>
        <v>-349</v>
      </c>
      <c r="O74" s="833">
        <f>SUM(O71:O73)</f>
        <v>47</v>
      </c>
      <c r="P74" s="833">
        <f>SUM(P71:P73)</f>
        <v>-302</v>
      </c>
    </row>
    <row r="75" ht="18" customHeight="1">
      <c r="B75" s="1275" t="s">
        <v>475</v>
      </c>
    </row>
    <row r="76" spans="2:16" ht="36" customHeight="1">
      <c r="B76" s="1431" t="s">
        <v>277</v>
      </c>
      <c r="C76" s="1452"/>
      <c r="D76" s="1452"/>
      <c r="E76" s="1452"/>
      <c r="F76" s="1452"/>
      <c r="G76" s="1452"/>
      <c r="H76" s="1452"/>
      <c r="I76" s="1452"/>
      <c r="J76" s="1452"/>
      <c r="K76" s="1452"/>
      <c r="L76" s="1452"/>
      <c r="M76" s="1452"/>
      <c r="N76" s="1452"/>
      <c r="O76" s="1452"/>
      <c r="P76" s="1452"/>
    </row>
    <row r="77" spans="1:30" ht="32.25" customHeight="1">
      <c r="A77" s="834"/>
      <c r="B77" s="1458" t="s">
        <v>152</v>
      </c>
      <c r="C77" s="1430"/>
      <c r="D77" s="1430"/>
      <c r="E77" s="1430"/>
      <c r="F77" s="1430"/>
      <c r="G77" s="1430"/>
      <c r="H77" s="1430"/>
      <c r="I77" s="1430"/>
      <c r="J77" s="1430"/>
      <c r="K77" s="1430"/>
      <c r="L77" s="1430"/>
      <c r="M77" s="1430"/>
      <c r="N77" s="1430"/>
      <c r="O77" s="1430"/>
      <c r="P77" s="1430"/>
      <c r="Q77" s="146"/>
      <c r="R77" s="146"/>
      <c r="S77" s="146"/>
      <c r="T77" s="146"/>
      <c r="U77" s="146"/>
      <c r="V77" s="146"/>
      <c r="W77" s="146"/>
      <c r="X77" s="146"/>
      <c r="Y77" s="146"/>
      <c r="Z77" s="146"/>
      <c r="AA77" s="146"/>
      <c r="AB77" s="146"/>
      <c r="AC77" s="146"/>
      <c r="AD77" s="146"/>
    </row>
    <row r="78" spans="1:30" ht="66" customHeight="1">
      <c r="A78" s="834"/>
      <c r="B78" s="1476" t="s">
        <v>151</v>
      </c>
      <c r="C78" s="1477"/>
      <c r="D78" s="1477"/>
      <c r="E78" s="1477"/>
      <c r="F78" s="1477"/>
      <c r="G78" s="1477"/>
      <c r="H78" s="1477"/>
      <c r="I78" s="1477"/>
      <c r="J78" s="1477"/>
      <c r="K78" s="1477"/>
      <c r="L78" s="1477"/>
      <c r="M78" s="1477"/>
      <c r="N78" s="1477"/>
      <c r="O78" s="1477"/>
      <c r="P78" s="1477"/>
      <c r="Q78" s="146"/>
      <c r="R78" s="146"/>
      <c r="S78" s="146"/>
      <c r="T78" s="146"/>
      <c r="U78" s="146"/>
      <c r="V78" s="146"/>
      <c r="W78" s="146"/>
      <c r="X78" s="146"/>
      <c r="Y78" s="146"/>
      <c r="Z78" s="146"/>
      <c r="AA78" s="146"/>
      <c r="AB78" s="146"/>
      <c r="AC78" s="146"/>
      <c r="AD78" s="146"/>
    </row>
    <row r="79" spans="1:30" ht="81.75" customHeight="1">
      <c r="A79" s="834"/>
      <c r="B79" s="22"/>
      <c r="C79" s="563"/>
      <c r="D79" s="563"/>
      <c r="E79" s="563"/>
      <c r="F79" s="563"/>
      <c r="G79" s="563"/>
      <c r="H79" s="563"/>
      <c r="I79" s="563"/>
      <c r="J79" s="563"/>
      <c r="K79" s="563"/>
      <c r="L79" s="563"/>
      <c r="M79" s="563"/>
      <c r="N79" s="563"/>
      <c r="O79" s="563"/>
      <c r="P79" s="563"/>
      <c r="Q79" s="146"/>
      <c r="R79" s="146"/>
      <c r="S79" s="146"/>
      <c r="T79" s="146"/>
      <c r="U79" s="146"/>
      <c r="V79" s="146"/>
      <c r="W79" s="146"/>
      <c r="X79" s="146"/>
      <c r="Y79" s="146"/>
      <c r="Z79" s="146"/>
      <c r="AA79" s="146"/>
      <c r="AB79" s="146"/>
      <c r="AC79" s="146"/>
      <c r="AD79" s="146"/>
    </row>
    <row r="80" ht="12.75">
      <c r="B80" s="286"/>
    </row>
    <row r="81" ht="12.75">
      <c r="B81" s="286"/>
    </row>
    <row r="82" ht="12.75">
      <c r="B82" s="286"/>
    </row>
    <row r="83" ht="12.75">
      <c r="B83" s="286"/>
    </row>
    <row r="84" ht="12.75">
      <c r="B84" s="286"/>
    </row>
    <row r="85" ht="12.75">
      <c r="B85" s="286"/>
    </row>
    <row r="86" ht="12.75">
      <c r="B86" s="286"/>
    </row>
    <row r="87" ht="12.75">
      <c r="B87" s="286"/>
    </row>
    <row r="88" ht="12.75">
      <c r="B88" s="286"/>
    </row>
    <row r="89" ht="12.75">
      <c r="B89" s="286"/>
    </row>
    <row r="90" ht="12.75">
      <c r="B90" s="286"/>
    </row>
    <row r="91" ht="12.75">
      <c r="B91" s="286"/>
    </row>
    <row r="92" ht="12.75">
      <c r="B92" s="286"/>
    </row>
    <row r="93" ht="12.75">
      <c r="B93" s="286"/>
    </row>
    <row r="94" ht="12.75">
      <c r="B94" s="286"/>
    </row>
    <row r="95" ht="12.75">
      <c r="B95" s="286"/>
    </row>
    <row r="96" ht="12.75">
      <c r="B96" s="286"/>
    </row>
    <row r="97" ht="12.75">
      <c r="B97" s="286"/>
    </row>
    <row r="98" ht="12.75">
      <c r="B98" s="286"/>
    </row>
    <row r="99" ht="12.75">
      <c r="B99" s="286"/>
    </row>
    <row r="100" ht="12.75">
      <c r="B100" s="286"/>
    </row>
    <row r="101" ht="12.75">
      <c r="B101" s="286"/>
    </row>
    <row r="102" ht="12.75">
      <c r="B102" s="286"/>
    </row>
    <row r="103" ht="12.75">
      <c r="B103" s="286"/>
    </row>
    <row r="104" ht="12.75">
      <c r="B104" s="286"/>
    </row>
    <row r="105" ht="12.75">
      <c r="B105" s="286"/>
    </row>
    <row r="106" ht="12.75">
      <c r="B106" s="286"/>
    </row>
    <row r="107" ht="12.75">
      <c r="B107" s="286"/>
    </row>
    <row r="108" ht="12.75">
      <c r="B108" s="286"/>
    </row>
    <row r="109" ht="12.75">
      <c r="B109" s="286"/>
    </row>
    <row r="110" ht="12.75">
      <c r="B110" s="286"/>
    </row>
    <row r="111" ht="12.75">
      <c r="B111" s="286"/>
    </row>
    <row r="112" ht="12.75">
      <c r="B112" s="286"/>
    </row>
    <row r="113" ht="12.75">
      <c r="B113" s="286"/>
    </row>
    <row r="114" ht="12.75">
      <c r="B114" s="286"/>
    </row>
    <row r="115" ht="12.75">
      <c r="B115" s="286"/>
    </row>
    <row r="116" ht="12.75">
      <c r="B116" s="286"/>
    </row>
    <row r="117" ht="12.75">
      <c r="B117" s="286"/>
    </row>
    <row r="118" ht="12.75">
      <c r="B118" s="286"/>
    </row>
    <row r="119" ht="12.75">
      <c r="B119" s="286"/>
    </row>
    <row r="120" ht="12.75">
      <c r="B120" s="286"/>
    </row>
    <row r="121" ht="12.75">
      <c r="B121" s="286"/>
    </row>
    <row r="122" ht="12.75">
      <c r="B122" s="286"/>
    </row>
    <row r="123" ht="12.75">
      <c r="B123" s="286"/>
    </row>
    <row r="124" ht="12.75">
      <c r="B124" s="286"/>
    </row>
    <row r="125" ht="12.75">
      <c r="B125" s="286"/>
    </row>
    <row r="126" ht="12.75">
      <c r="B126" s="286"/>
    </row>
    <row r="127" ht="12.75">
      <c r="B127" s="286"/>
    </row>
    <row r="128" ht="12.75">
      <c r="B128" s="286"/>
    </row>
    <row r="129" ht="12.75">
      <c r="B129" s="286"/>
    </row>
    <row r="130" ht="12.75">
      <c r="B130" s="286"/>
    </row>
    <row r="131" ht="12.75">
      <c r="B131" s="286"/>
    </row>
    <row r="132" ht="12.75">
      <c r="B132" s="286"/>
    </row>
    <row r="133" ht="12.75">
      <c r="B133" s="286"/>
    </row>
    <row r="134" ht="12.75">
      <c r="B134" s="286"/>
    </row>
    <row r="135" ht="12.75">
      <c r="B135" s="286"/>
    </row>
    <row r="136" ht="12.75">
      <c r="B136" s="286"/>
    </row>
    <row r="137" ht="12.75">
      <c r="B137" s="286"/>
    </row>
    <row r="138" ht="12.75">
      <c r="B138" s="286"/>
    </row>
    <row r="139" ht="12.75">
      <c r="B139" s="286"/>
    </row>
    <row r="140" ht="12.75">
      <c r="B140" s="286"/>
    </row>
    <row r="141" ht="12.75">
      <c r="B141" s="286"/>
    </row>
    <row r="142" ht="12.75">
      <c r="B142" s="286"/>
    </row>
    <row r="143" ht="12.75">
      <c r="B143" s="286"/>
    </row>
    <row r="144" ht="12.75">
      <c r="B144" s="286"/>
    </row>
    <row r="145" ht="12.75">
      <c r="B145" s="286"/>
    </row>
    <row r="146" ht="12.75">
      <c r="B146" s="286"/>
    </row>
    <row r="147" ht="12.75">
      <c r="B147" s="286"/>
    </row>
    <row r="148" ht="12.75">
      <c r="B148" s="286"/>
    </row>
    <row r="149" ht="12.75">
      <c r="B149" s="286"/>
    </row>
    <row r="150" ht="12.75">
      <c r="B150" s="286"/>
    </row>
    <row r="151" ht="12.75">
      <c r="B151" s="286"/>
    </row>
    <row r="152" ht="12.75">
      <c r="B152" s="286"/>
    </row>
    <row r="153" ht="12.75">
      <c r="B153" s="286"/>
    </row>
    <row r="154" ht="12.75">
      <c r="B154" s="286"/>
    </row>
    <row r="155" ht="12.75">
      <c r="B155" s="286"/>
    </row>
    <row r="156" ht="12.75">
      <c r="B156" s="286"/>
    </row>
    <row r="157" ht="12.75">
      <c r="B157" s="286"/>
    </row>
    <row r="158" ht="12.75">
      <c r="B158" s="286"/>
    </row>
    <row r="159" ht="12.75">
      <c r="B159" s="286"/>
    </row>
    <row r="160" ht="12.75">
      <c r="B160" s="286"/>
    </row>
    <row r="161" ht="12.75">
      <c r="B161" s="286"/>
    </row>
    <row r="162" ht="12.75">
      <c r="B162" s="286"/>
    </row>
    <row r="163" ht="12.75">
      <c r="B163" s="286"/>
    </row>
    <row r="164" ht="12.75">
      <c r="B164" s="286"/>
    </row>
    <row r="165" ht="12.75">
      <c r="B165" s="286"/>
    </row>
    <row r="166" ht="12.75">
      <c r="B166" s="286"/>
    </row>
    <row r="167" ht="12.75">
      <c r="B167" s="286"/>
    </row>
    <row r="168" ht="12.75">
      <c r="B168" s="286"/>
    </row>
    <row r="169" ht="12.75">
      <c r="B169" s="286"/>
    </row>
    <row r="170" ht="12.75">
      <c r="B170" s="286"/>
    </row>
    <row r="171" ht="12.75">
      <c r="B171" s="286"/>
    </row>
    <row r="172" ht="12.75">
      <c r="B172" s="286"/>
    </row>
    <row r="173" ht="12.75">
      <c r="B173" s="286"/>
    </row>
    <row r="174" ht="12.75">
      <c r="B174" s="286"/>
    </row>
    <row r="175" ht="12.75">
      <c r="B175" s="286"/>
    </row>
    <row r="176" ht="12.75">
      <c r="B176" s="286"/>
    </row>
    <row r="177" ht="12.75">
      <c r="B177" s="286"/>
    </row>
    <row r="178" ht="12.75">
      <c r="B178" s="286"/>
    </row>
    <row r="179" ht="12.75">
      <c r="B179" s="286"/>
    </row>
    <row r="180" ht="12.75">
      <c r="B180" s="286"/>
    </row>
    <row r="181" ht="12.75">
      <c r="B181" s="286"/>
    </row>
    <row r="182" ht="12.75">
      <c r="B182" s="286"/>
    </row>
    <row r="183" ht="12.75">
      <c r="B183" s="286"/>
    </row>
    <row r="184" ht="12.75">
      <c r="B184" s="286"/>
    </row>
    <row r="185" ht="12.75">
      <c r="B185" s="286"/>
    </row>
    <row r="186" ht="12.75">
      <c r="B186" s="286"/>
    </row>
    <row r="187" ht="12.75">
      <c r="B187" s="286"/>
    </row>
    <row r="188" ht="12.75">
      <c r="B188" s="286"/>
    </row>
    <row r="189" ht="12.75">
      <c r="B189" s="286"/>
    </row>
    <row r="190" ht="12.75">
      <c r="B190" s="286"/>
    </row>
    <row r="191" ht="12.75">
      <c r="B191" s="286"/>
    </row>
    <row r="192" ht="12.75">
      <c r="B192" s="286"/>
    </row>
    <row r="193" ht="12.75">
      <c r="B193" s="286"/>
    </row>
    <row r="194" ht="12.75">
      <c r="B194" s="286"/>
    </row>
    <row r="195" ht="12.75">
      <c r="B195" s="286"/>
    </row>
    <row r="196" ht="12.75">
      <c r="B196" s="286"/>
    </row>
    <row r="197" ht="12.75">
      <c r="B197" s="286"/>
    </row>
    <row r="198" ht="12.75">
      <c r="B198" s="286"/>
    </row>
    <row r="199" ht="12.75">
      <c r="B199" s="286"/>
    </row>
    <row r="200" ht="12.75">
      <c r="B200" s="286"/>
    </row>
    <row r="201" ht="12.75">
      <c r="B201" s="286"/>
    </row>
    <row r="202" ht="12.75">
      <c r="B202" s="286"/>
    </row>
    <row r="203" ht="12.75">
      <c r="B203" s="286"/>
    </row>
    <row r="204" ht="12.75">
      <c r="B204" s="286"/>
    </row>
    <row r="205" ht="12.75">
      <c r="B205" s="286"/>
    </row>
    <row r="206" ht="12.75">
      <c r="B206" s="286"/>
    </row>
    <row r="207" ht="12.75">
      <c r="B207" s="286"/>
    </row>
    <row r="208" ht="12.75">
      <c r="B208" s="286"/>
    </row>
    <row r="209" ht="12.75">
      <c r="B209" s="286"/>
    </row>
    <row r="210" ht="12.75">
      <c r="B210" s="286"/>
    </row>
    <row r="211" ht="12.75">
      <c r="B211" s="286"/>
    </row>
    <row r="212" ht="12.75">
      <c r="B212" s="286"/>
    </row>
    <row r="213" ht="12.75">
      <c r="B213" s="286"/>
    </row>
    <row r="214" ht="12.75">
      <c r="B214" s="286"/>
    </row>
    <row r="215" ht="12.75">
      <c r="B215" s="286"/>
    </row>
    <row r="216" ht="12.75">
      <c r="B216" s="286"/>
    </row>
    <row r="217" ht="12.75">
      <c r="B217" s="286"/>
    </row>
    <row r="218" ht="12.75">
      <c r="B218" s="286"/>
    </row>
    <row r="219" ht="12.75">
      <c r="B219" s="286"/>
    </row>
    <row r="220" ht="12.75">
      <c r="B220" s="286"/>
    </row>
    <row r="221" ht="12.75">
      <c r="B221" s="286"/>
    </row>
    <row r="222" ht="12.75">
      <c r="B222" s="286"/>
    </row>
    <row r="223" ht="12.75">
      <c r="B223" s="286"/>
    </row>
    <row r="224" ht="12.75">
      <c r="B224" s="286"/>
    </row>
    <row r="225" ht="12.75">
      <c r="B225" s="286"/>
    </row>
    <row r="226" ht="12.75">
      <c r="B226" s="286"/>
    </row>
    <row r="227" ht="12.75">
      <c r="B227" s="286"/>
    </row>
    <row r="228" ht="12.75">
      <c r="B228" s="286"/>
    </row>
    <row r="229" ht="12.75">
      <c r="B229" s="286"/>
    </row>
    <row r="230" ht="12.75">
      <c r="B230" s="286"/>
    </row>
    <row r="231" ht="12.75">
      <c r="B231" s="286"/>
    </row>
    <row r="232" ht="12.75">
      <c r="B232" s="286"/>
    </row>
    <row r="233" ht="12.75">
      <c r="B233" s="286"/>
    </row>
    <row r="234" ht="12.75">
      <c r="B234" s="286"/>
    </row>
    <row r="235" ht="12.75">
      <c r="B235" s="286"/>
    </row>
    <row r="236" ht="12.75">
      <c r="B236" s="286"/>
    </row>
    <row r="237" ht="12.75">
      <c r="B237" s="286"/>
    </row>
    <row r="238" ht="12.75">
      <c r="B238" s="286"/>
    </row>
    <row r="239" ht="12.75">
      <c r="B239" s="286"/>
    </row>
    <row r="240" ht="12.75">
      <c r="B240" s="286"/>
    </row>
    <row r="241" ht="12.75">
      <c r="B241" s="286"/>
    </row>
    <row r="242" ht="12.75">
      <c r="B242" s="286"/>
    </row>
    <row r="243" ht="12.75">
      <c r="B243" s="286"/>
    </row>
    <row r="244" ht="12.75">
      <c r="B244" s="286"/>
    </row>
    <row r="245" ht="12.75">
      <c r="B245" s="286"/>
    </row>
    <row r="246" ht="12.75">
      <c r="B246" s="286"/>
    </row>
    <row r="247" ht="12.75">
      <c r="B247" s="286"/>
    </row>
    <row r="248" ht="12.75">
      <c r="B248" s="286"/>
    </row>
    <row r="249" ht="12.75">
      <c r="B249" s="286"/>
    </row>
    <row r="250" ht="12.75">
      <c r="B250" s="286"/>
    </row>
    <row r="251" ht="12.75">
      <c r="B251" s="286"/>
    </row>
    <row r="252" ht="12.75">
      <c r="B252" s="286"/>
    </row>
    <row r="253" ht="12.75">
      <c r="B253" s="286"/>
    </row>
    <row r="254" ht="12.75">
      <c r="B254" s="286"/>
    </row>
    <row r="255" ht="12.75">
      <c r="B255" s="286"/>
    </row>
    <row r="256" ht="12.75">
      <c r="B256" s="286"/>
    </row>
    <row r="257" ht="12.75">
      <c r="B257" s="286"/>
    </row>
    <row r="258" ht="12.75">
      <c r="B258" s="286"/>
    </row>
    <row r="259" ht="12.75">
      <c r="B259" s="286"/>
    </row>
    <row r="260" ht="12.75">
      <c r="B260" s="286"/>
    </row>
    <row r="261" ht="12.75">
      <c r="B261" s="286"/>
    </row>
    <row r="262" ht="12.75">
      <c r="B262" s="286"/>
    </row>
    <row r="263" ht="12.75">
      <c r="B263" s="286"/>
    </row>
    <row r="264" ht="12.75">
      <c r="B264" s="286"/>
    </row>
    <row r="265" ht="12.75">
      <c r="B265" s="286"/>
    </row>
    <row r="266" ht="12.75">
      <c r="B266" s="286"/>
    </row>
    <row r="267" ht="12.75">
      <c r="B267" s="286"/>
    </row>
    <row r="268" ht="12.75">
      <c r="B268" s="286"/>
    </row>
    <row r="269" ht="12.75">
      <c r="B269" s="286"/>
    </row>
    <row r="270" ht="12.75">
      <c r="B270" s="286"/>
    </row>
    <row r="271" ht="12.75">
      <c r="B271" s="286"/>
    </row>
    <row r="272" ht="12.75">
      <c r="B272" s="286"/>
    </row>
    <row r="273" ht="12.75">
      <c r="B273" s="286"/>
    </row>
    <row r="274" ht="12.75">
      <c r="B274" s="286"/>
    </row>
    <row r="275" ht="12.75">
      <c r="B275" s="286"/>
    </row>
    <row r="276" ht="12.75">
      <c r="B276" s="286"/>
    </row>
    <row r="277" ht="12.75">
      <c r="B277" s="286"/>
    </row>
    <row r="278" ht="12.75">
      <c r="B278" s="286"/>
    </row>
    <row r="279" ht="12.75">
      <c r="B279" s="286"/>
    </row>
    <row r="280" ht="12.75">
      <c r="B280" s="286"/>
    </row>
    <row r="281" ht="12.75">
      <c r="B281" s="286"/>
    </row>
    <row r="282" ht="12.75">
      <c r="B282" s="286"/>
    </row>
    <row r="283" ht="12.75">
      <c r="B283" s="286"/>
    </row>
    <row r="284" ht="12.75">
      <c r="B284" s="286"/>
    </row>
    <row r="285" ht="12.75">
      <c r="B285" s="286"/>
    </row>
    <row r="286" ht="12.75">
      <c r="B286" s="286"/>
    </row>
    <row r="287" ht="12.75">
      <c r="B287" s="286"/>
    </row>
    <row r="288" ht="12.75">
      <c r="B288" s="286"/>
    </row>
    <row r="289" ht="12.75">
      <c r="B289" s="286"/>
    </row>
    <row r="290" ht="12.75">
      <c r="B290" s="286"/>
    </row>
    <row r="291" ht="12.75">
      <c r="B291" s="286"/>
    </row>
    <row r="292" ht="12.75">
      <c r="B292" s="286"/>
    </row>
    <row r="293" ht="12.75">
      <c r="B293" s="286"/>
    </row>
    <row r="294" ht="12.75">
      <c r="B294" s="286"/>
    </row>
    <row r="295" ht="12.75">
      <c r="B295" s="286"/>
    </row>
    <row r="296" ht="12.75">
      <c r="B296" s="286"/>
    </row>
    <row r="297" ht="12.75">
      <c r="B297" s="286"/>
    </row>
    <row r="298" ht="12.75">
      <c r="B298" s="286"/>
    </row>
    <row r="299" ht="12.75">
      <c r="B299" s="286"/>
    </row>
    <row r="300" ht="12.75">
      <c r="B300" s="286"/>
    </row>
    <row r="301" ht="12.75">
      <c r="B301" s="286"/>
    </row>
    <row r="302" ht="12.75">
      <c r="B302" s="286"/>
    </row>
    <row r="303" ht="12.75">
      <c r="B303" s="286"/>
    </row>
    <row r="304" ht="12.75">
      <c r="B304" s="286"/>
    </row>
    <row r="305" ht="12.75">
      <c r="B305" s="286"/>
    </row>
    <row r="306" ht="12.75">
      <c r="B306" s="286"/>
    </row>
    <row r="307" ht="12.75">
      <c r="B307" s="286"/>
    </row>
    <row r="308" ht="12.75">
      <c r="B308" s="286"/>
    </row>
    <row r="309" ht="12.75">
      <c r="B309" s="286"/>
    </row>
    <row r="310" ht="12.75">
      <c r="B310" s="286"/>
    </row>
    <row r="311" ht="12.75">
      <c r="B311" s="286"/>
    </row>
    <row r="312" ht="12.75">
      <c r="B312" s="286"/>
    </row>
    <row r="313" ht="12.75">
      <c r="B313" s="286"/>
    </row>
    <row r="314" ht="12.75">
      <c r="B314" s="286"/>
    </row>
    <row r="315" ht="12.75">
      <c r="B315" s="286"/>
    </row>
    <row r="316" ht="12.75">
      <c r="B316" s="286"/>
    </row>
    <row r="317" ht="12.75">
      <c r="B317" s="286"/>
    </row>
    <row r="318" ht="12.75">
      <c r="B318" s="286"/>
    </row>
    <row r="319" ht="12.75">
      <c r="B319" s="286"/>
    </row>
    <row r="320" ht="12.75">
      <c r="B320" s="286"/>
    </row>
    <row r="321" ht="12.75">
      <c r="B321" s="286"/>
    </row>
    <row r="322" ht="12.75">
      <c r="B322" s="286"/>
    </row>
    <row r="323" ht="12.75">
      <c r="B323" s="286"/>
    </row>
    <row r="324" ht="12.75">
      <c r="B324" s="286"/>
    </row>
    <row r="325" ht="12.75">
      <c r="B325" s="286"/>
    </row>
    <row r="326" ht="12.75">
      <c r="B326" s="286"/>
    </row>
    <row r="327" ht="12.75">
      <c r="B327" s="286"/>
    </row>
    <row r="328" ht="12.75">
      <c r="B328" s="286"/>
    </row>
    <row r="329" ht="12.75">
      <c r="B329" s="286"/>
    </row>
    <row r="330" ht="12.75">
      <c r="B330" s="286"/>
    </row>
    <row r="331" ht="12.75">
      <c r="B331" s="286"/>
    </row>
    <row r="332" ht="12.75">
      <c r="B332" s="286"/>
    </row>
    <row r="333" ht="12.75">
      <c r="B333" s="286"/>
    </row>
    <row r="334" ht="12.75">
      <c r="B334" s="286"/>
    </row>
    <row r="335" ht="12.75">
      <c r="B335" s="286"/>
    </row>
    <row r="336" ht="12.75">
      <c r="B336" s="286"/>
    </row>
    <row r="337" ht="12.75">
      <c r="B337" s="286"/>
    </row>
    <row r="338" ht="12.75">
      <c r="B338" s="286"/>
    </row>
    <row r="339" ht="12.75">
      <c r="B339" s="286"/>
    </row>
    <row r="340" ht="12.75">
      <c r="B340" s="286"/>
    </row>
    <row r="341" ht="12.75">
      <c r="B341" s="286"/>
    </row>
    <row r="342" ht="12.75">
      <c r="B342" s="286"/>
    </row>
    <row r="343" ht="12.75">
      <c r="B343" s="286"/>
    </row>
    <row r="344" ht="12.75">
      <c r="B344" s="286"/>
    </row>
    <row r="345" ht="12.75">
      <c r="B345" s="286"/>
    </row>
    <row r="346" ht="12.75">
      <c r="B346" s="286"/>
    </row>
    <row r="347" ht="12.75">
      <c r="B347" s="286"/>
    </row>
    <row r="348" ht="12.75">
      <c r="B348" s="286"/>
    </row>
    <row r="349" ht="12.75">
      <c r="B349" s="286"/>
    </row>
    <row r="350" ht="12.75">
      <c r="B350" s="286"/>
    </row>
    <row r="351" ht="12.75">
      <c r="B351" s="286"/>
    </row>
    <row r="352" ht="12.75">
      <c r="B352" s="286"/>
    </row>
    <row r="353" ht="12.75">
      <c r="B353" s="286"/>
    </row>
    <row r="354" ht="12.75">
      <c r="B354" s="286"/>
    </row>
    <row r="355" ht="12.75">
      <c r="B355" s="286"/>
    </row>
    <row r="356" ht="12.75">
      <c r="B356" s="286"/>
    </row>
    <row r="357" ht="12.75">
      <c r="B357" s="286"/>
    </row>
    <row r="358" ht="12.75">
      <c r="B358" s="286"/>
    </row>
    <row r="359" ht="12.75">
      <c r="B359" s="286"/>
    </row>
    <row r="360" ht="12.75">
      <c r="B360" s="286"/>
    </row>
    <row r="361" ht="12.75">
      <c r="B361" s="286"/>
    </row>
    <row r="362" ht="12.75">
      <c r="B362" s="286"/>
    </row>
    <row r="363" ht="12.75">
      <c r="B363" s="286"/>
    </row>
    <row r="364" ht="12.75">
      <c r="B364" s="286"/>
    </row>
    <row r="365" ht="12.75">
      <c r="B365" s="286"/>
    </row>
    <row r="366" ht="12.75">
      <c r="B366" s="286"/>
    </row>
    <row r="367" ht="12.75">
      <c r="B367" s="286"/>
    </row>
    <row r="368" ht="12.75">
      <c r="B368" s="286"/>
    </row>
    <row r="369" ht="12.75">
      <c r="B369" s="286"/>
    </row>
    <row r="370" ht="12.75">
      <c r="B370" s="286"/>
    </row>
    <row r="371" ht="12.75">
      <c r="B371" s="286"/>
    </row>
    <row r="372" ht="12.75">
      <c r="B372" s="286"/>
    </row>
    <row r="373" ht="12.75">
      <c r="B373" s="286"/>
    </row>
    <row r="374" ht="12.75">
      <c r="B374" s="286"/>
    </row>
    <row r="375" ht="12.75">
      <c r="B375" s="286"/>
    </row>
    <row r="376" ht="12.75">
      <c r="B376" s="286"/>
    </row>
    <row r="377" ht="12.75">
      <c r="B377" s="286"/>
    </row>
    <row r="378" ht="12.75">
      <c r="B378" s="286"/>
    </row>
    <row r="379" ht="12.75">
      <c r="B379" s="286"/>
    </row>
    <row r="380" ht="12.75">
      <c r="B380" s="286"/>
    </row>
    <row r="381" ht="12.75">
      <c r="B381" s="286"/>
    </row>
    <row r="382" ht="12.75">
      <c r="B382" s="286"/>
    </row>
    <row r="383" ht="12.75">
      <c r="B383" s="286"/>
    </row>
    <row r="384" ht="12.75">
      <c r="B384" s="286"/>
    </row>
    <row r="385" ht="12.75">
      <c r="B385" s="286"/>
    </row>
    <row r="386" ht="12.75">
      <c r="B386" s="286"/>
    </row>
    <row r="387" ht="12.75">
      <c r="B387" s="286"/>
    </row>
    <row r="388" ht="12.75">
      <c r="B388" s="286"/>
    </row>
    <row r="389" ht="12.75">
      <c r="B389" s="286"/>
    </row>
    <row r="390" ht="12.75">
      <c r="B390" s="286"/>
    </row>
    <row r="391" ht="12.75">
      <c r="B391" s="286"/>
    </row>
    <row r="392" ht="12.75">
      <c r="B392" s="286"/>
    </row>
    <row r="393" ht="12.75">
      <c r="B393" s="286"/>
    </row>
    <row r="394" ht="12.75">
      <c r="B394" s="286"/>
    </row>
    <row r="395" ht="12.75">
      <c r="B395" s="286"/>
    </row>
    <row r="396" ht="12.75">
      <c r="B396" s="286"/>
    </row>
    <row r="397" ht="12.75">
      <c r="B397" s="286"/>
    </row>
    <row r="398" ht="12.75">
      <c r="B398" s="286"/>
    </row>
    <row r="399" ht="12.75">
      <c r="B399" s="286"/>
    </row>
    <row r="400" ht="12.75">
      <c r="B400" s="286"/>
    </row>
    <row r="401" ht="12.75">
      <c r="B401" s="286"/>
    </row>
    <row r="402" ht="12.75">
      <c r="B402" s="286"/>
    </row>
    <row r="403" ht="12.75">
      <c r="B403" s="286"/>
    </row>
    <row r="404" ht="12.75">
      <c r="B404" s="286"/>
    </row>
    <row r="405" ht="12.75">
      <c r="B405" s="286"/>
    </row>
    <row r="406" ht="12.75">
      <c r="B406" s="286"/>
    </row>
    <row r="407" ht="12.75">
      <c r="B407" s="286"/>
    </row>
    <row r="408" ht="12.75">
      <c r="B408" s="286"/>
    </row>
    <row r="409" ht="12.75">
      <c r="B409" s="286"/>
    </row>
    <row r="410" ht="12.75">
      <c r="B410" s="286"/>
    </row>
    <row r="411" ht="12.75">
      <c r="B411" s="286"/>
    </row>
    <row r="412" ht="12.75">
      <c r="B412" s="286"/>
    </row>
    <row r="413" ht="12.75">
      <c r="B413" s="286"/>
    </row>
    <row r="414" ht="12.75">
      <c r="B414" s="286"/>
    </row>
    <row r="415" ht="12.75">
      <c r="B415" s="286"/>
    </row>
    <row r="416" ht="12.75">
      <c r="B416" s="286"/>
    </row>
    <row r="417" ht="12.75">
      <c r="B417" s="286"/>
    </row>
    <row r="418" ht="12.75">
      <c r="B418" s="286"/>
    </row>
    <row r="419" ht="12.75">
      <c r="B419" s="286"/>
    </row>
    <row r="420" ht="12.75">
      <c r="B420" s="286"/>
    </row>
    <row r="421" ht="12.75">
      <c r="B421" s="286"/>
    </row>
    <row r="422" ht="12.75">
      <c r="B422" s="286"/>
    </row>
    <row r="423" ht="12.75">
      <c r="B423" s="286"/>
    </row>
    <row r="424" ht="12.75">
      <c r="B424" s="286"/>
    </row>
    <row r="425" ht="12.75">
      <c r="B425" s="286"/>
    </row>
    <row r="426" ht="12.75">
      <c r="B426" s="286"/>
    </row>
    <row r="427" ht="12.75">
      <c r="B427" s="286"/>
    </row>
    <row r="428" ht="12.75">
      <c r="B428" s="286"/>
    </row>
    <row r="429" ht="12.75">
      <c r="B429" s="286"/>
    </row>
    <row r="430" ht="12.75">
      <c r="B430" s="286"/>
    </row>
    <row r="431" ht="12.75">
      <c r="B431" s="286"/>
    </row>
    <row r="432" ht="12.75">
      <c r="B432" s="286"/>
    </row>
    <row r="433" ht="12.75">
      <c r="B433" s="286"/>
    </row>
    <row r="434" ht="12.75">
      <c r="B434" s="286"/>
    </row>
    <row r="435" ht="12.75">
      <c r="B435" s="286"/>
    </row>
    <row r="436" ht="12.75">
      <c r="B436" s="286"/>
    </row>
    <row r="437" ht="12.75">
      <c r="B437" s="286"/>
    </row>
    <row r="438" ht="12.75">
      <c r="B438" s="286"/>
    </row>
    <row r="439" ht="12.75">
      <c r="B439" s="286"/>
    </row>
    <row r="440" ht="12.75">
      <c r="B440" s="286"/>
    </row>
    <row r="441" ht="12.75">
      <c r="B441" s="286"/>
    </row>
    <row r="442" ht="12.75">
      <c r="B442" s="286"/>
    </row>
    <row r="443" ht="12.75">
      <c r="B443" s="286"/>
    </row>
    <row r="444" ht="12.75">
      <c r="B444" s="286"/>
    </row>
    <row r="445" ht="12.75">
      <c r="B445" s="286"/>
    </row>
    <row r="446" ht="12.75">
      <c r="B446" s="286"/>
    </row>
    <row r="447" ht="12.75">
      <c r="B447" s="286"/>
    </row>
    <row r="448" ht="12.75">
      <c r="B448" s="286"/>
    </row>
    <row r="449" ht="12.75">
      <c r="B449" s="286"/>
    </row>
    <row r="450" ht="12.75">
      <c r="B450" s="286"/>
    </row>
    <row r="451" ht="12.75">
      <c r="B451" s="286"/>
    </row>
    <row r="452" ht="12.75">
      <c r="B452" s="286"/>
    </row>
    <row r="453" ht="12.75">
      <c r="B453" s="286"/>
    </row>
    <row r="454" ht="12.75">
      <c r="B454" s="286"/>
    </row>
    <row r="455" ht="12.75">
      <c r="B455" s="286"/>
    </row>
    <row r="456" ht="12.75">
      <c r="B456" s="286"/>
    </row>
    <row r="457" ht="12.75">
      <c r="B457" s="286"/>
    </row>
    <row r="458" ht="12.75">
      <c r="B458" s="286"/>
    </row>
    <row r="459" ht="12.75">
      <c r="B459" s="286"/>
    </row>
    <row r="460" ht="12.75">
      <c r="B460" s="286"/>
    </row>
    <row r="461" ht="12.75">
      <c r="B461" s="286"/>
    </row>
    <row r="462" ht="12.75">
      <c r="B462" s="286"/>
    </row>
    <row r="463" ht="12.75">
      <c r="B463" s="286"/>
    </row>
    <row r="464" ht="12.75">
      <c r="B464" s="286"/>
    </row>
    <row r="465" ht="12.75">
      <c r="B465" s="286"/>
    </row>
    <row r="466" ht="12.75">
      <c r="B466" s="286"/>
    </row>
    <row r="467" ht="12.75">
      <c r="B467" s="286"/>
    </row>
    <row r="468" ht="12.75">
      <c r="B468" s="286"/>
    </row>
    <row r="469" ht="12.75">
      <c r="B469" s="286"/>
    </row>
    <row r="470" ht="12.75">
      <c r="B470" s="286"/>
    </row>
    <row r="471" ht="12.75">
      <c r="B471" s="286"/>
    </row>
    <row r="472" ht="12.75">
      <c r="B472" s="286"/>
    </row>
    <row r="473" ht="12.75">
      <c r="B473" s="286"/>
    </row>
    <row r="474" ht="12.75">
      <c r="B474" s="286"/>
    </row>
    <row r="475" ht="12.75">
      <c r="B475" s="286"/>
    </row>
    <row r="476" ht="12.75">
      <c r="B476" s="286"/>
    </row>
    <row r="477" ht="12.75">
      <c r="B477" s="286"/>
    </row>
    <row r="478" ht="12.75">
      <c r="B478" s="286"/>
    </row>
    <row r="479" ht="12.75">
      <c r="B479" s="286"/>
    </row>
    <row r="480" ht="12.75">
      <c r="B480" s="286"/>
    </row>
    <row r="481" ht="12.75">
      <c r="B481" s="286"/>
    </row>
    <row r="482" ht="12.75">
      <c r="B482" s="286"/>
    </row>
    <row r="483" ht="12.75">
      <c r="B483" s="286"/>
    </row>
    <row r="484" ht="12.75">
      <c r="B484" s="286"/>
    </row>
    <row r="485" ht="12.75">
      <c r="B485" s="286"/>
    </row>
    <row r="486" ht="12.75">
      <c r="B486" s="286"/>
    </row>
    <row r="487" ht="12.75">
      <c r="B487" s="286"/>
    </row>
    <row r="488" ht="12.75">
      <c r="B488" s="286"/>
    </row>
    <row r="489" ht="12.75">
      <c r="B489" s="286"/>
    </row>
    <row r="490" ht="12.75">
      <c r="B490" s="286"/>
    </row>
    <row r="491" ht="12.75">
      <c r="B491" s="286"/>
    </row>
    <row r="492" ht="12.75">
      <c r="B492" s="286"/>
    </row>
    <row r="493" ht="12.75">
      <c r="B493" s="286"/>
    </row>
    <row r="494" ht="12.75">
      <c r="B494" s="286"/>
    </row>
    <row r="495" ht="12.75">
      <c r="B495" s="286"/>
    </row>
    <row r="496" ht="12.75">
      <c r="B496" s="286"/>
    </row>
    <row r="497" ht="12.75">
      <c r="B497" s="286"/>
    </row>
    <row r="498" ht="12.75">
      <c r="B498" s="286"/>
    </row>
    <row r="499" ht="12.75">
      <c r="B499" s="286"/>
    </row>
    <row r="500" ht="12.75">
      <c r="B500" s="286"/>
    </row>
    <row r="501" ht="12.75">
      <c r="B501" s="286"/>
    </row>
    <row r="502" ht="12.75">
      <c r="B502" s="286"/>
    </row>
    <row r="503" ht="12.75">
      <c r="B503" s="286"/>
    </row>
    <row r="504" ht="12.75">
      <c r="B504" s="286"/>
    </row>
    <row r="505" ht="12.75">
      <c r="B505" s="286"/>
    </row>
    <row r="506" ht="12.75">
      <c r="B506" s="286"/>
    </row>
    <row r="507" ht="12.75">
      <c r="B507" s="286"/>
    </row>
    <row r="508" ht="12.75">
      <c r="B508" s="286"/>
    </row>
    <row r="509" ht="12.75">
      <c r="B509" s="286"/>
    </row>
    <row r="510" ht="12.75">
      <c r="B510" s="286"/>
    </row>
    <row r="511" ht="12.75">
      <c r="B511" s="286"/>
    </row>
    <row r="512" ht="12.75">
      <c r="B512" s="286"/>
    </row>
    <row r="513" ht="12.75">
      <c r="B513" s="286"/>
    </row>
    <row r="514" ht="12.75">
      <c r="B514" s="286"/>
    </row>
    <row r="515" ht="12.75">
      <c r="B515" s="286"/>
    </row>
    <row r="516" ht="12.75">
      <c r="B516" s="286"/>
    </row>
    <row r="517" ht="12.75">
      <c r="B517" s="286"/>
    </row>
    <row r="518" ht="12.75">
      <c r="B518" s="286"/>
    </row>
    <row r="519" ht="12.75">
      <c r="B519" s="286"/>
    </row>
    <row r="520" ht="12.75">
      <c r="B520" s="286"/>
    </row>
    <row r="521" ht="12.75">
      <c r="B521" s="286"/>
    </row>
    <row r="522" ht="12.75">
      <c r="B522" s="286"/>
    </row>
    <row r="523" ht="12.75">
      <c r="B523" s="286"/>
    </row>
    <row r="524" ht="12.75">
      <c r="B524" s="286"/>
    </row>
    <row r="525" ht="12.75">
      <c r="B525" s="286"/>
    </row>
    <row r="526" ht="12.75">
      <c r="B526" s="286"/>
    </row>
    <row r="527" ht="12.75">
      <c r="B527" s="286"/>
    </row>
    <row r="528" ht="12.75">
      <c r="B528" s="286"/>
    </row>
    <row r="529" ht="12.75">
      <c r="B529" s="286"/>
    </row>
    <row r="530" ht="12.75">
      <c r="B530" s="286"/>
    </row>
    <row r="531" ht="12.75">
      <c r="B531" s="286"/>
    </row>
    <row r="532" ht="12.75">
      <c r="B532" s="286"/>
    </row>
    <row r="533" ht="12.75">
      <c r="B533" s="286"/>
    </row>
    <row r="534" ht="12.75">
      <c r="B534" s="286"/>
    </row>
    <row r="535" ht="12.75">
      <c r="B535" s="286"/>
    </row>
    <row r="536" ht="12.75">
      <c r="B536" s="286"/>
    </row>
    <row r="537" ht="12.75">
      <c r="B537" s="286"/>
    </row>
    <row r="538" ht="12.75">
      <c r="B538" s="286"/>
    </row>
    <row r="539" ht="12.75">
      <c r="B539" s="286"/>
    </row>
    <row r="540" ht="12.75">
      <c r="B540" s="286"/>
    </row>
    <row r="541" ht="12.75">
      <c r="B541" s="286"/>
    </row>
    <row r="542" ht="12.75">
      <c r="B542" s="286"/>
    </row>
    <row r="543" ht="12.75">
      <c r="B543" s="286"/>
    </row>
    <row r="544" ht="12.75">
      <c r="B544" s="286"/>
    </row>
    <row r="545" ht="12.75">
      <c r="B545" s="286"/>
    </row>
    <row r="546" ht="12.75">
      <c r="B546" s="286"/>
    </row>
    <row r="547" ht="12.75">
      <c r="B547" s="286"/>
    </row>
    <row r="548" ht="12.75">
      <c r="B548" s="286"/>
    </row>
    <row r="549" ht="12.75">
      <c r="B549" s="286"/>
    </row>
    <row r="550" ht="12.75">
      <c r="B550" s="286"/>
    </row>
    <row r="551" ht="12.75">
      <c r="B551" s="286"/>
    </row>
    <row r="552" ht="12.75">
      <c r="B552" s="286"/>
    </row>
    <row r="553" ht="12.75">
      <c r="B553" s="286"/>
    </row>
    <row r="554" ht="12.75">
      <c r="B554" s="286"/>
    </row>
    <row r="555" ht="12.75">
      <c r="B555" s="286"/>
    </row>
    <row r="556" ht="12.75">
      <c r="B556" s="286"/>
    </row>
    <row r="557" ht="12.75">
      <c r="B557" s="286"/>
    </row>
    <row r="558" ht="12.75">
      <c r="B558" s="286"/>
    </row>
    <row r="559" ht="12.75">
      <c r="B559" s="286"/>
    </row>
    <row r="560" ht="12.75">
      <c r="B560" s="286"/>
    </row>
    <row r="561" ht="12.75">
      <c r="B561" s="286"/>
    </row>
    <row r="562" ht="12.75">
      <c r="B562" s="286"/>
    </row>
    <row r="563" ht="12.75">
      <c r="B563" s="286"/>
    </row>
    <row r="564" ht="12.75">
      <c r="B564" s="286"/>
    </row>
    <row r="565" ht="12.75">
      <c r="B565" s="286"/>
    </row>
    <row r="566" ht="12.75">
      <c r="B566" s="286"/>
    </row>
    <row r="567" ht="12.75">
      <c r="B567" s="286"/>
    </row>
    <row r="568" ht="12.75">
      <c r="B568" s="286"/>
    </row>
    <row r="569" ht="12.75">
      <c r="B569" s="286"/>
    </row>
    <row r="570" ht="12.75">
      <c r="B570" s="286"/>
    </row>
    <row r="571" ht="12.75">
      <c r="B571" s="286"/>
    </row>
    <row r="572" ht="12.75">
      <c r="B572" s="286"/>
    </row>
    <row r="573" ht="12.75">
      <c r="B573" s="286"/>
    </row>
    <row r="574" ht="12.75">
      <c r="B574" s="286"/>
    </row>
    <row r="575" ht="12.75">
      <c r="B575" s="286"/>
    </row>
    <row r="576" ht="12.75">
      <c r="B576" s="286"/>
    </row>
    <row r="577" ht="12.75">
      <c r="B577" s="286"/>
    </row>
    <row r="578" ht="12.75">
      <c r="B578" s="286"/>
    </row>
    <row r="579" ht="12.75">
      <c r="B579" s="286"/>
    </row>
    <row r="580" ht="12.75">
      <c r="B580" s="286"/>
    </row>
    <row r="581" ht="12.75">
      <c r="B581" s="286"/>
    </row>
    <row r="582" ht="12.75">
      <c r="B582" s="286"/>
    </row>
    <row r="583" ht="12.75">
      <c r="B583" s="286"/>
    </row>
    <row r="584" ht="12.75">
      <c r="B584" s="286"/>
    </row>
    <row r="585" ht="12.75">
      <c r="B585" s="286"/>
    </row>
    <row r="586" ht="12.75">
      <c r="B586" s="286"/>
    </row>
    <row r="587" ht="12.75">
      <c r="B587" s="286"/>
    </row>
    <row r="588" ht="12.75">
      <c r="B588" s="286"/>
    </row>
    <row r="589" ht="12.75">
      <c r="B589" s="286"/>
    </row>
    <row r="590" ht="12.75">
      <c r="B590" s="286"/>
    </row>
    <row r="591" ht="12.75">
      <c r="B591" s="286"/>
    </row>
    <row r="592" ht="12.75">
      <c r="B592" s="286"/>
    </row>
    <row r="593" ht="12.75">
      <c r="B593" s="286"/>
    </row>
    <row r="594" ht="12.75">
      <c r="B594" s="286"/>
    </row>
    <row r="595" ht="12.75">
      <c r="B595" s="286"/>
    </row>
    <row r="596" ht="12.75">
      <c r="B596" s="286"/>
    </row>
    <row r="597" ht="12.75">
      <c r="B597" s="286"/>
    </row>
    <row r="598" ht="12.75">
      <c r="B598" s="286"/>
    </row>
    <row r="599" ht="12.75">
      <c r="B599" s="286"/>
    </row>
    <row r="600" ht="12.75">
      <c r="B600" s="286"/>
    </row>
    <row r="601" ht="12.75">
      <c r="B601" s="286"/>
    </row>
    <row r="602" ht="12.75">
      <c r="B602" s="286"/>
    </row>
    <row r="603" ht="12.75">
      <c r="B603" s="286"/>
    </row>
    <row r="604" ht="12.75">
      <c r="B604" s="286"/>
    </row>
    <row r="605" ht="12.75">
      <c r="B605" s="286"/>
    </row>
    <row r="606" ht="12.75">
      <c r="B606" s="286"/>
    </row>
    <row r="607" ht="12.75">
      <c r="B607" s="286"/>
    </row>
    <row r="608" ht="12.75">
      <c r="B608" s="286"/>
    </row>
    <row r="609" ht="12.75">
      <c r="B609" s="286"/>
    </row>
    <row r="610" ht="12.75">
      <c r="B610" s="286"/>
    </row>
    <row r="611" ht="12.75">
      <c r="B611" s="286"/>
    </row>
    <row r="612" ht="12.75">
      <c r="B612" s="286"/>
    </row>
    <row r="613" ht="12.75">
      <c r="B613" s="286"/>
    </row>
    <row r="614" ht="12.75">
      <c r="B614" s="286"/>
    </row>
    <row r="615" ht="12.75">
      <c r="B615" s="286"/>
    </row>
    <row r="616" ht="12.75">
      <c r="B616" s="286"/>
    </row>
    <row r="617" ht="12.75">
      <c r="B617" s="286"/>
    </row>
    <row r="618" ht="12.75">
      <c r="B618" s="286"/>
    </row>
    <row r="619" ht="12.75">
      <c r="B619" s="286"/>
    </row>
    <row r="620" ht="12.75">
      <c r="B620" s="286"/>
    </row>
    <row r="621" ht="12.75">
      <c r="B621" s="286"/>
    </row>
    <row r="622" ht="12.75">
      <c r="B622" s="286"/>
    </row>
    <row r="623" ht="12.75">
      <c r="B623" s="286"/>
    </row>
    <row r="624" ht="12.75">
      <c r="B624" s="286"/>
    </row>
    <row r="625" ht="12.75">
      <c r="B625" s="286"/>
    </row>
    <row r="626" ht="12.75">
      <c r="B626" s="286"/>
    </row>
    <row r="627" ht="12.75">
      <c r="B627" s="286"/>
    </row>
    <row r="628" ht="12.75">
      <c r="B628" s="286"/>
    </row>
    <row r="629" ht="12.75">
      <c r="B629" s="286"/>
    </row>
    <row r="630" ht="12.75">
      <c r="B630" s="286"/>
    </row>
    <row r="631" ht="12.75">
      <c r="B631" s="286"/>
    </row>
    <row r="632" ht="12.75">
      <c r="B632" s="286"/>
    </row>
    <row r="633" ht="12.75">
      <c r="B633" s="286"/>
    </row>
    <row r="634" ht="12.75">
      <c r="B634" s="286"/>
    </row>
    <row r="635" ht="12.75">
      <c r="B635" s="286"/>
    </row>
    <row r="636" ht="12.75">
      <c r="B636" s="286"/>
    </row>
    <row r="637" ht="12.75">
      <c r="B637" s="286"/>
    </row>
    <row r="638" ht="12.75">
      <c r="B638" s="286"/>
    </row>
    <row r="639" ht="12.75">
      <c r="B639" s="286"/>
    </row>
    <row r="640" ht="12.75">
      <c r="B640" s="286"/>
    </row>
    <row r="641" ht="12.75">
      <c r="B641" s="286"/>
    </row>
    <row r="642" ht="12.75">
      <c r="B642" s="286"/>
    </row>
    <row r="643" ht="12.75">
      <c r="B643" s="286"/>
    </row>
    <row r="644" ht="12.75">
      <c r="B644" s="286"/>
    </row>
    <row r="645" ht="12.75">
      <c r="B645" s="286"/>
    </row>
    <row r="646" ht="12.75">
      <c r="B646" s="286"/>
    </row>
    <row r="647" ht="12.75">
      <c r="B647" s="286"/>
    </row>
    <row r="648" ht="12.75">
      <c r="B648" s="286"/>
    </row>
    <row r="649" ht="12.75">
      <c r="B649" s="286"/>
    </row>
    <row r="650" ht="12.75">
      <c r="B650" s="286"/>
    </row>
    <row r="651" ht="12.75">
      <c r="B651" s="286"/>
    </row>
    <row r="652" ht="12.75">
      <c r="B652" s="286"/>
    </row>
    <row r="653" ht="12.75">
      <c r="B653" s="286"/>
    </row>
    <row r="654" ht="12.75">
      <c r="B654" s="286"/>
    </row>
    <row r="655" ht="12.75">
      <c r="B655" s="286"/>
    </row>
    <row r="656" ht="12.75">
      <c r="B656" s="286"/>
    </row>
    <row r="657" ht="12.75">
      <c r="B657" s="286"/>
    </row>
    <row r="658" ht="12.75">
      <c r="B658" s="286"/>
    </row>
    <row r="659" ht="12.75">
      <c r="B659" s="286"/>
    </row>
    <row r="660" ht="12.75">
      <c r="B660" s="286"/>
    </row>
    <row r="661" ht="12.75">
      <c r="B661" s="286"/>
    </row>
    <row r="662" ht="12.75">
      <c r="B662" s="286"/>
    </row>
    <row r="663" ht="12.75">
      <c r="B663" s="286"/>
    </row>
    <row r="664" ht="12.75">
      <c r="B664" s="286"/>
    </row>
    <row r="665" ht="12.75">
      <c r="B665" s="286"/>
    </row>
    <row r="666" ht="12.75">
      <c r="B666" s="286"/>
    </row>
    <row r="667" ht="12.75">
      <c r="B667" s="286"/>
    </row>
    <row r="668" ht="12.75">
      <c r="B668" s="286"/>
    </row>
    <row r="669" ht="12.75">
      <c r="B669" s="286"/>
    </row>
    <row r="670" ht="12.75">
      <c r="B670" s="286"/>
    </row>
    <row r="671" ht="12.75">
      <c r="B671" s="286"/>
    </row>
    <row r="672" ht="12.75">
      <c r="B672" s="286"/>
    </row>
    <row r="673" ht="12.75">
      <c r="B673" s="286"/>
    </row>
    <row r="674" ht="12.75">
      <c r="B674" s="286"/>
    </row>
    <row r="675" ht="12.75">
      <c r="B675" s="286"/>
    </row>
    <row r="676" ht="12.75">
      <c r="B676" s="286"/>
    </row>
    <row r="677" ht="12.75">
      <c r="B677" s="286"/>
    </row>
    <row r="678" ht="12.75">
      <c r="B678" s="286"/>
    </row>
    <row r="679" ht="12.75">
      <c r="B679" s="286"/>
    </row>
    <row r="680" ht="12.75">
      <c r="B680" s="286"/>
    </row>
    <row r="681" ht="12.75">
      <c r="B681" s="286"/>
    </row>
    <row r="682" ht="12.75">
      <c r="B682" s="286"/>
    </row>
    <row r="683" ht="12.75">
      <c r="B683" s="286"/>
    </row>
    <row r="684" ht="12.75">
      <c r="B684" s="286"/>
    </row>
    <row r="685" ht="12.75">
      <c r="B685" s="286"/>
    </row>
    <row r="686" ht="12.75">
      <c r="B686" s="286"/>
    </row>
    <row r="687" ht="12.75">
      <c r="B687" s="286"/>
    </row>
    <row r="688" ht="12.75">
      <c r="B688" s="286"/>
    </row>
    <row r="689" ht="12.75">
      <c r="B689" s="286"/>
    </row>
    <row r="690" ht="12.75">
      <c r="B690" s="286"/>
    </row>
    <row r="691" ht="12.75">
      <c r="B691" s="286"/>
    </row>
    <row r="692" ht="12.75">
      <c r="B692" s="286"/>
    </row>
    <row r="693" ht="12.75">
      <c r="B693" s="286"/>
    </row>
    <row r="694" ht="12.75">
      <c r="B694" s="286"/>
    </row>
    <row r="695" ht="12.75">
      <c r="B695" s="286"/>
    </row>
    <row r="696" ht="12.75">
      <c r="B696" s="286"/>
    </row>
    <row r="697" ht="12.75">
      <c r="B697" s="286"/>
    </row>
    <row r="698" ht="12.75">
      <c r="B698" s="286"/>
    </row>
    <row r="699" ht="12.75">
      <c r="B699" s="286"/>
    </row>
    <row r="700" ht="12.75">
      <c r="B700" s="286"/>
    </row>
    <row r="701" ht="12.75">
      <c r="B701" s="286"/>
    </row>
    <row r="702" ht="12.75">
      <c r="B702" s="286"/>
    </row>
    <row r="703" ht="12.75">
      <c r="B703" s="286"/>
    </row>
    <row r="704" ht="12.75">
      <c r="B704" s="286"/>
    </row>
    <row r="705" ht="12.75">
      <c r="B705" s="286"/>
    </row>
    <row r="706" ht="12.75">
      <c r="B706" s="286"/>
    </row>
    <row r="707" ht="12.75">
      <c r="B707" s="286"/>
    </row>
    <row r="708" ht="12.75">
      <c r="B708" s="286"/>
    </row>
    <row r="709" ht="12.75">
      <c r="B709" s="286"/>
    </row>
    <row r="710" ht="12.75">
      <c r="B710" s="286"/>
    </row>
    <row r="711" ht="12.75">
      <c r="B711" s="286"/>
    </row>
    <row r="712" ht="12.75">
      <c r="B712" s="286"/>
    </row>
    <row r="713" ht="12.75">
      <c r="B713" s="286"/>
    </row>
    <row r="714" ht="12.75">
      <c r="B714" s="286"/>
    </row>
    <row r="715" ht="12.75">
      <c r="B715" s="286"/>
    </row>
    <row r="716" ht="12.75">
      <c r="B716" s="286"/>
    </row>
    <row r="717" ht="12.75">
      <c r="B717" s="286"/>
    </row>
    <row r="718" ht="12.75">
      <c r="B718" s="286"/>
    </row>
    <row r="719" ht="12.75">
      <c r="B719" s="286"/>
    </row>
    <row r="720" ht="12.75">
      <c r="B720" s="286"/>
    </row>
    <row r="721" ht="12.75">
      <c r="B721" s="286"/>
    </row>
    <row r="722" ht="12.75">
      <c r="B722" s="286"/>
    </row>
    <row r="723" ht="12.75">
      <c r="B723" s="286"/>
    </row>
    <row r="724" ht="12.75">
      <c r="B724" s="286"/>
    </row>
    <row r="725" ht="12.75">
      <c r="B725" s="286"/>
    </row>
    <row r="726" ht="12.75">
      <c r="B726" s="286"/>
    </row>
    <row r="727" ht="12.75">
      <c r="B727" s="286"/>
    </row>
    <row r="728" ht="12.75">
      <c r="B728" s="286"/>
    </row>
    <row r="729" ht="12.75">
      <c r="B729" s="286"/>
    </row>
    <row r="730" ht="12.75">
      <c r="B730" s="286"/>
    </row>
    <row r="731" ht="12.75">
      <c r="B731" s="286"/>
    </row>
    <row r="732" ht="12.75">
      <c r="B732" s="286"/>
    </row>
    <row r="733" ht="12.75">
      <c r="B733" s="286"/>
    </row>
    <row r="734" ht="12.75">
      <c r="B734" s="286"/>
    </row>
    <row r="735" ht="12.75">
      <c r="B735" s="286"/>
    </row>
    <row r="736" ht="12.75">
      <c r="B736" s="286"/>
    </row>
    <row r="737" ht="12.75">
      <c r="B737" s="286"/>
    </row>
    <row r="738" ht="12.75">
      <c r="B738" s="286"/>
    </row>
    <row r="739" ht="12.75">
      <c r="B739" s="286"/>
    </row>
    <row r="740" ht="12.75">
      <c r="B740" s="286"/>
    </row>
    <row r="741" ht="12.75">
      <c r="B741" s="286"/>
    </row>
    <row r="742" ht="12.75">
      <c r="B742" s="286"/>
    </row>
    <row r="743" ht="12.75">
      <c r="B743" s="286"/>
    </row>
    <row r="744" ht="12.75">
      <c r="B744" s="286"/>
    </row>
    <row r="745" ht="12.75">
      <c r="B745" s="286"/>
    </row>
    <row r="746" ht="12.75">
      <c r="B746" s="286"/>
    </row>
    <row r="747" ht="12.75">
      <c r="B747" s="286"/>
    </row>
    <row r="748" ht="12.75">
      <c r="B748" s="286"/>
    </row>
    <row r="749" ht="12.75">
      <c r="B749" s="286"/>
    </row>
  </sheetData>
  <mergeCells count="21">
    <mergeCell ref="B59:P59"/>
    <mergeCell ref="B77:P77"/>
    <mergeCell ref="B76:P76"/>
    <mergeCell ref="B78:P78"/>
    <mergeCell ref="F68:H68"/>
    <mergeCell ref="J68:L68"/>
    <mergeCell ref="N68:P68"/>
    <mergeCell ref="N1:P1"/>
    <mergeCell ref="B17:L17"/>
    <mergeCell ref="B19:L19"/>
    <mergeCell ref="C29:P29"/>
    <mergeCell ref="C45:P45"/>
    <mergeCell ref="B62:P62"/>
    <mergeCell ref="B66:P66"/>
    <mergeCell ref="C36:L36"/>
    <mergeCell ref="D38:L38"/>
    <mergeCell ref="C41:L41"/>
    <mergeCell ref="C42:L42"/>
    <mergeCell ref="C54:D54"/>
    <mergeCell ref="B49:P49"/>
    <mergeCell ref="C57:L57"/>
  </mergeCells>
  <printOptions horizontalCentered="1" verticalCentered="1"/>
  <pageMargins left="0.5" right="0.5" top="0.5" bottom="0.5" header="0.5" footer="0.5"/>
  <pageSetup fitToHeight="1" fitToWidth="1" horizontalDpi="600" verticalDpi="600" orientation="portrait" paperSize="9" scale="51" r:id="rId3"/>
  <legacyDrawing r:id="rId2"/>
</worksheet>
</file>

<file path=xl/worksheets/sheet9.xml><?xml version="1.0" encoding="utf-8"?>
<worksheet xmlns="http://schemas.openxmlformats.org/spreadsheetml/2006/main" xmlns:r="http://schemas.openxmlformats.org/officeDocument/2006/relationships">
  <dimension ref="A1:L45"/>
  <sheetViews>
    <sheetView showGridLines="0" zoomScaleSheetLayoutView="70" workbookViewId="0" topLeftCell="A1">
      <selection activeCell="C2" sqref="C2"/>
    </sheetView>
  </sheetViews>
  <sheetFormatPr defaultColWidth="9.00390625" defaultRowHeight="14.25"/>
  <cols>
    <col min="1" max="1" width="3.75390625" style="11" customWidth="1"/>
    <col min="2" max="2" width="66.50390625" style="5" customWidth="1"/>
    <col min="3" max="4" width="8.00390625" style="5" customWidth="1"/>
    <col min="5" max="5" width="13.125" style="5" customWidth="1"/>
    <col min="6" max="6" width="12.50390625" style="5" customWidth="1"/>
    <col min="7" max="7" width="11.25390625" style="5" customWidth="1"/>
    <col min="8" max="16384" width="8.00390625" style="5" customWidth="1"/>
  </cols>
  <sheetData>
    <row r="1" spans="1:6" ht="14.25">
      <c r="A1" s="26" t="s">
        <v>989</v>
      </c>
      <c r="B1" s="2"/>
      <c r="E1" s="1422" t="s">
        <v>800</v>
      </c>
      <c r="F1" s="1423"/>
    </row>
    <row r="2" spans="1:12" s="168" customFormat="1" ht="15">
      <c r="A2" s="170"/>
      <c r="H2" s="199"/>
      <c r="I2" s="199"/>
      <c r="J2" s="199"/>
      <c r="K2" s="199"/>
      <c r="L2" s="199"/>
    </row>
    <row r="3" spans="1:12" s="168" customFormat="1" ht="15.75">
      <c r="A3" s="29" t="s">
        <v>991</v>
      </c>
      <c r="H3" s="199"/>
      <c r="I3" s="200"/>
      <c r="J3" s="200"/>
      <c r="K3" s="200"/>
      <c r="L3" s="200"/>
    </row>
    <row r="4" ht="15.75">
      <c r="A4" s="317"/>
    </row>
    <row r="5" spans="1:7" ht="15.75">
      <c r="A5" s="32" t="s">
        <v>460</v>
      </c>
      <c r="E5" s="25"/>
      <c r="F5" s="30"/>
      <c r="G5" s="30"/>
    </row>
    <row r="6" spans="1:7" ht="15">
      <c r="A6" s="170"/>
      <c r="E6" s="319"/>
      <c r="F6" s="320"/>
      <c r="G6" s="320"/>
    </row>
    <row r="7" spans="5:7" ht="14.25" customHeight="1">
      <c r="E7" s="288">
        <v>2006</v>
      </c>
      <c r="F7" s="605">
        <v>2005</v>
      </c>
      <c r="G7" s="288"/>
    </row>
    <row r="8" spans="1:6" ht="12.75">
      <c r="A8" s="36" t="s">
        <v>1002</v>
      </c>
      <c r="B8" s="37"/>
      <c r="C8" s="37"/>
      <c r="D8" s="37"/>
      <c r="E8" s="38" t="s">
        <v>468</v>
      </c>
      <c r="F8" s="606" t="s">
        <v>468</v>
      </c>
    </row>
    <row r="9" spans="1:5" ht="12.75">
      <c r="A9" s="321"/>
      <c r="E9" s="1"/>
    </row>
    <row r="10" spans="1:5" ht="18.75" customHeight="1">
      <c r="A10" s="1424" t="s">
        <v>278</v>
      </c>
      <c r="B10" s="1425"/>
      <c r="C10" s="1425"/>
      <c r="D10" s="1425"/>
      <c r="E10" s="1"/>
    </row>
    <row r="11" spans="5:6" ht="7.5" customHeight="1">
      <c r="E11" s="1"/>
      <c r="F11" s="25"/>
    </row>
    <row r="12" spans="1:6" ht="15" customHeight="1">
      <c r="A12" s="46" t="s">
        <v>228</v>
      </c>
      <c r="B12" s="11"/>
      <c r="E12" s="1"/>
      <c r="F12" s="25"/>
    </row>
    <row r="13" spans="5:6" ht="7.5" customHeight="1">
      <c r="E13" s="1"/>
      <c r="F13" s="25"/>
    </row>
    <row r="14" spans="2:6" ht="12.75">
      <c r="B14" s="46" t="s">
        <v>710</v>
      </c>
      <c r="E14" s="302">
        <v>178</v>
      </c>
      <c r="F14" s="206">
        <v>127</v>
      </c>
    </row>
    <row r="15" spans="2:6" ht="12.75">
      <c r="B15" s="18" t="s">
        <v>707</v>
      </c>
      <c r="E15" s="302">
        <v>251</v>
      </c>
      <c r="F15" s="206">
        <v>204</v>
      </c>
    </row>
    <row r="16" spans="1:6" ht="12.75">
      <c r="A16" s="282"/>
      <c r="B16" s="62" t="s">
        <v>94</v>
      </c>
      <c r="C16" s="37"/>
      <c r="D16" s="37"/>
      <c r="E16" s="322">
        <v>222</v>
      </c>
      <c r="F16" s="323">
        <v>162</v>
      </c>
    </row>
    <row r="17" spans="5:6" ht="12.75">
      <c r="E17" s="302">
        <f>SUM(E14:E16)</f>
        <v>651</v>
      </c>
      <c r="F17" s="206">
        <f>SUM(F14:F16)</f>
        <v>493</v>
      </c>
    </row>
    <row r="18" spans="1:6" ht="12.75">
      <c r="A18" s="46" t="s">
        <v>801</v>
      </c>
      <c r="B18" s="11"/>
      <c r="E18" s="302">
        <v>-64</v>
      </c>
      <c r="F18" s="206">
        <v>-130</v>
      </c>
    </row>
    <row r="19" spans="1:6" ht="6.75" customHeight="1">
      <c r="A19" s="282"/>
      <c r="B19" s="37"/>
      <c r="C19" s="37"/>
      <c r="D19" s="37"/>
      <c r="E19" s="302"/>
      <c r="F19" s="206"/>
    </row>
    <row r="20" spans="1:6" ht="12.75">
      <c r="A20" s="62" t="s">
        <v>419</v>
      </c>
      <c r="B20" s="37"/>
      <c r="C20" s="37"/>
      <c r="D20" s="37"/>
      <c r="E20" s="324">
        <f>SUM(E17:E19)</f>
        <v>587</v>
      </c>
      <c r="F20" s="325">
        <f>SUM(F17:F18)</f>
        <v>363</v>
      </c>
    </row>
    <row r="21" spans="5:6" ht="7.5" customHeight="1">
      <c r="E21" s="326"/>
      <c r="F21" s="327"/>
    </row>
    <row r="22" spans="1:6" ht="12.75">
      <c r="A22" s="40" t="s">
        <v>802</v>
      </c>
      <c r="E22" s="302"/>
      <c r="F22" s="206"/>
    </row>
    <row r="23" spans="5:6" ht="7.5" customHeight="1">
      <c r="E23" s="302"/>
      <c r="F23" s="206"/>
    </row>
    <row r="24" spans="1:6" ht="12.75">
      <c r="A24" s="46" t="s">
        <v>803</v>
      </c>
      <c r="E24" s="302">
        <v>214</v>
      </c>
      <c r="F24" s="206">
        <v>343</v>
      </c>
    </row>
    <row r="25" spans="1:6" ht="7.5" customHeight="1">
      <c r="A25" s="46"/>
      <c r="E25" s="302"/>
      <c r="F25" s="206"/>
    </row>
    <row r="26" spans="1:6" ht="12.75">
      <c r="A26" s="46" t="s">
        <v>157</v>
      </c>
      <c r="E26" s="302">
        <v>62</v>
      </c>
      <c r="F26" s="206">
        <v>-14</v>
      </c>
    </row>
    <row r="27" spans="5:6" ht="7.5" customHeight="1">
      <c r="E27" s="302"/>
      <c r="F27" s="206"/>
    </row>
    <row r="28" spans="1:6" ht="26.25" customHeight="1">
      <c r="A28" s="1426" t="s">
        <v>87</v>
      </c>
      <c r="B28" s="1427"/>
      <c r="C28" s="53"/>
      <c r="D28" s="53"/>
      <c r="E28" s="326">
        <v>-4</v>
      </c>
      <c r="F28" s="327">
        <v>-39</v>
      </c>
    </row>
    <row r="29" spans="1:6" ht="7.5" customHeight="1">
      <c r="A29" s="52"/>
      <c r="B29" s="53"/>
      <c r="C29" s="53"/>
      <c r="D29" s="53"/>
      <c r="E29" s="326"/>
      <c r="F29" s="327"/>
    </row>
    <row r="30" spans="1:6" ht="12.75">
      <c r="A30" s="298" t="s">
        <v>420</v>
      </c>
      <c r="B30" s="274"/>
      <c r="C30" s="274"/>
      <c r="D30" s="274"/>
      <c r="E30" s="324">
        <f>SUM(E24:E28)</f>
        <v>272</v>
      </c>
      <c r="F30" s="325">
        <f>SUM(F24:F28)</f>
        <v>290</v>
      </c>
    </row>
    <row r="31" spans="1:6" ht="7.5" customHeight="1">
      <c r="A31" s="62"/>
      <c r="B31" s="37"/>
      <c r="C31" s="37"/>
      <c r="D31" s="37"/>
      <c r="E31" s="322"/>
      <c r="F31" s="323"/>
    </row>
    <row r="32" spans="1:6" ht="12.75">
      <c r="A32" s="62" t="s">
        <v>1057</v>
      </c>
      <c r="B32" s="37"/>
      <c r="C32" s="37"/>
      <c r="D32" s="37"/>
      <c r="E32" s="322">
        <f>E20+E30</f>
        <v>859</v>
      </c>
      <c r="F32" s="323">
        <f>F20+F30</f>
        <v>653</v>
      </c>
    </row>
    <row r="33" spans="1:6" ht="12" customHeight="1">
      <c r="A33" s="46"/>
      <c r="E33" s="206"/>
      <c r="F33" s="206"/>
    </row>
    <row r="34" spans="1:6" ht="12" customHeight="1">
      <c r="A34" s="46"/>
      <c r="E34" s="206"/>
      <c r="F34" s="206"/>
    </row>
    <row r="35" spans="1:7" ht="12.75">
      <c r="A35" s="40" t="s">
        <v>804</v>
      </c>
      <c r="E35" s="67"/>
      <c r="F35" s="67"/>
      <c r="G35" s="67"/>
    </row>
    <row r="36" spans="5:7" ht="7.5" customHeight="1">
      <c r="E36" s="67"/>
      <c r="F36" s="67"/>
      <c r="G36" s="67"/>
    </row>
    <row r="37" spans="1:6" ht="66.75" customHeight="1">
      <c r="A37" s="328" t="s">
        <v>805</v>
      </c>
      <c r="B37" s="1458" t="s">
        <v>779</v>
      </c>
      <c r="C37" s="1470"/>
      <c r="D37" s="1470"/>
      <c r="E37" s="1470"/>
      <c r="F37" s="1470"/>
    </row>
    <row r="38" spans="1:6" ht="9" customHeight="1">
      <c r="A38" s="328"/>
      <c r="B38" s="22"/>
      <c r="C38" s="23"/>
      <c r="D38" s="23"/>
      <c r="E38" s="23"/>
      <c r="F38" s="23"/>
    </row>
    <row r="39" spans="1:6" ht="21.75" customHeight="1">
      <c r="A39" s="328" t="s">
        <v>806</v>
      </c>
      <c r="B39" s="1458" t="s">
        <v>709</v>
      </c>
      <c r="C39" s="1470"/>
      <c r="D39" s="1470"/>
      <c r="E39" s="1470"/>
      <c r="F39" s="1470"/>
    </row>
    <row r="40" ht="2.25" customHeight="1" hidden="1"/>
    <row r="41" spans="1:6" ht="27.75" customHeight="1">
      <c r="A41" s="328" t="s">
        <v>145</v>
      </c>
      <c r="B41" s="1458" t="s">
        <v>521</v>
      </c>
      <c r="C41" s="1430"/>
      <c r="D41" s="1430"/>
      <c r="E41" s="1430"/>
      <c r="F41" s="1430"/>
    </row>
    <row r="42" spans="1:6" ht="10.5" customHeight="1">
      <c r="A42" s="328"/>
      <c r="B42" s="1176"/>
      <c r="C42" s="1175"/>
      <c r="D42" s="1175"/>
      <c r="E42" s="1175"/>
      <c r="F42" s="1175"/>
    </row>
    <row r="43" spans="1:6" ht="37.5" customHeight="1">
      <c r="A43" s="328" t="s">
        <v>708</v>
      </c>
      <c r="B43" s="1421" t="s">
        <v>522</v>
      </c>
      <c r="C43" s="1482"/>
      <c r="D43" s="1482"/>
      <c r="E43" s="1482"/>
      <c r="F43" s="1482"/>
    </row>
    <row r="45" spans="1:6" ht="27.75" customHeight="1">
      <c r="A45" s="328" t="s">
        <v>421</v>
      </c>
      <c r="B45" s="1458" t="s">
        <v>523</v>
      </c>
      <c r="C45" s="1430"/>
      <c r="D45" s="1430"/>
      <c r="E45" s="1430"/>
      <c r="F45" s="1430"/>
    </row>
  </sheetData>
  <mergeCells count="8">
    <mergeCell ref="B45:F45"/>
    <mergeCell ref="B43:F43"/>
    <mergeCell ref="B39:F39"/>
    <mergeCell ref="E1:F1"/>
    <mergeCell ref="A10:D10"/>
    <mergeCell ref="A28:B28"/>
    <mergeCell ref="B37:F37"/>
    <mergeCell ref="B41:F41"/>
  </mergeCells>
  <printOptions/>
  <pageMargins left="0.75" right="0.75" top="1" bottom="1" header="0.5" footer="0.5"/>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 Jimoh</dc:creator>
  <cp:keywords/>
  <dc:description/>
  <cp:lastModifiedBy>romy.boettger</cp:lastModifiedBy>
  <cp:lastPrinted>2007-03-14T20:37:27Z</cp:lastPrinted>
  <dcterms:created xsi:type="dcterms:W3CDTF">2006-11-22T10:00:12Z</dcterms:created>
  <dcterms:modified xsi:type="dcterms:W3CDTF">2007-03-15T12:11:08Z</dcterms:modified>
  <cp:category/>
  <cp:version/>
  <cp:contentType/>
  <cp:contentStatus/>
</cp:coreProperties>
</file>