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310" windowHeight="8340" tabRatio="977" activeTab="0"/>
  </bookViews>
  <sheets>
    <sheet name="Summary" sheetId="1" r:id="rId1"/>
    <sheet name="APConsolP&amp;L" sheetId="2" r:id="rId2"/>
    <sheet name="NewBus" sheetId="3" r:id="rId3"/>
    <sheet name="APOpProfit." sheetId="4" r:id="rId4"/>
    <sheet name="APBalSheet" sheetId="5" r:id="rId5"/>
    <sheet name="AP Assumps" sheetId="6" r:id="rId6"/>
    <sheet name="APNotes" sheetId="7" r:id="rId7"/>
    <sheet name="MSBConsolP&amp;l" sheetId="8" r:id="rId8"/>
    <sheet name="MSBOpProfit" sheetId="9" r:id="rId9"/>
    <sheet name="StatBalsh" sheetId="10" r:id="rId10"/>
    <sheet name="StatCFlow" sheetId="11" r:id="rId11"/>
    <sheet name="StatNotes" sheetId="12" r:id="rId12"/>
  </sheets>
  <definedNames>
    <definedName name="_C1_NOTES12_13">#REF!</definedName>
    <definedName name="_C2_NOTES14_17">#REF!</definedName>
    <definedName name="_C3_NOTES18_24">#REF!</definedName>
    <definedName name="_C4_NOTES23_27">#REF!</definedName>
    <definedName name="_C5_NOTES27_28">#REF!</definedName>
    <definedName name="_C6_NOTES29_30">#REF!</definedName>
    <definedName name="_C7_NOTES31_33">#REF!</definedName>
    <definedName name="A2_CONTENTS">#REF!</definedName>
    <definedName name="A3_TECH_GB">#REF!</definedName>
    <definedName name="A4_TECH_LT">#REF!</definedName>
    <definedName name="A5_NON_TECH">#REF!</definedName>
    <definedName name="A6_REC_GAINS">#REF!</definedName>
    <definedName name="A7_CONSOL_BS1">#REF!</definedName>
    <definedName name="A8_CONSOL_BS2">#REF!</definedName>
    <definedName name="A9_COY_BS">#REF!</definedName>
    <definedName name="B1_CASHFLOW">#REF!</definedName>
    <definedName name="B6_SEG_ANAL1">#REF!</definedName>
    <definedName name="B7_SEG_ANAL2">#REF!</definedName>
    <definedName name="B8_NOTES3_TO_7">#REF!</definedName>
    <definedName name="B9_NOTES8_TO_11">#REF!</definedName>
    <definedName name="D1_SODR">#REF!</definedName>
    <definedName name="D2_5YR1">#REF!</definedName>
    <definedName name="D3_5YR2">#REF!</definedName>
    <definedName name="D4_ACCRUALS1">#REF!</definedName>
    <definedName name="D5_ACCRUALS2">#REF!</definedName>
    <definedName name="D6_ACCRUALS3">#REF!</definedName>
    <definedName name="D7_ACCRUALS4">#REF!</definedName>
    <definedName name="D8_ACCRUALS5">#REF!</definedName>
    <definedName name="E1_FINCAL">#REF!</definedName>
    <definedName name="_xlnm.Print_Area" localSheetId="5">'AP Assumps'!$A$1:$L$50</definedName>
    <definedName name="_xlnm.Print_Area" localSheetId="4">'APBalSheet'!$A$1:$M$45</definedName>
    <definedName name="_xlnm.Print_Area" localSheetId="1">'APConsolP&amp;L'!$A$1:$L$41</definedName>
    <definedName name="_xlnm.Print_Area" localSheetId="6">'APNotes'!$A$1:$K$23</definedName>
    <definedName name="_xlnm.Print_Area" localSheetId="3">'APOpProfit.'!$A$1:$M$44</definedName>
    <definedName name="_xlnm.Print_Area" localSheetId="7">'MSBConsolP&amp;l'!$A$1:$N$43</definedName>
    <definedName name="_xlnm.Print_Area" localSheetId="8">'MSBOpProfit'!$A$1:$N$31</definedName>
    <definedName name="_xlnm.Print_Area" localSheetId="2">'NewBus'!$A$1:$G$64</definedName>
    <definedName name="_xlnm.Print_Area" localSheetId="9">'StatBalsh'!$A$1:$N$52</definedName>
    <definedName name="_xlnm.Print_Area" localSheetId="10">'StatCFlow'!$A$1:$J$50</definedName>
    <definedName name="_xlnm.Print_Area" localSheetId="11">'StatNotes'!$A$1:$P$60</definedName>
    <definedName name="_xlnm.Print_Area" localSheetId="0">'Summary'!$A$1:$M$53</definedName>
    <definedName name="XFIVE">#REF!</definedName>
    <definedName name="XFOUR">#REF!</definedName>
    <definedName name="XONE">#REF!</definedName>
    <definedName name="XPRINT1">#REF!</definedName>
    <definedName name="XPRINTALL">#REF!</definedName>
    <definedName name="XSIX">#REF!</definedName>
    <definedName name="XTHREE">#REF!</definedName>
    <definedName name="XTWO">#REF!</definedName>
    <definedName name="Z_FB6D2541_14AF_11D2_A7E7_0000F65A714E_.wvu.Cols" localSheetId="1" hidden="1">'APConsolP&amp;L'!#REF!</definedName>
    <definedName name="Z_FB6D2541_14AF_11D2_A7E7_0000F65A714E_.wvu.PrintArea" localSheetId="7" hidden="1">'MSBConsolP&amp;l'!$A$1:$M$40</definedName>
    <definedName name="Z_FB6D2541_14AF_11D2_A7E7_0000F65A714E_.wvu.PrintArea" localSheetId="8" hidden="1">'MSBOpProfit'!$A$3:$M$28</definedName>
    <definedName name="Z_FB6D2541_14AF_11D2_A7E7_0000F65A714E_.wvu.PrintArea" localSheetId="0" hidden="1">'Summary'!$A$1:$M$49</definedName>
    <definedName name="Z_FB6D2541_14AF_11D2_A7E7_0000F65A714E_.wvu.Rows" localSheetId="7" hidden="1">'MSBConsolP&amp;l'!$1:$1</definedName>
  </definedNames>
  <calcPr fullCalcOnLoad="1"/>
</workbook>
</file>

<file path=xl/sharedStrings.xml><?xml version="1.0" encoding="utf-8"?>
<sst xmlns="http://schemas.openxmlformats.org/spreadsheetml/2006/main" count="577" uniqueCount="369">
  <si>
    <t>Prudential Asia</t>
  </si>
  <si>
    <t>Results Analysis by Business Area</t>
  </si>
  <si>
    <t>Long-term business</t>
  </si>
  <si>
    <t>Dividends</t>
  </si>
  <si>
    <t>New share capital subscribed</t>
  </si>
  <si>
    <t>Tax</t>
  </si>
  <si>
    <t>Average number of shares</t>
  </si>
  <si>
    <t>Total</t>
  </si>
  <si>
    <t>New business</t>
  </si>
  <si>
    <t>Business in force</t>
  </si>
  <si>
    <t>Summarised Consolidated Balance Sheet</t>
  </si>
  <si>
    <t>Equities</t>
  </si>
  <si>
    <t>Properties</t>
  </si>
  <si>
    <t>Deposits with credit institutions</t>
  </si>
  <si>
    <t>Short-term fluctuations in investment returns</t>
  </si>
  <si>
    <t>Amortisation of goodwill</t>
  </si>
  <si>
    <t>Adjustment for amortisation of goodwill</t>
  </si>
  <si>
    <t>Long-term business and investment products</t>
  </si>
  <si>
    <t>Investment return and other income</t>
  </si>
  <si>
    <t>Results Summary</t>
  </si>
  <si>
    <t>M&amp;G</t>
  </si>
  <si>
    <t>Egg</t>
  </si>
  <si>
    <t>Broker dealer and fund management</t>
  </si>
  <si>
    <t>Basic Earnings Per Share</t>
  </si>
  <si>
    <t>Dividend Per Share</t>
  </si>
  <si>
    <t>Movement in Shareholders' Capital and Reserves</t>
  </si>
  <si>
    <t>Jackson National Life</t>
  </si>
  <si>
    <t>Minority interests</t>
  </si>
  <si>
    <t>Summarised Consolidated Profit and Loss Account</t>
  </si>
  <si>
    <t>Group Total</t>
  </si>
  <si>
    <t>Banking deposit balances</t>
  </si>
  <si>
    <t>US Operations</t>
  </si>
  <si>
    <t>Other Income and Expenditure</t>
  </si>
  <si>
    <t>STATUTORY BASIS RESULTS</t>
  </si>
  <si>
    <t xml:space="preserve">Other Income and Expenditure </t>
  </si>
  <si>
    <t>Other operating results</t>
  </si>
  <si>
    <t>Other investments (principally mortgages and loans)</t>
  </si>
  <si>
    <t>ACHIEVED PROFITS BASIS RESULTS</t>
  </si>
  <si>
    <t xml:space="preserve">Business in force </t>
  </si>
  <si>
    <t xml:space="preserve">Long-term business </t>
  </si>
  <si>
    <t>Comprising</t>
  </si>
  <si>
    <t>Shareholders' funds</t>
  </si>
  <si>
    <t>Interest payable on core structural borrowings of shareholder financed operations</t>
  </si>
  <si>
    <t xml:space="preserve">Prudential Asia </t>
  </si>
  <si>
    <t xml:space="preserve">Development expenses </t>
  </si>
  <si>
    <t>Analysed as profits (losses) from:</t>
  </si>
  <si>
    <t>(1)</t>
  </si>
  <si>
    <t>2002 £m</t>
  </si>
  <si>
    <t>Group Head Office</t>
  </si>
  <si>
    <t>Asia Regional Head Office</t>
  </si>
  <si>
    <t>UK equities</t>
  </si>
  <si>
    <t>Overseas equities</t>
  </si>
  <si>
    <t>Property</t>
  </si>
  <si>
    <t>Gilts</t>
  </si>
  <si>
    <t>Corporate bonds</t>
  </si>
  <si>
    <t>PAC with-profits fund assets</t>
  </si>
  <si>
    <t>Expected long-term rate of inflation</t>
  </si>
  <si>
    <t>Pension business (where no tax applies)</t>
  </si>
  <si>
    <t xml:space="preserve">Life business </t>
  </si>
  <si>
    <t xml:space="preserve">Risk discount rate </t>
  </si>
  <si>
    <t xml:space="preserve">Prudential Asia  </t>
  </si>
  <si>
    <t>Weighted expected long-term rate of inflation</t>
  </si>
  <si>
    <t xml:space="preserve">Weighted risk discount rate </t>
  </si>
  <si>
    <t>Achieved Profits Basis Results</t>
  </si>
  <si>
    <t>Profit on sale of UK general business operations</t>
  </si>
  <si>
    <t>Insurance Operations:</t>
  </si>
  <si>
    <t>Corporate expenditure:</t>
  </si>
  <si>
    <t>Other operations (including central goodwill and borrowings)</t>
  </si>
  <si>
    <t>(2)</t>
  </si>
  <si>
    <t>(3)</t>
  </si>
  <si>
    <t>(4)</t>
  </si>
  <si>
    <t>(5)</t>
  </si>
  <si>
    <t>Based on operating profit after tax and related minority interests before amortisation</t>
  </si>
  <si>
    <t>Adjustment from post-tax long-term investment returns to post-tax actual investment</t>
  </si>
  <si>
    <t>returns (after related minority interests)</t>
  </si>
  <si>
    <t>Adjustment for post-tax profit on sale of UK general business operations</t>
  </si>
  <si>
    <t>Operating Profit before Amortisation of Goodwill and Exceptional Items</t>
  </si>
  <si>
    <t xml:space="preserve">The key economic assumptions are set out below: </t>
  </si>
  <si>
    <t>Pre-tax expected long-term nominal rate of investment return:</t>
  </si>
  <si>
    <t>Post-tax expected long-term nominal rate of return:</t>
  </si>
  <si>
    <t>US Operations (Jackson National Life)</t>
  </si>
  <si>
    <t xml:space="preserve">Weighted pre-tax expected long-term nominal rate of investment return </t>
  </si>
  <si>
    <t>Corporate pensions</t>
  </si>
  <si>
    <t>Life</t>
  </si>
  <si>
    <t>Fixed annuities</t>
  </si>
  <si>
    <t>Variable annuities</t>
  </si>
  <si>
    <t>Guaranteed Investment Contracts</t>
  </si>
  <si>
    <t>Basis of Preparation of Results</t>
  </si>
  <si>
    <t>Intermediated distribution</t>
  </si>
  <si>
    <t>TOTAL INSURANCE AND INVESTMENT NEW BUSINESS</t>
  </si>
  <si>
    <t>Redemptions</t>
  </si>
  <si>
    <t>Profit (loss) on ordinary activities before tax (including actual investment returns)</t>
  </si>
  <si>
    <t>Profit (loss) on ordinary activities before tax</t>
  </si>
  <si>
    <t>Insurance and Investment Funds under Management</t>
  </si>
  <si>
    <t>FUM</t>
  </si>
  <si>
    <t>Investment Products - Funds Under Management (FUM)</t>
  </si>
  <si>
    <t>(applying the rates listed above to the investments held by the fund)</t>
  </si>
  <si>
    <t>Equity linked indexed annuities</t>
  </si>
  <si>
    <t>£m</t>
  </si>
  <si>
    <t xml:space="preserve">ACHIEVED PROFITS BASIS RESULTS </t>
  </si>
  <si>
    <t>GIC - Medium Term Notes</t>
  </si>
  <si>
    <t>2003 £m</t>
  </si>
  <si>
    <t>42.8p</t>
  </si>
  <si>
    <t>£7.2bn</t>
  </si>
  <si>
    <t>Profit on ordinary activities before tax</t>
  </si>
  <si>
    <t>26.0p</t>
  </si>
  <si>
    <t>(4.9)p</t>
  </si>
  <si>
    <t>(48.0)p</t>
  </si>
  <si>
    <t>(14.4)p</t>
  </si>
  <si>
    <t>17.2p</t>
  </si>
  <si>
    <t>(7.3)p</t>
  </si>
  <si>
    <t>1,988m</t>
  </si>
  <si>
    <t xml:space="preserve">Individual annuities </t>
  </si>
  <si>
    <t>Bulk annuities</t>
  </si>
  <si>
    <t>Less insurance funds:</t>
  </si>
  <si>
    <t>Risk margin included within the risk discount rate</t>
  </si>
  <si>
    <t xml:space="preserve">Risk margin included within the risk discount rate </t>
  </si>
  <si>
    <t xml:space="preserve">Goodwill </t>
  </si>
  <si>
    <t xml:space="preserve">Fixed income securities </t>
  </si>
  <si>
    <t xml:space="preserve">Assets held to cover linked liabilities </t>
  </si>
  <si>
    <t xml:space="preserve">Banking business assets </t>
  </si>
  <si>
    <t xml:space="preserve">Fund for future appropriations </t>
  </si>
  <si>
    <t xml:space="preserve">Deferred tax </t>
  </si>
  <si>
    <t xml:space="preserve">Obligations of Jackson National Life under funding and stocklending arrangements </t>
  </si>
  <si>
    <t xml:space="preserve">Share capital </t>
  </si>
  <si>
    <t xml:space="preserve">Share premium </t>
  </si>
  <si>
    <t xml:space="preserve">New share capital subscribed </t>
  </si>
  <si>
    <t>Operations</t>
  </si>
  <si>
    <t>Servicing of finance</t>
  </si>
  <si>
    <t>Net cash inflow from:</t>
  </si>
  <si>
    <t>Equity dividends</t>
  </si>
  <si>
    <t>Equity dividends paid</t>
  </si>
  <si>
    <t>Financing</t>
  </si>
  <si>
    <t>Net cash inflow from operating activities#</t>
  </si>
  <si>
    <t>Net cash inflow from operating activities (as shown above)</t>
  </si>
  <si>
    <t>Notes on the Unaudited Statutory Basis Results</t>
  </si>
  <si>
    <t>An analysis of long-term business gross premiums written is set out below:</t>
  </si>
  <si>
    <t xml:space="preserve">Jackson National Life </t>
  </si>
  <si>
    <t>An analysis of borrowings is set out below:</t>
  </si>
  <si>
    <t>Net core structural borrowings of shareholder financed operations</t>
  </si>
  <si>
    <t>Egg debenture loans</t>
  </si>
  <si>
    <t>Other borrowings of shareholder financed operations</t>
  </si>
  <si>
    <t xml:space="preserve">This total is recorded in the statutory basis summarised consolidated balance sheet as: </t>
  </si>
  <si>
    <t>Debenture loans</t>
  </si>
  <si>
    <t xml:space="preserve">Other borrowings </t>
  </si>
  <si>
    <t>An analysis of banking business liabilities is set out below:</t>
  </si>
  <si>
    <t>£155bn</t>
  </si>
  <si>
    <t>7.0% to 7.8%</t>
  </si>
  <si>
    <t>(5.5)p</t>
  </si>
  <si>
    <t>Notes on the Unaudited Achieved Profits Basis Results</t>
  </si>
  <si>
    <t>Insurance Products - New Business Premiums</t>
  </si>
  <si>
    <t xml:space="preserve">US 10 year treasury bond rate </t>
  </si>
  <si>
    <t>UK and Europe Operations</t>
  </si>
  <si>
    <t>UK and Europe Insurance Operations</t>
  </si>
  <si>
    <t>Continuing operations:</t>
  </si>
  <si>
    <t xml:space="preserve">UK and Europe Insurance Operations </t>
  </si>
  <si>
    <t>(6)</t>
  </si>
  <si>
    <t>(7)</t>
  </si>
  <si>
    <t>Debt securities issued and other liabilities</t>
  </si>
  <si>
    <t>Individual annuities</t>
  </si>
  <si>
    <t>Department of Work and Pensions rebate business</t>
  </si>
  <si>
    <t>Partnerships</t>
  </si>
  <si>
    <t>Europe</t>
  </si>
  <si>
    <t>Total UK and Europe Insurance Operations</t>
  </si>
  <si>
    <t>Insurance Products and Investment Products</t>
  </si>
  <si>
    <t>1 Jan 2003</t>
  </si>
  <si>
    <t>Discontinued operations:</t>
  </si>
  <si>
    <t>Core structural borrowings of shareholder financed operations</t>
  </si>
  <si>
    <t xml:space="preserve">UK and Europe Operations </t>
  </si>
  <si>
    <t>Investments in respect of non-linked business:</t>
  </si>
  <si>
    <t>UK and Europe Operations:</t>
  </si>
  <si>
    <t xml:space="preserve">US Operations </t>
  </si>
  <si>
    <t xml:space="preserve">income securities reinvestment programme </t>
  </si>
  <si>
    <t>Net decrease in shareholders' capital and reserves</t>
  </si>
  <si>
    <t>FRS1 Consolidated Cash Flow Statement</t>
  </si>
  <si>
    <t>Interest paid</t>
  </si>
  <si>
    <t>Tax received</t>
  </si>
  <si>
    <t>Acquisition of subsidiary undertakings</t>
  </si>
  <si>
    <t>Issue of borrowings</t>
  </si>
  <si>
    <t>Issues of ordinary share capital</t>
  </si>
  <si>
    <t>Net cash inflow (outflow) from financing</t>
  </si>
  <si>
    <t>The net cash inflow (outflow) was invested (financed) as follows:</t>
  </si>
  <si>
    <t>Increase in cash and short-term deposits, net of overdrafts</t>
  </si>
  <si>
    <t xml:space="preserve">Adjustments for non-cash items: </t>
  </si>
  <si>
    <t xml:space="preserve">Expected long-term spread between earned rate and rate credited to policyholders </t>
  </si>
  <si>
    <t>In accordance with FRS 1, this statement excludes the cash flows of long-term business funds.</t>
  </si>
  <si>
    <t>Acquisitions and disposals</t>
  </si>
  <si>
    <t>Net cash inflow from acquisitions and disposals</t>
  </si>
  <si>
    <t>Effect of changes in economic assumptions</t>
  </si>
  <si>
    <t>Adjustment for post-tax effect of changes in economic assumptions</t>
  </si>
  <si>
    <t>PRUDENTIAL PLC 2003 UNAUDITED RESULTS</t>
  </si>
  <si>
    <t xml:space="preserve">     Regular</t>
  </si>
  <si>
    <t xml:space="preserve">Gross </t>
  </si>
  <si>
    <t>Inflows</t>
  </si>
  <si>
    <t>and Other</t>
  </si>
  <si>
    <t>Movements</t>
  </si>
  <si>
    <t>Shareholders' capital and reserves at beginning of year</t>
  </si>
  <si>
    <t>Shareholders' capital and reserves at end of year</t>
  </si>
  <si>
    <t>Profit (loss) for the year before minority interests</t>
  </si>
  <si>
    <t>Profit (loss) for the year after minority interests</t>
  </si>
  <si>
    <t xml:space="preserve">Profit (loss) for the year after minority interests </t>
  </si>
  <si>
    <t>Retained profit (loss) for the year</t>
  </si>
  <si>
    <t xml:space="preserve">       Insurance Products</t>
  </si>
  <si>
    <t xml:space="preserve">         Investment Products</t>
  </si>
  <si>
    <t>Insurers in December 2001 "Supplementary Reporting for long-term insurance business (the achieved profits method)".</t>
  </si>
  <si>
    <t xml:space="preserve">The achieved profits basis results have been prepared in accordance with the guidance issued by the Association of British </t>
  </si>
  <si>
    <t>by reference to the Achieved Profits basis operating results for new business written in the relevant year.</t>
  </si>
  <si>
    <t xml:space="preserve">The Prudential Asia weighted economic assumptions have been determined by weighting each country's assumptions </t>
  </si>
  <si>
    <t xml:space="preserve">-  </t>
  </si>
  <si>
    <t>Japan and Korea and US dollar denominated business written in Hong Kong.</t>
  </si>
  <si>
    <t>The proportion of surplus allocated to shareholders from the UK with-profits business has been based on the present</t>
  </si>
  <si>
    <t xml:space="preserve">The achieved profits basis results for 2003 are unaudited.  The results for 2002 have been derived from the achieved </t>
  </si>
  <si>
    <t>Under the achieved profits basis, the operating profit from new business represents the profitability of new long-term</t>
  </si>
  <si>
    <t>insurance business written in the year and the operating profit from business in force represents the profitability of</t>
  </si>
  <si>
    <t>business in force at the start of the year with, for Asia, the statutory basis results of non-insurance operations. These</t>
  </si>
  <si>
    <t xml:space="preserve">results are combined with the statutory basis results of the Group's other operations including banking, mutual </t>
  </si>
  <si>
    <t>funds and other non-insurance investment management business. The effects of short-term fluctuations in</t>
  </si>
  <si>
    <t xml:space="preserve">investment returns and the impact of changes in economic assumptions on shareholder's funds at the start of the </t>
  </si>
  <si>
    <t>results under the statutory basis.</t>
  </si>
  <si>
    <t>profits basis supplement to the Company's statutory accounts for that year.  The supplement included an unqualified</t>
  </si>
  <si>
    <t>audit report from the auditors.</t>
  </si>
  <si>
    <t>level of 10%.  Future bonus rates have been set at levels which would fully utilise the assets of the with-profits</t>
  </si>
  <si>
    <t>fund over the lifetime of the business in force.</t>
  </si>
  <si>
    <t>Operating profit before amortisation of goodwill and exceptional items*</t>
  </si>
  <si>
    <t>Direct to customer</t>
  </si>
  <si>
    <t>Business to Business</t>
  </si>
  <si>
    <t xml:space="preserve">   Annual Equivalents</t>
  </si>
  <si>
    <t xml:space="preserve">Annual Equivalents are calculated as the aggregate of regular new business premiums and one tenth of single new business premiums. </t>
  </si>
  <si>
    <t>Market</t>
  </si>
  <si>
    <t>31 Dec 2003</t>
  </si>
  <si>
    <t>Hong Kong</t>
  </si>
  <si>
    <t>Indonesia</t>
  </si>
  <si>
    <t>Japan</t>
  </si>
  <si>
    <t>Korea</t>
  </si>
  <si>
    <t>Malaysia</t>
  </si>
  <si>
    <t>Singapore</t>
  </si>
  <si>
    <t>Taiwan</t>
  </si>
  <si>
    <t>Other</t>
  </si>
  <si>
    <t>Single</t>
  </si>
  <si>
    <t>Individual pensions and life</t>
  </si>
  <si>
    <t>Individual and corporate pensions</t>
  </si>
  <si>
    <t>Life and individual annuities</t>
  </si>
  <si>
    <t>US Insurance Operations</t>
  </si>
  <si>
    <t>Asian Insurance Operations</t>
  </si>
  <si>
    <t>1,996m</t>
  </si>
  <si>
    <t>10.4p</t>
  </si>
  <si>
    <t>£3.3bn</t>
  </si>
  <si>
    <t>£168bn</t>
  </si>
  <si>
    <t>12.9p</t>
  </si>
  <si>
    <t xml:space="preserve">Practice (SORP) on accounting for insurance business issued by the Association of British Insurers in November 2003. Previously, the </t>
  </si>
  <si>
    <t>UK Insurance Operations long-term business with-profits fund borrowings</t>
  </si>
  <si>
    <t xml:space="preserve">Add back holding company cash and short-term investments </t>
  </si>
  <si>
    <t>As originally reported</t>
  </si>
  <si>
    <t>16.7p</t>
  </si>
  <si>
    <t>£3.6bn</t>
  </si>
  <si>
    <t>Long-term business gross premiums written (note 3)</t>
  </si>
  <si>
    <t>Operating profit before amortisation of goodwill and exceptional items</t>
  </si>
  <si>
    <t>23.5p</t>
  </si>
  <si>
    <t>26.4p</t>
  </si>
  <si>
    <t>£7.0bn</t>
  </si>
  <si>
    <r>
      <t>of goodwill and exceptional items of £527m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(£851m)</t>
    </r>
  </si>
  <si>
    <t>Based on profit (loss) for the year after minority interests of £485m (£(145)m)</t>
  </si>
  <si>
    <t>6.6% to 7.9%</t>
  </si>
  <si>
    <t>Net sales of portfolio investments</t>
  </si>
  <si>
    <t xml:space="preserve">        Total</t>
  </si>
  <si>
    <t>Total assets less liabilities, excluding insurance funds*</t>
  </si>
  <si>
    <t>Less shareholders' accrued interest in the long-term business*</t>
  </si>
  <si>
    <t>Technical provisions (net of reinsurers' share)*</t>
  </si>
  <si>
    <t>Statutory basis retained profit*</t>
  </si>
  <si>
    <t>Additional achieved profits basis retained profit*</t>
  </si>
  <si>
    <t>Exchange movements, net of related tax</t>
  </si>
  <si>
    <t xml:space="preserve">profits basis results provide a more realistic reflection of the performance of the Group's long-term business than </t>
  </si>
  <si>
    <t>Profit on ordinary activities before tax (including actual investment returns)*</t>
  </si>
  <si>
    <t>Profit for the year before minority interests*</t>
  </si>
  <si>
    <t>Profit for the year after minority interests*</t>
  </si>
  <si>
    <t>Retained loss for the year*</t>
  </si>
  <si>
    <t>of goodwill and exceptional items of £257m (£333m)*</t>
  </si>
  <si>
    <t>Based on profit for the year after minority interests of £208m (£468m)*</t>
  </si>
  <si>
    <t>2.4p</t>
  </si>
  <si>
    <t xml:space="preserve">UK and Europe Insurance Operations* </t>
  </si>
  <si>
    <t>Deferred acquisition costs*</t>
  </si>
  <si>
    <t>Statutory basis retained profit *</t>
  </si>
  <si>
    <t>Shareholders' capital and reserves*</t>
  </si>
  <si>
    <t>Net decrease in shareholders' capital and reserves*</t>
  </si>
  <si>
    <t>Disposal of businesses, net of reinsurance payments</t>
  </si>
  <si>
    <t>Net cash outflow before financing</t>
  </si>
  <si>
    <t>Net cash inflow (outflow) for the year</t>
  </si>
  <si>
    <t>Operating profit before amortisation of goodwill*</t>
  </si>
  <si>
    <t>Add back interest charged to operating profit**</t>
  </si>
  <si>
    <t>Tax on long-term business profits*</t>
  </si>
  <si>
    <t>Amounts retained in long-term business operations and Egg, timing differences and other items*</t>
  </si>
  <si>
    <t>** This adjustment comprises interest payable on core structural borrowings, commercial paper and other borrowings, non-recourse</t>
  </si>
  <si>
    <t>borrowings of investment subsidiaries managed by PPM America and structural borrowings of Egg.  Interest payable on long-term</t>
  </si>
  <si>
    <t>business with-profits fund borrowings and other trading activities has been excluded from this adjustment.</t>
  </si>
  <si>
    <t>policy had been retained, statutory basis pre-tax operating profit for 2003 would have been lower by approximately £10m.</t>
  </si>
  <si>
    <t>Commercial paper and other borrowings that support a short-term fixed</t>
  </si>
  <si>
    <t>2004.  A scrip dividend alternative will be offered to shareholders.  The total dividend for the year, including the interim dividend of</t>
  </si>
  <si>
    <t>operating profit for 2002 by £17m and to reduce statutory basis capital and reserves at the end of 2002 by £55m.  If the previous</t>
  </si>
  <si>
    <t xml:space="preserve">Total net assets </t>
  </si>
  <si>
    <t>Shareholders' capital and reserves</t>
  </si>
  <si>
    <t>China</t>
  </si>
  <si>
    <t>India (Group's 26% interest)</t>
  </si>
  <si>
    <t>Restated*</t>
  </si>
  <si>
    <t>Statutory Basis Results</t>
  </si>
  <si>
    <t>Restated**</t>
  </si>
  <si>
    <t>amortisation of goodwill and exceptional items. The directors believe that operating profit, as adjusted for these items, better reflects</t>
  </si>
  <si>
    <t xml:space="preserve">** Statutory basis results for 2002 have been restated for altered accounting policy for certain reinsurance contracts on the adoption of </t>
  </si>
  <si>
    <t>November 2003.</t>
  </si>
  <si>
    <t>the revised Statement of Recommended Practice on accounting for insurance business issued by the Association of British Insurers in</t>
  </si>
  <si>
    <t>Under this guidance, the basis for setting long-term expected rates of return on investments and risk discount rates are,</t>
  </si>
  <si>
    <t>for countries with developed long-term fixed income securities markets, set by reference to period end rates of return on</t>
  </si>
  <si>
    <t>fixed income securities.  This "active" basis of assumption setting has been applied in preparing the results of the Group's</t>
  </si>
  <si>
    <t xml:space="preserve">UK, Europe and US operations.  For the Group's Asian operations, the active basis is appropriate for business written in </t>
  </si>
  <si>
    <t>For countries where long-term fixed income securities markets are underdeveloped, investment return assumptions and</t>
  </si>
  <si>
    <t>risk discount rates are based on an assessment of long-term economic conditions.  Except for the countries listed above,</t>
  </si>
  <si>
    <t>this basis is appropriate to the Group's Asian operations.</t>
  </si>
  <si>
    <t>UK general business gross premiums written</t>
  </si>
  <si>
    <t>Tax (note 4)*</t>
  </si>
  <si>
    <t>Dividends (note 5)</t>
  </si>
  <si>
    <t>Reconciliation of Operating Profit to Profit on Ordinary Activities</t>
  </si>
  <si>
    <t>Operating profit based on long-term investment returns*</t>
  </si>
  <si>
    <t>Profit on ordinary activities before tax*</t>
  </si>
  <si>
    <t>* The 2002 figures for these lines have been restated (note 2).</t>
  </si>
  <si>
    <t>Assets</t>
  </si>
  <si>
    <t>Liabilities</t>
  </si>
  <si>
    <t>Debenture loans (note 6)</t>
  </si>
  <si>
    <t>Other borrowings (note 6)</t>
  </si>
  <si>
    <t>Banking business liabilities (note 7)</t>
  </si>
  <si>
    <t>Total liabilities*</t>
  </si>
  <si>
    <t>Other liabilities*</t>
  </si>
  <si>
    <t>Reinsurers' share of technical provisions*</t>
  </si>
  <si>
    <t>Other assets*</t>
  </si>
  <si>
    <t>Reduction in credit facility utilised by investment subsidiaries managed by PPM America</t>
  </si>
  <si>
    <t># The reconciliation from operating profit before amortisation of goodwill to net cash inflow from operating activities is summarised below:</t>
  </si>
  <si>
    <t>The statutory basis results are unaudited.  The financial information set out above does not constitute the Company's statutory</t>
  </si>
  <si>
    <t>financial information presented by the directors in this Preliminary Announcement and will be delivered to the Registrar of</t>
  </si>
  <si>
    <t>Companies following the Company's Annual General Meeting.</t>
  </si>
  <si>
    <t>accounts for the years ended 31 December 2003 or 2002.  The financial information for 2002 is derived from the statutory accounts</t>
  </si>
  <si>
    <t xml:space="preserve">for 2002, which have been delivered to the Registrar of Companies, as adjusted for the change of accounting policy explained in </t>
  </si>
  <si>
    <t>note 2.  The auditors have reported on the 2002 statutory accounts; their report was unqualified and did not contain a statement</t>
  </si>
  <si>
    <t>under section 237 (2) or (3) of the Companies Act 1985.  The statutory accounts for 2003 will be finalised on the basis of the</t>
  </si>
  <si>
    <t>The basis of accounting for certain reinsurance contracts has changed due to the adoption of the revised Statement of Recommended</t>
  </si>
  <si>
    <t>Company complied with the 1998 version of the SORP.  The impact of the change in policy is to increase statutory basis pre-tax</t>
  </si>
  <si>
    <t>* The 2002 figures for these lines have been restated as a result of the altered accounting policy for certain reinsurance</t>
  </si>
  <si>
    <t>contracts.  However, neither profit nor total net assets on the Achieved Profits basis has changed.</t>
  </si>
  <si>
    <t>Non-recourse borrowings of investment subsidiaries managed by PPM America*</t>
  </si>
  <si>
    <t>* The holders of the borrowings issued by these subsidiaries do not have recourse beyond the assets of the subsidiaries.</t>
  </si>
  <si>
    <t>Basic earnings per share</t>
  </si>
  <si>
    <t>Technical provisions for linked liabilities</t>
  </si>
  <si>
    <t>Technical provisions in respect of non-linked business*</t>
  </si>
  <si>
    <t>Final dividend</t>
  </si>
  <si>
    <t>As restated*</t>
  </si>
  <si>
    <t>Operating earnings per share*</t>
  </si>
  <si>
    <t>* Operating profit and operating earnings per share include investment returns at the expected long-term rate of return but exclude</t>
  </si>
  <si>
    <t>underlying performance.  Profit on ordinary activities and basic earnings per share include these items together with actual investment</t>
  </si>
  <si>
    <t>returns.  This basis of presentation has been adopted consistently throughout the Preliminary Announcement.</t>
  </si>
  <si>
    <t>Operating profit based on long-term investment returns before amortisation of goodwill</t>
  </si>
  <si>
    <t>Prior year adjustment for altered accounting policy for certain reinsurance contracts*</t>
  </si>
  <si>
    <t>and arising wholly from continuing operations*</t>
  </si>
  <si>
    <t>Total assets*</t>
  </si>
  <si>
    <t>Shareholders' capital and reserves at end of year*</t>
  </si>
  <si>
    <t>Other Income and Expenditure (including Asia development expenses)</t>
  </si>
  <si>
    <t>Asia development expenses</t>
  </si>
  <si>
    <t>reporting period are excluded from operating profit but included in total profit. In the directors' opinion, the achieved</t>
  </si>
  <si>
    <t>Total*</t>
  </si>
  <si>
    <t>The tax charge of £144m (£42m) comprises £22m (£69m) UK tax and £122m (£27m credit) overseas tax.</t>
  </si>
  <si>
    <t>16.0p</t>
  </si>
  <si>
    <t>The final dividend of 10.7p per share will be paid on 26 May 2004 to shareholders on the register at the close of business on 19 March</t>
  </si>
  <si>
    <t xml:space="preserve">5.3p per share paid in 2003, amounts to 16.0p per share and the total cost of the dividend declared in respect of 2003 is £320m.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</si>
</sst>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[Red]\(&quot;$&quot;#,##0.00\)"/>
    <numFmt numFmtId="165" formatCode="General_)"/>
    <numFmt numFmtId="166" formatCode="#,##0.0_);\(#,##0.0\)"/>
    <numFmt numFmtId="167" formatCode="0.0\p"/>
    <numFmt numFmtId="168" formatCode="0.0\p;\(0.0\p\)"/>
    <numFmt numFmtId="169" formatCode="0.0\p;\(0.0\)\p"/>
    <numFmt numFmtId="170" formatCode="_-* #,##0.0_-;\-* #,##0.0_-;_-* &quot;-&quot;??_-;_-@_-"/>
    <numFmt numFmtId="171" formatCode="_-* #,##0_-;\-* #,##0_-;_-* &quot;-&quot;??_-;_-@_-"/>
    <numFmt numFmtId="172" formatCode="_-* #,##0_-;\(#,##0\);_-* &quot;-&quot;_-;\-@_-"/>
    <numFmt numFmtId="173" formatCode="_-* #,##0_-;\(#,##0\);_-* &quot;-&quot;_-"/>
    <numFmt numFmtId="174" formatCode="#,##0\ ;\(#,##0\)"/>
    <numFmt numFmtId="175" formatCode="#,##0\ ;[Red]\(#,##0\)"/>
    <numFmt numFmtId="176" formatCode="#,##0;\(#,##0\)"/>
    <numFmt numFmtId="177" formatCode="0.0%"/>
    <numFmt numFmtId="178" formatCode="#,##0;\(#,##0\);&quot;-    &quot;"/>
    <numFmt numFmtId="179" formatCode="dd\ mmm\ yyyy"/>
    <numFmt numFmtId="180" formatCode="#,##0;\(#,##0\);&quot;-&quot;"/>
    <numFmt numFmtId="181" formatCode="#,##0.0&quot;p&quot;;\(#,##0.0\)&quot;p&quot;;&quot;-&quot;"/>
    <numFmt numFmtId="182" formatCode="#,##0.0%;\(#,##0.0\)%"/>
    <numFmt numFmtId="183" formatCode="#,##0.00%;\(#,##0.00\)%"/>
    <numFmt numFmtId="184" formatCode="#,##0\ ;\(#,##0\);&quot;-    &quot;"/>
    <numFmt numFmtId="185" formatCode="#,##0\ ;\(#,##0\);&quot;-&quot;"/>
  </numFmts>
  <fonts count="2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sz val="14"/>
      <name val="Helv"/>
      <family val="0"/>
    </font>
    <font>
      <b/>
      <sz val="14"/>
      <name val="Helv"/>
      <family val="0"/>
    </font>
    <font>
      <sz val="16"/>
      <name val="Arial"/>
      <family val="2"/>
    </font>
    <font>
      <sz val="14"/>
      <name val="Antique Olive"/>
      <family val="2"/>
    </font>
    <font>
      <sz val="20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u val="single"/>
      <sz val="15"/>
      <color indexed="36"/>
      <name val="Arial"/>
      <family val="0"/>
    </font>
    <font>
      <u val="single"/>
      <sz val="15"/>
      <color indexed="12"/>
      <name val="Arial"/>
      <family val="0"/>
    </font>
    <font>
      <b/>
      <sz val="28"/>
      <name val="Arial"/>
      <family val="2"/>
    </font>
    <font>
      <sz val="9"/>
      <name val="Arial"/>
      <family val="0"/>
    </font>
    <font>
      <b/>
      <u val="single"/>
      <sz val="14"/>
      <name val="Arial"/>
      <family val="2"/>
    </font>
    <font>
      <b/>
      <sz val="15"/>
      <name val="Arial"/>
      <family val="2"/>
    </font>
    <font>
      <sz val="15"/>
      <name val="Helv"/>
      <family val="0"/>
    </font>
    <font>
      <i/>
      <u val="single"/>
      <sz val="15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165" fontId="7" fillId="0" borderId="1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165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 quotePrefix="1">
      <alignment horizontal="right"/>
    </xf>
    <xf numFmtId="173" fontId="5" fillId="0" borderId="0" xfId="0" applyNumberFormat="1" applyFont="1" applyAlignment="1">
      <alignment/>
    </xf>
    <xf numFmtId="173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165" fontId="5" fillId="0" borderId="1" xfId="0" applyNumberFormat="1" applyFont="1" applyBorder="1" applyAlignment="1" applyProtection="1">
      <alignment horizontal="right"/>
      <protection/>
    </xf>
    <xf numFmtId="165" fontId="7" fillId="0" borderId="1" xfId="0" applyNumberFormat="1" applyFont="1" applyBorder="1" applyAlignment="1" applyProtection="1">
      <alignment horizontal="right"/>
      <protection/>
    </xf>
    <xf numFmtId="173" fontId="7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>
      <alignment/>
    </xf>
    <xf numFmtId="37" fontId="5" fillId="0" borderId="1" xfId="0" applyNumberFormat="1" applyFont="1" applyBorder="1" applyAlignment="1" applyProtection="1">
      <alignment horizontal="right"/>
      <protection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37" fontId="7" fillId="0" borderId="2" xfId="0" applyNumberFormat="1" applyFont="1" applyBorder="1" applyAlignment="1" applyProtection="1">
      <alignment horizontal="left"/>
      <protection/>
    </xf>
    <xf numFmtId="37" fontId="7" fillId="0" borderId="2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17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right"/>
    </xf>
    <xf numFmtId="165" fontId="5" fillId="0" borderId="1" xfId="0" applyNumberFormat="1" applyFont="1" applyFill="1" applyBorder="1" applyAlignment="1" applyProtection="1">
      <alignment horizontal="right"/>
      <protection/>
    </xf>
    <xf numFmtId="165" fontId="5" fillId="0" borderId="1" xfId="0" applyNumberFormat="1" applyFont="1" applyFill="1" applyBorder="1" applyAlignment="1" applyProtection="1" quotePrefix="1">
      <alignment horizontal="right"/>
      <protection/>
    </xf>
    <xf numFmtId="165" fontId="7" fillId="0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70" fontId="5" fillId="0" borderId="2" xfId="0" applyNumberFormat="1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Alignment="1">
      <alignment/>
    </xf>
    <xf numFmtId="172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7" fontId="5" fillId="0" borderId="2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37" fontId="5" fillId="0" borderId="0" xfId="0" applyNumberFormat="1" applyFont="1" applyBorder="1" applyAlignment="1">
      <alignment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Border="1" applyAlignment="1" applyProtection="1" quotePrefix="1">
      <alignment horizontal="right"/>
      <protection/>
    </xf>
    <xf numFmtId="37" fontId="5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5" fontId="7" fillId="0" borderId="2" xfId="0" applyNumberFormat="1" applyFont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/>
    </xf>
    <xf numFmtId="165" fontId="6" fillId="0" borderId="1" xfId="0" applyNumberFormat="1" applyFont="1" applyFill="1" applyBorder="1" applyAlignment="1" applyProtection="1">
      <alignment horizontal="left"/>
      <protection/>
    </xf>
    <xf numFmtId="37" fontId="5" fillId="0" borderId="0" xfId="0" applyNumberFormat="1" applyFont="1" applyBorder="1" applyAlignment="1" quotePrefix="1">
      <alignment horizontal="right"/>
    </xf>
    <xf numFmtId="165" fontId="7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quotePrefix="1">
      <alignment/>
    </xf>
    <xf numFmtId="16" fontId="7" fillId="0" borderId="0" xfId="0" applyNumberFormat="1" applyFont="1" applyAlignment="1" quotePrefix="1">
      <alignment horizontal="centerContinuous"/>
    </xf>
    <xf numFmtId="16" fontId="7" fillId="0" borderId="0" xfId="0" applyNumberFormat="1" applyFont="1" applyAlignment="1" quotePrefix="1">
      <alignment horizontal="right"/>
    </xf>
    <xf numFmtId="0" fontId="6" fillId="0" borderId="1" xfId="0" applyFont="1" applyBorder="1" applyAlignment="1">
      <alignment horizontal="left"/>
    </xf>
    <xf numFmtId="0" fontId="7" fillId="0" borderId="0" xfId="0" applyFont="1" applyAlignment="1" quotePrefix="1">
      <alignment horizontal="center"/>
    </xf>
    <xf numFmtId="175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37" fontId="7" fillId="0" borderId="0" xfId="0" applyNumberFormat="1" applyFont="1" applyBorder="1" applyAlignment="1" applyProtection="1" quotePrefix="1">
      <alignment/>
      <protection/>
    </xf>
    <xf numFmtId="37" fontId="10" fillId="0" borderId="0" xfId="0" applyNumberFormat="1" applyFont="1" applyAlignment="1">
      <alignment/>
    </xf>
    <xf numFmtId="165" fontId="7" fillId="0" borderId="0" xfId="0" applyNumberFormat="1" applyFont="1" applyBorder="1" applyAlignment="1" applyProtection="1">
      <alignment horizontal="left"/>
      <protection/>
    </xf>
    <xf numFmtId="165" fontId="7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 quotePrefix="1">
      <alignment horizontal="right"/>
      <protection/>
    </xf>
    <xf numFmtId="0" fontId="7" fillId="0" borderId="0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165" fontId="5" fillId="0" borderId="0" xfId="0" applyNumberFormat="1" applyFont="1" applyFill="1" applyAlignment="1" applyProtection="1">
      <alignment/>
      <protection/>
    </xf>
    <xf numFmtId="166" fontId="7" fillId="0" borderId="0" xfId="0" applyNumberFormat="1" applyFont="1" applyFill="1" applyBorder="1" applyAlignment="1" applyProtection="1">
      <alignment/>
      <protection/>
    </xf>
    <xf numFmtId="165" fontId="7" fillId="0" borderId="2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37" fontId="5" fillId="0" borderId="0" xfId="0" applyNumberFormat="1" applyFont="1" applyAlignment="1">
      <alignment horizontal="left"/>
    </xf>
    <xf numFmtId="37" fontId="12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7" fillId="0" borderId="2" xfId="0" applyNumberFormat="1" applyFont="1" applyBorder="1" applyAlignment="1">
      <alignment horizontal="left"/>
    </xf>
    <xf numFmtId="37" fontId="7" fillId="0" borderId="2" xfId="0" applyNumberFormat="1" applyFont="1" applyBorder="1" applyAlignment="1" applyProtection="1" quotePrefix="1">
      <alignment horizontal="right"/>
      <protection/>
    </xf>
    <xf numFmtId="37" fontId="7" fillId="0" borderId="2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 quotePrefix="1">
      <alignment horizontal="right"/>
      <protection/>
    </xf>
    <xf numFmtId="37" fontId="7" fillId="0" borderId="3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5" xfId="0" applyNumberFormat="1" applyFont="1" applyBorder="1" applyAlignment="1" applyProtection="1">
      <alignment horizontal="left"/>
      <protection/>
    </xf>
    <xf numFmtId="37" fontId="7" fillId="0" borderId="5" xfId="0" applyNumberFormat="1" applyFont="1" applyBorder="1" applyAlignment="1" applyProtection="1">
      <alignment/>
      <protection/>
    </xf>
    <xf numFmtId="170" fontId="5" fillId="0" borderId="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170" fontId="5" fillId="0" borderId="0" xfId="0" applyNumberFormat="1" applyFont="1" applyBorder="1" applyAlignment="1" applyProtection="1">
      <alignment horizontal="left"/>
      <protection/>
    </xf>
    <xf numFmtId="170" fontId="5" fillId="0" borderId="2" xfId="0" applyNumberFormat="1" applyFont="1" applyBorder="1" applyAlignment="1" applyProtection="1">
      <alignment horizontal="left"/>
      <protection/>
    </xf>
    <xf numFmtId="173" fontId="10" fillId="0" borderId="0" xfId="0" applyNumberFormat="1" applyFont="1" applyAlignment="1">
      <alignment/>
    </xf>
    <xf numFmtId="37" fontId="7" fillId="0" borderId="0" xfId="0" applyNumberFormat="1" applyFont="1" applyAlignment="1" quotePrefix="1">
      <alignment horizontal="left"/>
    </xf>
    <xf numFmtId="0" fontId="7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0" fillId="0" borderId="0" xfId="0" applyFont="1" applyAlignment="1">
      <alignment/>
    </xf>
    <xf numFmtId="175" fontId="7" fillId="0" borderId="0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7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fill"/>
    </xf>
    <xf numFmtId="173" fontId="6" fillId="0" borderId="0" xfId="0" applyNumberFormat="1" applyFont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173" fontId="6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right"/>
    </xf>
    <xf numFmtId="37" fontId="16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Alignment="1">
      <alignment horizontal="centerContinuous"/>
    </xf>
    <xf numFmtId="37" fontId="5" fillId="0" borderId="0" xfId="0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178" fontId="7" fillId="0" borderId="0" xfId="0" applyNumberFormat="1" applyFont="1" applyAlignment="1" applyProtection="1">
      <alignment horizontal="right"/>
      <protection/>
    </xf>
    <xf numFmtId="178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 quotePrefix="1">
      <alignment horizontal="right"/>
    </xf>
    <xf numFmtId="178" fontId="7" fillId="0" borderId="0" xfId="0" applyNumberFormat="1" applyFont="1" applyAlignment="1">
      <alignment/>
    </xf>
    <xf numFmtId="178" fontId="5" fillId="0" borderId="0" xfId="0" applyNumberFormat="1" applyFont="1" applyBorder="1" applyAlignment="1" quotePrefix="1">
      <alignment horizontal="right"/>
    </xf>
    <xf numFmtId="178" fontId="7" fillId="0" borderId="4" xfId="0" applyNumberFormat="1" applyFont="1" applyFill="1" applyBorder="1" applyAlignment="1">
      <alignment horizontal="right"/>
    </xf>
    <xf numFmtId="178" fontId="5" fillId="0" borderId="0" xfId="0" applyNumberFormat="1" applyFont="1" applyBorder="1" applyAlignment="1" applyProtection="1">
      <alignment horizontal="right"/>
      <protection/>
    </xf>
    <xf numFmtId="178" fontId="7" fillId="0" borderId="0" xfId="0" applyNumberFormat="1" applyFont="1" applyBorder="1" applyAlignment="1" applyProtection="1">
      <alignment horizontal="right"/>
      <protection/>
    </xf>
    <xf numFmtId="178" fontId="5" fillId="0" borderId="0" xfId="0" applyNumberFormat="1" applyFont="1" applyFill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178" fontId="5" fillId="0" borderId="0" xfId="0" applyNumberFormat="1" applyFont="1" applyAlignment="1" applyProtection="1">
      <alignment/>
      <protection/>
    </xf>
    <xf numFmtId="178" fontId="7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Alignment="1">
      <alignment horizontal="right"/>
    </xf>
    <xf numFmtId="178" fontId="5" fillId="0" borderId="2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10" fontId="7" fillId="0" borderId="0" xfId="0" applyNumberFormat="1" applyFont="1" applyAlignment="1">
      <alignment/>
    </xf>
    <xf numFmtId="165" fontId="5" fillId="0" borderId="0" xfId="0" applyNumberFormat="1" applyFont="1" applyFill="1" applyBorder="1" applyAlignment="1" applyProtection="1" quotePrefix="1">
      <alignment horizontal="right"/>
      <protection/>
    </xf>
    <xf numFmtId="165" fontId="7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178" fontId="7" fillId="0" borderId="1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7" fillId="0" borderId="2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78" fontId="5" fillId="0" borderId="1" xfId="0" applyNumberFormat="1" applyFont="1" applyFill="1" applyBorder="1" applyAlignment="1" applyProtection="1">
      <alignment horizontal="right"/>
      <protection/>
    </xf>
    <xf numFmtId="178" fontId="7" fillId="0" borderId="1" xfId="0" applyNumberFormat="1" applyFont="1" applyFill="1" applyBorder="1" applyAlignment="1" applyProtection="1">
      <alignment horizontal="right"/>
      <protection/>
    </xf>
    <xf numFmtId="178" fontId="7" fillId="0" borderId="1" xfId="0" applyNumberFormat="1" applyFont="1" applyFill="1" applyBorder="1" applyAlignment="1">
      <alignment horizontal="right"/>
    </xf>
    <xf numFmtId="178" fontId="5" fillId="0" borderId="1" xfId="0" applyNumberFormat="1" applyFont="1" applyBorder="1" applyAlignment="1" applyProtection="1">
      <alignment horizontal="right"/>
      <protection/>
    </xf>
    <xf numFmtId="37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 applyProtection="1">
      <alignment/>
      <protection/>
    </xf>
    <xf numFmtId="167" fontId="7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2" xfId="0" applyNumberFormat="1" applyFont="1" applyBorder="1" applyAlignment="1">
      <alignment horizontal="right"/>
    </xf>
    <xf numFmtId="165" fontId="7" fillId="0" borderId="1" xfId="0" applyNumberFormat="1" applyFont="1" applyBorder="1" applyAlignment="1" applyProtection="1">
      <alignment horizontal="left"/>
      <protection/>
    </xf>
    <xf numFmtId="178" fontId="5" fillId="0" borderId="0" xfId="0" applyNumberFormat="1" applyFont="1" applyAlignment="1">
      <alignment/>
    </xf>
    <xf numFmtId="0" fontId="20" fillId="0" borderId="0" xfId="0" applyFont="1" applyAlignment="1">
      <alignment/>
    </xf>
    <xf numFmtId="37" fontId="5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/>
    </xf>
    <xf numFmtId="176" fontId="17" fillId="0" borderId="0" xfId="21" applyNumberFormat="1" applyFont="1" applyAlignment="1">
      <alignment horizontal="right"/>
      <protection/>
    </xf>
    <xf numFmtId="176" fontId="23" fillId="0" borderId="0" xfId="21" applyNumberFormat="1" applyFont="1" applyBorder="1" applyAlignment="1">
      <alignment horizontal="center"/>
      <protection/>
    </xf>
    <xf numFmtId="176" fontId="10" fillId="0" borderId="0" xfId="21" applyNumberFormat="1" applyFont="1" applyAlignment="1">
      <alignment horizontal="right"/>
      <protection/>
    </xf>
    <xf numFmtId="0" fontId="17" fillId="0" borderId="0" xfId="21" applyFont="1">
      <alignment/>
      <protection/>
    </xf>
    <xf numFmtId="176" fontId="7" fillId="0" borderId="0" xfId="21" applyNumberFormat="1" applyFont="1" applyAlignment="1">
      <alignment horizontal="right"/>
      <protection/>
    </xf>
    <xf numFmtId="176" fontId="5" fillId="0" borderId="0" xfId="21" applyNumberFormat="1" applyFont="1" applyAlignment="1">
      <alignment horizontal="right"/>
      <protection/>
    </xf>
    <xf numFmtId="0" fontId="7" fillId="0" borderId="0" xfId="21" applyFont="1">
      <alignment/>
      <protection/>
    </xf>
    <xf numFmtId="49" fontId="7" fillId="0" borderId="0" xfId="21" applyNumberFormat="1" applyFont="1">
      <alignment/>
      <protection/>
    </xf>
    <xf numFmtId="49" fontId="5" fillId="0" borderId="0" xfId="21" applyNumberFormat="1" applyFont="1">
      <alignment/>
      <protection/>
    </xf>
    <xf numFmtId="49" fontId="5" fillId="0" borderId="2" xfId="21" applyNumberFormat="1" applyFont="1" applyBorder="1" applyAlignment="1">
      <alignment horizontal="right"/>
      <protection/>
    </xf>
    <xf numFmtId="49" fontId="7" fillId="0" borderId="2" xfId="21" applyNumberFormat="1" applyFont="1" applyBorder="1">
      <alignment/>
      <protection/>
    </xf>
    <xf numFmtId="0" fontId="5" fillId="0" borderId="0" xfId="21" applyFont="1">
      <alignment/>
      <protection/>
    </xf>
    <xf numFmtId="0" fontId="7" fillId="0" borderId="2" xfId="21" applyFont="1" applyBorder="1" applyAlignment="1">
      <alignment horizontal="left"/>
      <protection/>
    </xf>
    <xf numFmtId="176" fontId="7" fillId="0" borderId="2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left"/>
      <protection/>
    </xf>
    <xf numFmtId="0" fontId="7" fillId="0" borderId="0" xfId="21" applyFont="1" applyAlignment="1">
      <alignment horizontal="left" indent="1"/>
      <protection/>
    </xf>
    <xf numFmtId="0" fontId="7" fillId="0" borderId="0" xfId="21" applyFont="1" applyAlignment="1">
      <alignment horizontal="left"/>
      <protection/>
    </xf>
    <xf numFmtId="0" fontId="7" fillId="0" borderId="2" xfId="21" applyFont="1" applyBorder="1" applyAlignment="1">
      <alignment horizontal="left" indent="1"/>
      <protection/>
    </xf>
    <xf numFmtId="0" fontId="7" fillId="0" borderId="3" xfId="21" applyFont="1" applyBorder="1">
      <alignment/>
      <protection/>
    </xf>
    <xf numFmtId="176" fontId="7" fillId="0" borderId="3" xfId="21" applyNumberFormat="1" applyFont="1" applyBorder="1" applyAlignment="1">
      <alignment horizontal="right"/>
      <protection/>
    </xf>
    <xf numFmtId="0" fontId="7" fillId="0" borderId="2" xfId="21" applyFont="1" applyBorder="1">
      <alignment/>
      <protection/>
    </xf>
    <xf numFmtId="0" fontId="7" fillId="0" borderId="0" xfId="21" applyFont="1" applyBorder="1">
      <alignment/>
      <protection/>
    </xf>
    <xf numFmtId="176" fontId="7" fillId="0" borderId="0" xfId="21" applyNumberFormat="1" applyFont="1" applyBorder="1" applyAlignment="1">
      <alignment horizontal="right"/>
      <protection/>
    </xf>
    <xf numFmtId="0" fontId="5" fillId="0" borderId="2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1" xfId="21" applyFont="1" applyBorder="1">
      <alignment/>
      <protection/>
    </xf>
    <xf numFmtId="176" fontId="7" fillId="0" borderId="1" xfId="21" applyNumberFormat="1" applyFont="1" applyBorder="1" applyAlignment="1">
      <alignment horizontal="right"/>
      <protection/>
    </xf>
    <xf numFmtId="0" fontId="7" fillId="0" borderId="1" xfId="21" applyFont="1" applyBorder="1">
      <alignment/>
      <protection/>
    </xf>
    <xf numFmtId="0" fontId="7" fillId="0" borderId="0" xfId="21" applyFont="1" applyAlignment="1" quotePrefix="1">
      <alignment horizontal="left"/>
      <protection/>
    </xf>
    <xf numFmtId="37" fontId="6" fillId="0" borderId="0" xfId="0" applyNumberFormat="1" applyFont="1" applyAlignment="1">
      <alignment/>
    </xf>
    <xf numFmtId="37" fontId="7" fillId="0" borderId="0" xfId="0" applyNumberFormat="1" applyFont="1" applyBorder="1" applyAlignment="1">
      <alignment horizontal="centerContinuous"/>
    </xf>
    <xf numFmtId="37" fontId="8" fillId="0" borderId="0" xfId="0" applyNumberFormat="1" applyFont="1" applyBorder="1" applyAlignment="1" applyProtection="1">
      <alignment/>
      <protection/>
    </xf>
    <xf numFmtId="175" fontId="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180" fontId="7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7" fillId="0" borderId="0" xfId="0" applyNumberFormat="1" applyFont="1" applyAlignment="1">
      <alignment horizontal="left"/>
    </xf>
    <xf numFmtId="180" fontId="5" fillId="0" borderId="1" xfId="0" applyNumberFormat="1" applyFont="1" applyFill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180" fontId="5" fillId="0" borderId="0" xfId="0" applyNumberFormat="1" applyFont="1" applyFill="1" applyAlignment="1" applyProtection="1">
      <alignment/>
      <protection/>
    </xf>
    <xf numFmtId="181" fontId="5" fillId="0" borderId="0" xfId="0" applyNumberFormat="1" applyFont="1" applyFill="1" applyBorder="1" applyAlignment="1">
      <alignment horizontal="right"/>
    </xf>
    <xf numFmtId="181" fontId="5" fillId="0" borderId="2" xfId="0" applyNumberFormat="1" applyFont="1" applyFill="1" applyBorder="1" applyAlignment="1">
      <alignment horizontal="right"/>
    </xf>
    <xf numFmtId="181" fontId="5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81" fontId="5" fillId="0" borderId="1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164" fontId="7" fillId="0" borderId="0" xfId="0" applyNumberFormat="1" applyFont="1" applyAlignment="1">
      <alignment/>
    </xf>
    <xf numFmtId="0" fontId="25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82" fontId="5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26" fillId="0" borderId="1" xfId="0" applyFont="1" applyBorder="1" applyAlignment="1">
      <alignment/>
    </xf>
    <xf numFmtId="37" fontId="26" fillId="0" borderId="1" xfId="0" applyNumberFormat="1" applyFont="1" applyBorder="1" applyAlignment="1" applyProtection="1">
      <alignment horizontal="right"/>
      <protection/>
    </xf>
    <xf numFmtId="37" fontId="19" fillId="0" borderId="1" xfId="0" applyNumberFormat="1" applyFont="1" applyBorder="1" applyAlignment="1">
      <alignment horizontal="right"/>
    </xf>
    <xf numFmtId="37" fontId="26" fillId="0" borderId="1" xfId="0" applyNumberFormat="1" applyFont="1" applyBorder="1" applyAlignment="1">
      <alignment horizontal="righ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right"/>
    </xf>
    <xf numFmtId="0" fontId="19" fillId="0" borderId="2" xfId="0" applyFont="1" applyBorder="1" applyAlignment="1">
      <alignment/>
    </xf>
    <xf numFmtId="180" fontId="19" fillId="0" borderId="2" xfId="0" applyNumberFormat="1" applyFont="1" applyBorder="1" applyAlignment="1">
      <alignment/>
    </xf>
    <xf numFmtId="0" fontId="19" fillId="0" borderId="0" xfId="0" applyFont="1" applyBorder="1" applyAlignment="1">
      <alignment/>
    </xf>
    <xf numFmtId="180" fontId="19" fillId="0" borderId="0" xfId="0" applyNumberFormat="1" applyFont="1" applyBorder="1" applyAlignment="1">
      <alignment horizontal="right"/>
    </xf>
    <xf numFmtId="180" fontId="26" fillId="0" borderId="1" xfId="0" applyNumberFormat="1" applyFont="1" applyBorder="1" applyAlignment="1">
      <alignment/>
    </xf>
    <xf numFmtId="180" fontId="19" fillId="0" borderId="1" xfId="0" applyNumberFormat="1" applyFont="1" applyBorder="1" applyAlignment="1">
      <alignment horizontal="right"/>
    </xf>
    <xf numFmtId="37" fontId="19" fillId="0" borderId="0" xfId="0" applyNumberFormat="1" applyFont="1" applyAlignment="1">
      <alignment/>
    </xf>
    <xf numFmtId="37" fontId="26" fillId="0" borderId="1" xfId="0" applyNumberFormat="1" applyFont="1" applyBorder="1" applyAlignment="1">
      <alignment/>
    </xf>
    <xf numFmtId="174" fontId="26" fillId="0" borderId="1" xfId="0" applyNumberFormat="1" applyFont="1" applyBorder="1" applyAlignment="1" applyProtection="1">
      <alignment horizontal="right"/>
      <protection/>
    </xf>
    <xf numFmtId="174" fontId="19" fillId="0" borderId="1" xfId="0" applyNumberFormat="1" applyFont="1" applyBorder="1" applyAlignment="1">
      <alignment horizontal="right"/>
    </xf>
    <xf numFmtId="37" fontId="26" fillId="0" borderId="0" xfId="0" applyNumberFormat="1" applyFont="1" applyBorder="1" applyAlignment="1" applyProtection="1">
      <alignment horizontal="left"/>
      <protection/>
    </xf>
    <xf numFmtId="0" fontId="26" fillId="0" borderId="0" xfId="0" applyFont="1" applyBorder="1" applyAlignment="1">
      <alignment/>
    </xf>
    <xf numFmtId="37" fontId="26" fillId="0" borderId="0" xfId="0" applyNumberFormat="1" applyFont="1" applyAlignment="1" applyProtection="1">
      <alignment horizontal="left"/>
      <protection/>
    </xf>
    <xf numFmtId="37" fontId="26" fillId="0" borderId="1" xfId="0" applyNumberFormat="1" applyFont="1" applyBorder="1" applyAlignment="1" applyProtection="1">
      <alignment horizontal="left"/>
      <protection/>
    </xf>
    <xf numFmtId="173" fontId="26" fillId="0" borderId="0" xfId="0" applyNumberFormat="1" applyFont="1" applyAlignment="1">
      <alignment/>
    </xf>
    <xf numFmtId="173" fontId="19" fillId="0" borderId="0" xfId="0" applyNumberFormat="1" applyFont="1" applyAlignment="1">
      <alignment horizontal="right"/>
    </xf>
    <xf numFmtId="17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173" fontId="26" fillId="0" borderId="0" xfId="0" applyNumberFormat="1" applyFont="1" applyAlignment="1">
      <alignment horizontal="right"/>
    </xf>
    <xf numFmtId="179" fontId="19" fillId="0" borderId="0" xfId="0" applyNumberFormat="1" applyFont="1" applyBorder="1" applyAlignment="1" quotePrefix="1">
      <alignment horizontal="right"/>
    </xf>
    <xf numFmtId="173" fontId="19" fillId="0" borderId="1" xfId="0" applyNumberFormat="1" applyFont="1" applyBorder="1" applyAlignment="1">
      <alignment horizontal="right"/>
    </xf>
    <xf numFmtId="173" fontId="19" fillId="0" borderId="2" xfId="0" applyNumberFormat="1" applyFont="1" applyBorder="1" applyAlignment="1">
      <alignment/>
    </xf>
    <xf numFmtId="178" fontId="7" fillId="0" borderId="3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65" fontId="6" fillId="0" borderId="0" xfId="0" applyNumberFormat="1" applyFont="1" applyBorder="1" applyAlignment="1" applyProtection="1">
      <alignment vertical="center"/>
      <protection/>
    </xf>
    <xf numFmtId="178" fontId="5" fillId="0" borderId="0" xfId="0" applyNumberFormat="1" applyFont="1" applyAlignment="1">
      <alignment horizontal="right"/>
    </xf>
    <xf numFmtId="178" fontId="5" fillId="0" borderId="3" xfId="0" applyNumberFormat="1" applyFont="1" applyBorder="1" applyAlignment="1">
      <alignment horizontal="right"/>
    </xf>
    <xf numFmtId="178" fontId="5" fillId="0" borderId="4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78" fontId="5" fillId="0" borderId="2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4" fontId="5" fillId="0" borderId="2" xfId="21" applyNumberFormat="1" applyFont="1" applyBorder="1">
      <alignment/>
      <protection/>
    </xf>
    <xf numFmtId="174" fontId="7" fillId="0" borderId="2" xfId="21" applyNumberFormat="1" applyFont="1" applyBorder="1" applyAlignment="1">
      <alignment horizontal="right"/>
      <protection/>
    </xf>
    <xf numFmtId="174" fontId="5" fillId="0" borderId="0" xfId="21" applyNumberFormat="1" applyFont="1" applyAlignment="1">
      <alignment horizontal="right"/>
      <protection/>
    </xf>
    <xf numFmtId="174" fontId="7" fillId="0" borderId="0" xfId="21" applyNumberFormat="1" applyFont="1" applyAlignment="1">
      <alignment horizontal="right"/>
      <protection/>
    </xf>
    <xf numFmtId="174" fontId="5" fillId="0" borderId="2" xfId="21" applyNumberFormat="1" applyFont="1" applyBorder="1" applyAlignment="1">
      <alignment horizontal="right"/>
      <protection/>
    </xf>
    <xf numFmtId="174" fontId="5" fillId="0" borderId="0" xfId="21" applyNumberFormat="1" applyFont="1" applyBorder="1" applyAlignment="1">
      <alignment horizontal="left"/>
      <protection/>
    </xf>
    <xf numFmtId="174" fontId="5" fillId="0" borderId="0" xfId="21" applyNumberFormat="1" applyFont="1" applyBorder="1" applyAlignment="1">
      <alignment horizontal="right"/>
      <protection/>
    </xf>
    <xf numFmtId="174" fontId="5" fillId="0" borderId="2" xfId="21" applyNumberFormat="1" applyFont="1" applyBorder="1" applyAlignment="1">
      <alignment horizontal="left"/>
      <protection/>
    </xf>
    <xf numFmtId="174" fontId="5" fillId="0" borderId="3" xfId="21" applyNumberFormat="1" applyFont="1" applyBorder="1" applyAlignment="1">
      <alignment horizontal="left"/>
      <protection/>
    </xf>
    <xf numFmtId="174" fontId="5" fillId="0" borderId="3" xfId="21" applyNumberFormat="1" applyFont="1" applyBorder="1" applyAlignment="1">
      <alignment horizontal="right"/>
      <protection/>
    </xf>
    <xf numFmtId="174" fontId="7" fillId="0" borderId="0" xfId="21" applyNumberFormat="1" applyFont="1" applyBorder="1" applyAlignment="1">
      <alignment horizontal="right"/>
      <protection/>
    </xf>
    <xf numFmtId="174" fontId="5" fillId="0" borderId="1" xfId="21" applyNumberFormat="1" applyFont="1" applyBorder="1" applyAlignment="1">
      <alignment horizontal="right"/>
      <protection/>
    </xf>
    <xf numFmtId="176" fontId="5" fillId="0" borderId="0" xfId="21" applyNumberFormat="1" applyFont="1" applyBorder="1" applyAlignment="1">
      <alignment horizontal="right"/>
      <protection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fill"/>
    </xf>
    <xf numFmtId="37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Alignment="1">
      <alignment/>
    </xf>
    <xf numFmtId="0" fontId="7" fillId="0" borderId="0" xfId="0" applyFont="1" applyBorder="1" applyAlignment="1">
      <alignment horizontal="right" vertical="center"/>
    </xf>
    <xf numFmtId="0" fontId="26" fillId="0" borderId="3" xfId="0" applyFont="1" applyBorder="1" applyAlignment="1">
      <alignment/>
    </xf>
    <xf numFmtId="37" fontId="26" fillId="0" borderId="0" xfId="0" applyNumberFormat="1" applyFont="1" applyFill="1" applyAlignment="1">
      <alignment horizontal="left"/>
    </xf>
    <xf numFmtId="174" fontId="26" fillId="0" borderId="1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Alignment="1">
      <alignment/>
    </xf>
    <xf numFmtId="37" fontId="19" fillId="0" borderId="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/>
    </xf>
    <xf numFmtId="174" fontId="19" fillId="0" borderId="1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173" fontId="19" fillId="0" borderId="0" xfId="0" applyNumberFormat="1" applyFont="1" applyFill="1" applyAlignment="1">
      <alignment horizontal="right"/>
    </xf>
    <xf numFmtId="15" fontId="19" fillId="0" borderId="0" xfId="0" applyNumberFormat="1" applyFont="1" applyFill="1" applyBorder="1" applyAlignment="1" quotePrefix="1">
      <alignment horizontal="right"/>
    </xf>
    <xf numFmtId="173" fontId="19" fillId="0" borderId="1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/>
    </xf>
    <xf numFmtId="37" fontId="19" fillId="0" borderId="0" xfId="0" applyNumberFormat="1" applyFont="1" applyAlignment="1" applyProtection="1">
      <alignment horizontal="left"/>
      <protection/>
    </xf>
    <xf numFmtId="0" fontId="5" fillId="0" borderId="0" xfId="0" applyFont="1" applyFill="1" applyBorder="1" applyAlignment="1">
      <alignment horizontal="right"/>
    </xf>
    <xf numFmtId="178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178" fontId="5" fillId="0" borderId="2" xfId="0" applyNumberFormat="1" applyFont="1" applyBorder="1" applyAlignment="1" quotePrefix="1">
      <alignment horizontal="right"/>
    </xf>
    <xf numFmtId="183" fontId="5" fillId="0" borderId="0" xfId="0" applyNumberFormat="1" applyFont="1" applyAlignment="1">
      <alignment horizontal="right"/>
    </xf>
    <xf numFmtId="178" fontId="5" fillId="0" borderId="1" xfId="0" applyNumberFormat="1" applyFont="1" applyFill="1" applyBorder="1" applyAlignment="1">
      <alignment horizontal="right"/>
    </xf>
    <xf numFmtId="37" fontId="26" fillId="0" borderId="2" xfId="0" applyNumberFormat="1" applyFont="1" applyBorder="1" applyAlignment="1" applyProtection="1">
      <alignment horizontal="left"/>
      <protection/>
    </xf>
    <xf numFmtId="37" fontId="26" fillId="0" borderId="3" xfId="0" applyNumberFormat="1" applyFont="1" applyBorder="1" applyAlignment="1" applyProtection="1">
      <alignment horizontal="left"/>
      <protection/>
    </xf>
    <xf numFmtId="174" fontId="5" fillId="0" borderId="2" xfId="21" applyNumberFormat="1" applyFont="1" applyFill="1" applyBorder="1" applyAlignment="1">
      <alignment horizontal="right"/>
      <protection/>
    </xf>
    <xf numFmtId="37" fontId="7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65" fontId="6" fillId="0" borderId="1" xfId="0" applyNumberFormat="1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 horizontal="left"/>
      <protection/>
    </xf>
    <xf numFmtId="37" fontId="6" fillId="0" borderId="1" xfId="0" applyNumberFormat="1" applyFont="1" applyBorder="1" applyAlignment="1">
      <alignment/>
    </xf>
    <xf numFmtId="49" fontId="7" fillId="0" borderId="1" xfId="21" applyNumberFormat="1" applyFont="1" applyBorder="1" applyAlignment="1">
      <alignment horizontal="right"/>
      <protection/>
    </xf>
    <xf numFmtId="49" fontId="5" fillId="0" borderId="1" xfId="21" applyNumberFormat="1" applyFont="1" applyBorder="1" applyAlignment="1">
      <alignment horizontal="right"/>
      <protection/>
    </xf>
    <xf numFmtId="184" fontId="5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184" fontId="5" fillId="0" borderId="2" xfId="0" applyNumberFormat="1" applyFont="1" applyFill="1" applyBorder="1" applyAlignment="1">
      <alignment horizontal="right"/>
    </xf>
    <xf numFmtId="184" fontId="7" fillId="0" borderId="2" xfId="0" applyNumberFormat="1" applyFont="1" applyBorder="1" applyAlignment="1">
      <alignment horizontal="right"/>
    </xf>
    <xf numFmtId="184" fontId="5" fillId="0" borderId="0" xfId="0" applyNumberFormat="1" applyFont="1" applyAlignment="1" applyProtection="1">
      <alignment horizontal="right"/>
      <protection/>
    </xf>
    <xf numFmtId="184" fontId="7" fillId="0" borderId="0" xfId="0" applyNumberFormat="1" applyFont="1" applyAlignment="1" applyProtection="1">
      <alignment horizontal="right"/>
      <protection/>
    </xf>
    <xf numFmtId="184" fontId="7" fillId="0" borderId="2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 applyProtection="1">
      <alignment/>
      <protection/>
    </xf>
    <xf numFmtId="184" fontId="7" fillId="0" borderId="0" xfId="0" applyNumberFormat="1" applyFont="1" applyFill="1" applyBorder="1" applyAlignment="1" applyProtection="1">
      <alignment/>
      <protection/>
    </xf>
    <xf numFmtId="184" fontId="5" fillId="0" borderId="0" xfId="0" applyNumberFormat="1" applyFont="1" applyAlignment="1" quotePrefix="1">
      <alignment horizontal="right"/>
    </xf>
    <xf numFmtId="184" fontId="7" fillId="0" borderId="0" xfId="0" applyNumberFormat="1" applyFont="1" applyBorder="1" applyAlignment="1" quotePrefix="1">
      <alignment horizontal="right"/>
    </xf>
    <xf numFmtId="184" fontId="7" fillId="0" borderId="0" xfId="0" applyNumberFormat="1" applyFont="1" applyAlignment="1">
      <alignment/>
    </xf>
    <xf numFmtId="184" fontId="5" fillId="0" borderId="2" xfId="0" applyNumberFormat="1" applyFont="1" applyBorder="1" applyAlignment="1" quotePrefix="1">
      <alignment horizontal="right"/>
    </xf>
    <xf numFmtId="184" fontId="7" fillId="0" borderId="2" xfId="0" applyNumberFormat="1" applyFont="1" applyBorder="1" applyAlignment="1" quotePrefix="1">
      <alignment horizontal="right"/>
    </xf>
    <xf numFmtId="184" fontId="5" fillId="0" borderId="0" xfId="0" applyNumberFormat="1" applyFont="1" applyBorder="1" applyAlignment="1" applyProtection="1">
      <alignment horizontal="right"/>
      <protection/>
    </xf>
    <xf numFmtId="168" fontId="5" fillId="0" borderId="0" xfId="0" applyNumberFormat="1" applyFont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>
      <alignment horizontal="right"/>
    </xf>
    <xf numFmtId="184" fontId="5" fillId="0" borderId="0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 applyProtection="1">
      <alignment horizontal="right"/>
      <protection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 horizontal="right"/>
    </xf>
    <xf numFmtId="184" fontId="5" fillId="0" borderId="2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84" fontId="7" fillId="0" borderId="2" xfId="0" applyNumberFormat="1" applyFont="1" applyBorder="1" applyAlignment="1">
      <alignment/>
    </xf>
    <xf numFmtId="184" fontId="5" fillId="0" borderId="1" xfId="0" applyNumberFormat="1" applyFont="1" applyBorder="1" applyAlignment="1">
      <alignment/>
    </xf>
    <xf numFmtId="184" fontId="7" fillId="0" borderId="1" xfId="0" applyNumberFormat="1" applyFont="1" applyBorder="1" applyAlignment="1">
      <alignment/>
    </xf>
    <xf numFmtId="169" fontId="5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right"/>
    </xf>
    <xf numFmtId="169" fontId="7" fillId="0" borderId="2" xfId="0" applyNumberFormat="1" applyFont="1" applyBorder="1" applyAlignment="1">
      <alignment horizontal="right"/>
    </xf>
    <xf numFmtId="169" fontId="14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 quotePrefix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85" fontId="26" fillId="0" borderId="0" xfId="0" applyNumberFormat="1" applyFont="1" applyAlignment="1">
      <alignment/>
    </xf>
    <xf numFmtId="185" fontId="19" fillId="0" borderId="0" xfId="0" applyNumberFormat="1" applyFont="1" applyAlignment="1">
      <alignment/>
    </xf>
    <xf numFmtId="185" fontId="19" fillId="0" borderId="0" xfId="0" applyNumberFormat="1" applyFont="1" applyFill="1" applyAlignment="1">
      <alignment horizontal="right"/>
    </xf>
    <xf numFmtId="185" fontId="26" fillId="0" borderId="2" xfId="0" applyNumberFormat="1" applyFont="1" applyBorder="1" applyAlignment="1">
      <alignment/>
    </xf>
    <xf numFmtId="185" fontId="19" fillId="0" borderId="2" xfId="0" applyNumberFormat="1" applyFont="1" applyBorder="1" applyAlignment="1">
      <alignment/>
    </xf>
    <xf numFmtId="185" fontId="19" fillId="0" borderId="2" xfId="0" applyNumberFormat="1" applyFont="1" applyFill="1" applyBorder="1" applyAlignment="1">
      <alignment horizontal="right"/>
    </xf>
    <xf numFmtId="185" fontId="19" fillId="0" borderId="0" xfId="0" applyNumberFormat="1" applyFont="1" applyBorder="1" applyAlignment="1">
      <alignment/>
    </xf>
    <xf numFmtId="185" fontId="26" fillId="0" borderId="1" xfId="0" applyNumberFormat="1" applyFont="1" applyBorder="1" applyAlignment="1">
      <alignment/>
    </xf>
    <xf numFmtId="185" fontId="19" fillId="0" borderId="1" xfId="0" applyNumberFormat="1" applyFont="1" applyBorder="1" applyAlignment="1">
      <alignment/>
    </xf>
    <xf numFmtId="185" fontId="19" fillId="0" borderId="1" xfId="0" applyNumberFormat="1" applyFont="1" applyFill="1" applyBorder="1" applyAlignment="1">
      <alignment horizontal="right"/>
    </xf>
    <xf numFmtId="184" fontId="28" fillId="0" borderId="0" xfId="0" applyNumberFormat="1" applyFont="1" applyAlignment="1" applyProtection="1">
      <alignment/>
      <protection/>
    </xf>
    <xf numFmtId="184" fontId="19" fillId="0" borderId="0" xfId="0" applyNumberFormat="1" applyFont="1" applyAlignment="1" applyProtection="1">
      <alignment/>
      <protection/>
    </xf>
    <xf numFmtId="184" fontId="28" fillId="0" borderId="0" xfId="0" applyNumberFormat="1" applyFont="1" applyFill="1" applyAlignment="1" applyProtection="1">
      <alignment/>
      <protection/>
    </xf>
    <xf numFmtId="184" fontId="19" fillId="0" borderId="0" xfId="0" applyNumberFormat="1" applyFont="1" applyFill="1" applyAlignment="1" applyProtection="1" quotePrefix="1">
      <alignment/>
      <protection/>
    </xf>
    <xf numFmtId="184" fontId="19" fillId="0" borderId="0" xfId="0" applyNumberFormat="1" applyFont="1" applyFill="1" applyAlignment="1" applyProtection="1">
      <alignment/>
      <protection/>
    </xf>
    <xf numFmtId="184" fontId="26" fillId="0" borderId="0" xfId="0" applyNumberFormat="1" applyFont="1" applyBorder="1" applyAlignment="1" applyProtection="1">
      <alignment/>
      <protection/>
    </xf>
    <xf numFmtId="184" fontId="19" fillId="0" borderId="0" xfId="0" applyNumberFormat="1" applyFont="1" applyBorder="1" applyAlignment="1" applyProtection="1">
      <alignment/>
      <protection/>
    </xf>
    <xf numFmtId="184" fontId="26" fillId="0" borderId="0" xfId="0" applyNumberFormat="1" applyFont="1" applyFill="1" applyBorder="1" applyAlignment="1" applyProtection="1">
      <alignment/>
      <protection/>
    </xf>
    <xf numFmtId="184" fontId="19" fillId="0" borderId="0" xfId="0" applyNumberFormat="1" applyFont="1" applyFill="1" applyBorder="1" applyAlignment="1" applyProtection="1">
      <alignment/>
      <protection/>
    </xf>
    <xf numFmtId="184" fontId="26" fillId="0" borderId="0" xfId="0" applyNumberFormat="1" applyFont="1" applyBorder="1" applyAlignment="1" applyProtection="1">
      <alignment horizontal="right"/>
      <protection/>
    </xf>
    <xf numFmtId="184" fontId="19" fillId="0" borderId="0" xfId="0" applyNumberFormat="1" applyFont="1" applyBorder="1" applyAlignment="1" applyProtection="1">
      <alignment horizontal="right"/>
      <protection/>
    </xf>
    <xf numFmtId="184" fontId="26" fillId="0" borderId="0" xfId="0" applyNumberFormat="1" applyFont="1" applyFill="1" applyBorder="1" applyAlignment="1" applyProtection="1">
      <alignment horizontal="right"/>
      <protection/>
    </xf>
    <xf numFmtId="184" fontId="19" fillId="0" borderId="0" xfId="0" applyNumberFormat="1" applyFont="1" applyFill="1" applyBorder="1" applyAlignment="1" applyProtection="1">
      <alignment horizontal="right"/>
      <protection/>
    </xf>
    <xf numFmtId="184" fontId="26" fillId="0" borderId="2" xfId="0" applyNumberFormat="1" applyFont="1" applyFill="1" applyBorder="1" applyAlignment="1" applyProtection="1">
      <alignment/>
      <protection/>
    </xf>
    <xf numFmtId="184" fontId="19" fillId="0" borderId="2" xfId="0" applyNumberFormat="1" applyFont="1" applyFill="1" applyBorder="1" applyAlignment="1" applyProtection="1">
      <alignment/>
      <protection/>
    </xf>
    <xf numFmtId="184" fontId="19" fillId="0" borderId="2" xfId="0" applyNumberFormat="1" applyFont="1" applyFill="1" applyBorder="1" applyAlignment="1" quotePrefix="1">
      <alignment horizontal="right"/>
    </xf>
    <xf numFmtId="184" fontId="26" fillId="0" borderId="3" xfId="0" applyNumberFormat="1" applyFont="1" applyBorder="1" applyAlignment="1" applyProtection="1">
      <alignment/>
      <protection/>
    </xf>
    <xf numFmtId="184" fontId="19" fillId="0" borderId="3" xfId="0" applyNumberFormat="1" applyFont="1" applyBorder="1" applyAlignment="1" applyProtection="1">
      <alignment/>
      <protection/>
    </xf>
    <xf numFmtId="184" fontId="26" fillId="0" borderId="3" xfId="0" applyNumberFormat="1" applyFont="1" applyFill="1" applyBorder="1" applyAlignment="1" applyProtection="1">
      <alignment/>
      <protection/>
    </xf>
    <xf numFmtId="184" fontId="19" fillId="0" borderId="3" xfId="0" applyNumberFormat="1" applyFont="1" applyFill="1" applyBorder="1" applyAlignment="1" applyProtection="1">
      <alignment/>
      <protection/>
    </xf>
    <xf numFmtId="184" fontId="26" fillId="0" borderId="0" xfId="0" applyNumberFormat="1" applyFont="1" applyBorder="1" applyAlignment="1" applyProtection="1">
      <alignment horizontal="left"/>
      <protection/>
    </xf>
    <xf numFmtId="184" fontId="26" fillId="0" borderId="0" xfId="0" applyNumberFormat="1" applyFont="1" applyAlignment="1">
      <alignment/>
    </xf>
    <xf numFmtId="184" fontId="26" fillId="0" borderId="0" xfId="0" applyNumberFormat="1" applyFont="1" applyAlignment="1" applyProtection="1">
      <alignment/>
      <protection/>
    </xf>
    <xf numFmtId="184" fontId="19" fillId="0" borderId="0" xfId="0" applyNumberFormat="1" applyFont="1" applyAlignment="1" applyProtection="1" quotePrefix="1">
      <alignment horizontal="right"/>
      <protection/>
    </xf>
    <xf numFmtId="184" fontId="26" fillId="0" borderId="0" xfId="0" applyNumberFormat="1" applyFont="1" applyFill="1" applyAlignment="1" applyProtection="1">
      <alignment/>
      <protection/>
    </xf>
    <xf numFmtId="184" fontId="19" fillId="0" borderId="0" xfId="0" applyNumberFormat="1" applyFont="1" applyFill="1" applyBorder="1" applyAlignment="1" quotePrefix="1">
      <alignment horizontal="right"/>
    </xf>
    <xf numFmtId="184" fontId="26" fillId="0" borderId="0" xfId="0" applyNumberFormat="1" applyFont="1" applyBorder="1" applyAlignment="1">
      <alignment/>
    </xf>
    <xf numFmtId="184" fontId="19" fillId="0" borderId="0" xfId="0" applyNumberFormat="1" applyFont="1" applyBorder="1" applyAlignment="1">
      <alignment/>
    </xf>
    <xf numFmtId="184" fontId="26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84" fontId="26" fillId="0" borderId="2" xfId="0" applyNumberFormat="1" applyFont="1" applyBorder="1" applyAlignment="1">
      <alignment/>
    </xf>
    <xf numFmtId="184" fontId="19" fillId="0" borderId="2" xfId="0" applyNumberFormat="1" applyFont="1" applyBorder="1" applyAlignment="1">
      <alignment/>
    </xf>
    <xf numFmtId="184" fontId="19" fillId="0" borderId="2" xfId="0" applyNumberFormat="1" applyFont="1" applyBorder="1" applyAlignment="1" applyProtection="1">
      <alignment horizontal="right"/>
      <protection/>
    </xf>
    <xf numFmtId="184" fontId="26" fillId="0" borderId="3" xfId="0" applyNumberFormat="1" applyFont="1" applyBorder="1" applyAlignment="1" applyProtection="1" quotePrefix="1">
      <alignment horizontal="right"/>
      <protection/>
    </xf>
    <xf numFmtId="184" fontId="19" fillId="0" borderId="3" xfId="0" applyNumberFormat="1" applyFont="1" applyBorder="1" applyAlignment="1" applyProtection="1" quotePrefix="1">
      <alignment horizontal="right"/>
      <protection/>
    </xf>
    <xf numFmtId="184" fontId="26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 quotePrefix="1">
      <alignment horizontal="right"/>
      <protection/>
    </xf>
    <xf numFmtId="184" fontId="26" fillId="0" borderId="0" xfId="0" applyNumberFormat="1" applyFont="1" applyFill="1" applyBorder="1" applyAlignment="1" applyProtection="1" quotePrefix="1">
      <alignment horizontal="right"/>
      <protection/>
    </xf>
    <xf numFmtId="184" fontId="19" fillId="0" borderId="0" xfId="0" applyNumberFormat="1" applyFont="1" applyFill="1" applyAlignment="1">
      <alignment horizontal="center"/>
    </xf>
    <xf numFmtId="184" fontId="19" fillId="0" borderId="2" xfId="0" applyNumberFormat="1" applyFont="1" applyBorder="1" applyAlignment="1" quotePrefix="1">
      <alignment horizontal="right"/>
    </xf>
    <xf numFmtId="184" fontId="26" fillId="0" borderId="2" xfId="0" applyNumberFormat="1" applyFont="1" applyBorder="1" applyAlignment="1" applyProtection="1">
      <alignment horizontal="right"/>
      <protection/>
    </xf>
    <xf numFmtId="184" fontId="26" fillId="0" borderId="2" xfId="0" applyNumberFormat="1" applyFont="1" applyFill="1" applyBorder="1" applyAlignment="1">
      <alignment horizontal="right"/>
    </xf>
    <xf numFmtId="184" fontId="19" fillId="0" borderId="2" xfId="0" applyNumberFormat="1" applyFont="1" applyBorder="1" applyAlignment="1" applyProtection="1" quotePrefix="1">
      <alignment horizontal="right"/>
      <protection/>
    </xf>
    <xf numFmtId="184" fontId="26" fillId="0" borderId="2" xfId="0" applyNumberFormat="1" applyFont="1" applyFill="1" applyBorder="1" applyAlignment="1" applyProtection="1" quotePrefix="1">
      <alignment horizontal="right"/>
      <protection/>
    </xf>
    <xf numFmtId="184" fontId="19" fillId="0" borderId="0" xfId="0" applyNumberFormat="1" applyFont="1" applyFill="1" applyBorder="1" applyAlignment="1" applyProtection="1" quotePrefix="1">
      <alignment horizontal="right"/>
      <protection/>
    </xf>
    <xf numFmtId="184" fontId="26" fillId="0" borderId="0" xfId="0" applyNumberFormat="1" applyFont="1" applyBorder="1" applyAlignment="1">
      <alignment horizontal="right"/>
    </xf>
    <xf numFmtId="184" fontId="19" fillId="0" borderId="0" xfId="0" applyNumberFormat="1" applyFont="1" applyBorder="1" applyAlignment="1">
      <alignment horizontal="right"/>
    </xf>
    <xf numFmtId="184" fontId="26" fillId="0" borderId="0" xfId="0" applyNumberFormat="1" applyFont="1" applyFill="1" applyBorder="1" applyAlignment="1">
      <alignment horizontal="right"/>
    </xf>
    <xf numFmtId="184" fontId="26" fillId="0" borderId="3" xfId="0" applyNumberFormat="1" applyFont="1" applyBorder="1" applyAlignment="1" applyProtection="1">
      <alignment horizontal="right"/>
      <protection/>
    </xf>
    <xf numFmtId="184" fontId="19" fillId="0" borderId="3" xfId="0" applyNumberFormat="1" applyFont="1" applyBorder="1" applyAlignment="1" applyProtection="1">
      <alignment horizontal="right"/>
      <protection/>
    </xf>
    <xf numFmtId="184" fontId="19" fillId="0" borderId="0" xfId="0" applyNumberFormat="1" applyFont="1" applyAlignment="1">
      <alignment/>
    </xf>
    <xf numFmtId="184" fontId="26" fillId="0" borderId="1" xfId="0" applyNumberFormat="1" applyFont="1" applyBorder="1" applyAlignment="1" applyProtection="1">
      <alignment horizontal="right"/>
      <protection/>
    </xf>
    <xf numFmtId="184" fontId="19" fillId="0" borderId="1" xfId="0" applyNumberFormat="1" applyFont="1" applyBorder="1" applyAlignment="1" applyProtection="1">
      <alignment horizontal="right"/>
      <protection/>
    </xf>
    <xf numFmtId="185" fontId="19" fillId="0" borderId="6" xfId="0" applyNumberFormat="1" applyFont="1" applyBorder="1" applyAlignment="1">
      <alignment/>
    </xf>
    <xf numFmtId="185" fontId="19" fillId="0" borderId="0" xfId="0" applyNumberFormat="1" applyFont="1" applyFill="1" applyAlignment="1">
      <alignment/>
    </xf>
    <xf numFmtId="185" fontId="19" fillId="0" borderId="2" xfId="0" applyNumberFormat="1" applyFont="1" applyFill="1" applyBorder="1" applyAlignment="1">
      <alignment/>
    </xf>
    <xf numFmtId="185" fontId="19" fillId="0" borderId="1" xfId="0" applyNumberFormat="1" applyFont="1" applyFill="1" applyBorder="1" applyAlignment="1">
      <alignment/>
    </xf>
    <xf numFmtId="184" fontId="5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184" fontId="5" fillId="0" borderId="0" xfId="0" applyNumberFormat="1" applyFont="1" applyBorder="1" applyAlignment="1" quotePrefix="1">
      <alignment horizontal="right"/>
    </xf>
    <xf numFmtId="184" fontId="5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 horizontal="right"/>
    </xf>
    <xf numFmtId="184" fontId="5" fillId="0" borderId="2" xfId="0" applyNumberFormat="1" applyFont="1" applyBorder="1" applyAlignment="1">
      <alignment horizontal="right"/>
    </xf>
    <xf numFmtId="184" fontId="5" fillId="0" borderId="4" xfId="0" applyNumberFormat="1" applyFont="1" applyBorder="1" applyAlignment="1">
      <alignment horizontal="right"/>
    </xf>
    <xf numFmtId="184" fontId="7" fillId="0" borderId="4" xfId="0" applyNumberFormat="1" applyFont="1" applyBorder="1" applyAlignment="1">
      <alignment horizontal="right"/>
    </xf>
    <xf numFmtId="184" fontId="5" fillId="0" borderId="1" xfId="0" applyNumberFormat="1" applyFont="1" applyBorder="1" applyAlignment="1">
      <alignment horizontal="right"/>
    </xf>
    <xf numFmtId="184" fontId="7" fillId="0" borderId="1" xfId="0" applyNumberFormat="1" applyFont="1" applyBorder="1" applyAlignment="1">
      <alignment horizontal="right"/>
    </xf>
    <xf numFmtId="184" fontId="5" fillId="0" borderId="1" xfId="0" applyNumberFormat="1" applyFont="1" applyFill="1" applyBorder="1" applyAlignment="1">
      <alignment horizontal="right"/>
    </xf>
    <xf numFmtId="184" fontId="7" fillId="0" borderId="1" xfId="0" applyNumberFormat="1" applyFont="1" applyFill="1" applyBorder="1" applyAlignment="1">
      <alignment horizontal="right"/>
    </xf>
    <xf numFmtId="184" fontId="5" fillId="0" borderId="2" xfId="0" applyNumberFormat="1" applyFont="1" applyBorder="1" applyAlignment="1" applyProtection="1">
      <alignment horizontal="right"/>
      <protection/>
    </xf>
    <xf numFmtId="184" fontId="7" fillId="0" borderId="2" xfId="0" applyNumberFormat="1" applyFont="1" applyBorder="1" applyAlignment="1" applyProtection="1">
      <alignment horizontal="right"/>
      <protection/>
    </xf>
    <xf numFmtId="184" fontId="5" fillId="0" borderId="1" xfId="0" applyNumberFormat="1" applyFont="1" applyBorder="1" applyAlignment="1" applyProtection="1">
      <alignment horizontal="right"/>
      <protection/>
    </xf>
    <xf numFmtId="184" fontId="7" fillId="0" borderId="1" xfId="0" applyNumberFormat="1" applyFont="1" applyBorder="1" applyAlignment="1" applyProtection="1">
      <alignment horizontal="right"/>
      <protection/>
    </xf>
    <xf numFmtId="184" fontId="5" fillId="0" borderId="0" xfId="0" applyNumberFormat="1" applyFont="1" applyBorder="1" applyAlignment="1" applyProtection="1" quotePrefix="1">
      <alignment horizontal="right"/>
      <protection/>
    </xf>
    <xf numFmtId="184" fontId="7" fillId="0" borderId="0" xfId="0" applyNumberFormat="1" applyFont="1" applyBorder="1" applyAlignment="1" applyProtection="1" quotePrefix="1">
      <alignment horizontal="right"/>
      <protection/>
    </xf>
    <xf numFmtId="184" fontId="7" fillId="0" borderId="4" xfId="0" applyNumberFormat="1" applyFont="1" applyBorder="1" applyAlignment="1" applyProtection="1">
      <alignment/>
      <protection/>
    </xf>
    <xf numFmtId="184" fontId="5" fillId="0" borderId="2" xfId="0" applyNumberFormat="1" applyFont="1" applyBorder="1" applyAlignment="1" applyProtection="1">
      <alignment/>
      <protection/>
    </xf>
    <xf numFmtId="184" fontId="7" fillId="0" borderId="2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 applyProtection="1">
      <alignment/>
      <protection/>
    </xf>
    <xf numFmtId="184" fontId="5" fillId="0" borderId="1" xfId="0" applyNumberFormat="1" applyFont="1" applyBorder="1" applyAlignment="1" applyProtection="1">
      <alignment/>
      <protection/>
    </xf>
    <xf numFmtId="184" fontId="7" fillId="0" borderId="1" xfId="0" applyNumberFormat="1" applyFont="1" applyBorder="1" applyAlignment="1" applyProtection="1">
      <alignment/>
      <protection/>
    </xf>
    <xf numFmtId="184" fontId="12" fillId="0" borderId="0" xfId="0" applyNumberFormat="1" applyFont="1" applyAlignment="1" applyProtection="1">
      <alignment horizontal="right"/>
      <protection/>
    </xf>
    <xf numFmtId="184" fontId="5" fillId="0" borderId="2" xfId="0" applyNumberFormat="1" applyFont="1" applyBorder="1" applyAlignment="1" applyProtection="1" quotePrefix="1">
      <alignment horizontal="right"/>
      <protection/>
    </xf>
    <xf numFmtId="184" fontId="7" fillId="0" borderId="3" xfId="0" applyNumberFormat="1" applyFont="1" applyBorder="1" applyAlignment="1" applyProtection="1">
      <alignment horizontal="right"/>
      <protection/>
    </xf>
    <xf numFmtId="184" fontId="5" fillId="0" borderId="0" xfId="0" applyNumberFormat="1" applyFont="1" applyAlignment="1" applyProtection="1" quotePrefix="1">
      <alignment horizontal="right"/>
      <protection/>
    </xf>
    <xf numFmtId="184" fontId="5" fillId="0" borderId="0" xfId="0" applyNumberFormat="1" applyFont="1" applyAlignment="1">
      <alignment/>
    </xf>
    <xf numFmtId="184" fontId="7" fillId="0" borderId="4" xfId="0" applyNumberFormat="1" applyFont="1" applyBorder="1" applyAlignment="1">
      <alignment/>
    </xf>
    <xf numFmtId="184" fontId="7" fillId="0" borderId="7" xfId="0" applyNumberFormat="1" applyFont="1" applyBorder="1" applyAlignment="1">
      <alignment/>
    </xf>
    <xf numFmtId="184" fontId="5" fillId="0" borderId="3" xfId="0" applyNumberFormat="1" applyFont="1" applyBorder="1" applyAlignment="1">
      <alignment/>
    </xf>
    <xf numFmtId="184" fontId="7" fillId="0" borderId="3" xfId="0" applyNumberFormat="1" applyFont="1" applyBorder="1" applyAlignment="1">
      <alignment/>
    </xf>
    <xf numFmtId="184" fontId="7" fillId="0" borderId="0" xfId="21" applyNumberFormat="1" applyFont="1" applyAlignment="1">
      <alignment horizontal="right"/>
      <protection/>
    </xf>
    <xf numFmtId="184" fontId="5" fillId="0" borderId="2" xfId="21" applyNumberFormat="1" applyFont="1" applyBorder="1" applyAlignment="1">
      <alignment horizontal="right"/>
      <protection/>
    </xf>
    <xf numFmtId="184" fontId="7" fillId="0" borderId="2" xfId="21" applyNumberFormat="1" applyFont="1" applyBorder="1" applyAlignment="1">
      <alignment horizontal="right"/>
      <protection/>
    </xf>
    <xf numFmtId="184" fontId="5" fillId="0" borderId="0" xfId="21" applyNumberFormat="1" applyFont="1" applyAlignment="1">
      <alignment horizontal="right"/>
      <protection/>
    </xf>
    <xf numFmtId="184" fontId="5" fillId="0" borderId="3" xfId="21" applyNumberFormat="1" applyFont="1" applyBorder="1" applyAlignment="1">
      <alignment horizontal="right"/>
      <protection/>
    </xf>
    <xf numFmtId="184" fontId="7" fillId="0" borderId="3" xfId="21" applyNumberFormat="1" applyFont="1" applyBorder="1" applyAlignment="1">
      <alignment horizontal="right"/>
      <protection/>
    </xf>
    <xf numFmtId="184" fontId="5" fillId="0" borderId="0" xfId="21" applyNumberFormat="1" applyFont="1" applyBorder="1" applyAlignment="1">
      <alignment horizontal="right"/>
      <protection/>
    </xf>
    <xf numFmtId="184" fontId="7" fillId="0" borderId="0" xfId="21" applyNumberFormat="1" applyFont="1" applyBorder="1" applyAlignment="1">
      <alignment horizontal="right"/>
      <protection/>
    </xf>
    <xf numFmtId="184" fontId="5" fillId="0" borderId="1" xfId="21" applyNumberFormat="1" applyFont="1" applyBorder="1" applyAlignment="1">
      <alignment horizontal="right"/>
      <protection/>
    </xf>
    <xf numFmtId="184" fontId="7" fillId="0" borderId="1" xfId="21" applyNumberFormat="1" applyFont="1" applyBorder="1" applyAlignment="1">
      <alignment horizontal="right"/>
      <protection/>
    </xf>
    <xf numFmtId="165" fontId="6" fillId="0" borderId="0" xfId="0" applyNumberFormat="1" applyFont="1" applyFill="1" applyBorder="1" applyAlignment="1" applyProtection="1">
      <alignment horizontal="left"/>
      <protection/>
    </xf>
    <xf numFmtId="1" fontId="7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right"/>
      <protection/>
    </xf>
    <xf numFmtId="1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right"/>
    </xf>
    <xf numFmtId="184" fontId="13" fillId="0" borderId="2" xfId="0" applyNumberFormat="1" applyFont="1" applyBorder="1" applyAlignment="1">
      <alignment/>
    </xf>
    <xf numFmtId="180" fontId="5" fillId="0" borderId="1" xfId="0" applyNumberFormat="1" applyFont="1" applyFill="1" applyBorder="1" applyAlignment="1" applyProtection="1">
      <alignment horizontal="right"/>
      <protection/>
    </xf>
    <xf numFmtId="165" fontId="5" fillId="0" borderId="0" xfId="0" applyNumberFormat="1" applyFont="1" applyFill="1" applyBorder="1" applyAlignment="1" applyProtection="1">
      <alignment horizontal="right"/>
      <protection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/>
    </xf>
    <xf numFmtId="184" fontId="5" fillId="0" borderId="7" xfId="0" applyNumberFormat="1" applyFont="1" applyBorder="1" applyAlignment="1" applyProtection="1">
      <alignment/>
      <protection/>
    </xf>
    <xf numFmtId="184" fontId="7" fillId="0" borderId="7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7" fontId="1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174" fontId="19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74" fontId="1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RS1Cash Flo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4861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76"/>
  <sheetViews>
    <sheetView showGridLines="0" tabSelected="1" zoomScale="50" zoomScaleNormal="50" zoomScaleSheetLayoutView="75" workbookViewId="0" topLeftCell="A1">
      <selection activeCell="A1" sqref="A1"/>
    </sheetView>
  </sheetViews>
  <sheetFormatPr defaultColWidth="12.6640625" defaultRowHeight="25.5" customHeight="1"/>
  <cols>
    <col min="1" max="1" width="3.6640625" style="4" customWidth="1"/>
    <col min="2" max="2" width="3.5546875" style="4" customWidth="1"/>
    <col min="3" max="3" width="12.6640625" style="4" customWidth="1"/>
    <col min="4" max="6" width="7.10546875" style="4" customWidth="1"/>
    <col min="7" max="7" width="12.88671875" style="33" customWidth="1"/>
    <col min="8" max="8" width="11.88671875" style="4" customWidth="1"/>
    <col min="9" max="10" width="12.77734375" style="4" customWidth="1"/>
    <col min="11" max="11" width="11.10546875" style="4" customWidth="1"/>
    <col min="12" max="13" width="13.4453125" style="4" customWidth="1"/>
    <col min="14" max="16384" width="12.6640625" style="4" customWidth="1"/>
  </cols>
  <sheetData>
    <row r="1" spans="1:13" s="2" customFormat="1" ht="25.5" customHeight="1">
      <c r="A1" s="42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  <c r="M1" s="47"/>
    </row>
    <row r="2" spans="1:13" ht="25.5" customHeight="1">
      <c r="A2" s="48"/>
      <c r="B2" s="48"/>
      <c r="C2" s="48"/>
      <c r="D2" s="48"/>
      <c r="E2" s="48"/>
      <c r="F2" s="48"/>
      <c r="G2" s="4"/>
      <c r="L2" s="49"/>
      <c r="M2" s="49"/>
    </row>
    <row r="3" spans="1:13" ht="25.5" customHeight="1">
      <c r="A3" s="504" t="s">
        <v>19</v>
      </c>
      <c r="B3" s="48"/>
      <c r="C3" s="48"/>
      <c r="D3" s="48"/>
      <c r="E3" s="48"/>
      <c r="F3" s="48"/>
      <c r="G3" s="4"/>
      <c r="L3" s="49"/>
      <c r="M3" s="49"/>
    </row>
    <row r="4" spans="1:13" ht="25.5" customHeight="1">
      <c r="A4" s="48"/>
      <c r="B4" s="48"/>
      <c r="C4" s="48"/>
      <c r="D4" s="48"/>
      <c r="E4" s="48"/>
      <c r="F4" s="48"/>
      <c r="G4" s="4"/>
      <c r="L4" s="49"/>
      <c r="M4" s="49"/>
    </row>
    <row r="5" spans="1:13" ht="25.5" customHeight="1" thickBot="1">
      <c r="A5" s="19" t="s">
        <v>63</v>
      </c>
      <c r="B5" s="51"/>
      <c r="C5" s="51"/>
      <c r="D5" s="51"/>
      <c r="E5" s="51"/>
      <c r="F5" s="51"/>
      <c r="G5" s="20"/>
      <c r="H5" s="20"/>
      <c r="I5" s="20"/>
      <c r="J5" s="20"/>
      <c r="K5" s="20"/>
      <c r="L5" s="52" t="s">
        <v>101</v>
      </c>
      <c r="M5" s="53" t="s">
        <v>47</v>
      </c>
    </row>
    <row r="6" spans="1:13" ht="25.5" customHeight="1">
      <c r="A6" s="54" t="s">
        <v>153</v>
      </c>
      <c r="B6" s="54"/>
      <c r="C6" s="54"/>
      <c r="D6" s="54"/>
      <c r="E6" s="54"/>
      <c r="F6" s="54"/>
      <c r="G6" s="55"/>
      <c r="H6" s="54"/>
      <c r="I6" s="54"/>
      <c r="J6" s="54"/>
      <c r="K6" s="54"/>
      <c r="L6" s="356">
        <v>359</v>
      </c>
      <c r="M6" s="357">
        <v>516</v>
      </c>
    </row>
    <row r="7" spans="1:13" ht="25.5" customHeight="1">
      <c r="A7" s="54" t="s">
        <v>20</v>
      </c>
      <c r="B7" s="54"/>
      <c r="C7" s="54"/>
      <c r="D7" s="54"/>
      <c r="E7" s="54"/>
      <c r="F7" s="54"/>
      <c r="G7" s="55"/>
      <c r="H7" s="54"/>
      <c r="I7" s="54"/>
      <c r="J7" s="54"/>
      <c r="K7" s="54"/>
      <c r="L7" s="356">
        <v>83</v>
      </c>
      <c r="M7" s="358">
        <v>71</v>
      </c>
    </row>
    <row r="8" spans="1:13" ht="25.5" customHeight="1">
      <c r="A8" s="58" t="s">
        <v>21</v>
      </c>
      <c r="B8" s="58"/>
      <c r="C8" s="58"/>
      <c r="D8" s="58"/>
      <c r="E8" s="58"/>
      <c r="F8" s="58"/>
      <c r="G8" s="59"/>
      <c r="H8" s="58"/>
      <c r="I8" s="58"/>
      <c r="J8" s="58"/>
      <c r="K8" s="58"/>
      <c r="L8" s="359">
        <v>-34</v>
      </c>
      <c r="M8" s="360">
        <v>-20</v>
      </c>
    </row>
    <row r="9" spans="1:13" ht="25.5" customHeight="1">
      <c r="A9" s="54" t="s">
        <v>168</v>
      </c>
      <c r="B9" s="54"/>
      <c r="C9" s="54"/>
      <c r="D9" s="54"/>
      <c r="E9" s="54"/>
      <c r="F9" s="54"/>
      <c r="G9" s="55"/>
      <c r="H9" s="54"/>
      <c r="I9" s="54"/>
      <c r="J9" s="54"/>
      <c r="K9" s="54"/>
      <c r="L9" s="361">
        <f>SUM(L6:L8)</f>
        <v>408</v>
      </c>
      <c r="M9" s="362">
        <f>SUM(M6:M8)</f>
        <v>567</v>
      </c>
    </row>
    <row r="10" spans="1:13" ht="25.5" customHeight="1">
      <c r="A10" s="54" t="s">
        <v>31</v>
      </c>
      <c r="B10" s="54"/>
      <c r="C10" s="54"/>
      <c r="D10" s="54"/>
      <c r="E10" s="54"/>
      <c r="F10" s="54"/>
      <c r="G10" s="55"/>
      <c r="H10" s="54"/>
      <c r="I10" s="54"/>
      <c r="J10" s="54"/>
      <c r="K10" s="54"/>
      <c r="L10" s="356">
        <v>216</v>
      </c>
      <c r="M10" s="357">
        <v>265</v>
      </c>
    </row>
    <row r="11" spans="1:13" ht="25.5" customHeight="1">
      <c r="A11" s="54" t="s">
        <v>43</v>
      </c>
      <c r="B11" s="54"/>
      <c r="C11" s="54"/>
      <c r="D11" s="54"/>
      <c r="E11" s="54"/>
      <c r="F11" s="54"/>
      <c r="G11" s="55"/>
      <c r="H11" s="54"/>
      <c r="I11" s="54"/>
      <c r="J11" s="54"/>
      <c r="K11" s="54"/>
      <c r="L11" s="356">
        <v>378</v>
      </c>
      <c r="M11" s="358">
        <v>516</v>
      </c>
    </row>
    <row r="12" spans="1:13" ht="25.5" customHeight="1">
      <c r="A12" s="58" t="s">
        <v>361</v>
      </c>
      <c r="B12" s="58"/>
      <c r="C12" s="58"/>
      <c r="D12" s="58"/>
      <c r="E12" s="58"/>
      <c r="F12" s="58"/>
      <c r="G12" s="59"/>
      <c r="H12" s="58"/>
      <c r="I12" s="58"/>
      <c r="J12" s="58"/>
      <c r="K12" s="58"/>
      <c r="L12" s="359">
        <v>-208</v>
      </c>
      <c r="M12" s="363">
        <v>-215</v>
      </c>
    </row>
    <row r="13" spans="1:13" ht="25.5" customHeight="1">
      <c r="A13" s="54" t="s">
        <v>223</v>
      </c>
      <c r="B13" s="54"/>
      <c r="C13" s="54"/>
      <c r="D13" s="54"/>
      <c r="E13" s="54"/>
      <c r="F13" s="54"/>
      <c r="G13" s="55"/>
      <c r="H13" s="54"/>
      <c r="I13" s="54"/>
      <c r="J13" s="54"/>
      <c r="K13" s="62"/>
      <c r="L13" s="364">
        <f>SUM(L9:L12)</f>
        <v>794</v>
      </c>
      <c r="M13" s="365">
        <f>SUM(M9:M12)</f>
        <v>1133</v>
      </c>
    </row>
    <row r="14" spans="1:13" ht="25.5" customHeight="1">
      <c r="A14" s="54" t="s">
        <v>15</v>
      </c>
      <c r="B14" s="54"/>
      <c r="C14" s="3"/>
      <c r="D14" s="3"/>
      <c r="E14" s="3"/>
      <c r="F14" s="3"/>
      <c r="G14" s="3"/>
      <c r="H14" s="3"/>
      <c r="I14" s="3"/>
      <c r="J14" s="3"/>
      <c r="K14" s="3"/>
      <c r="L14" s="366">
        <v>-98</v>
      </c>
      <c r="M14" s="367">
        <v>-98</v>
      </c>
    </row>
    <row r="15" spans="1:13" ht="25.5" customHeight="1">
      <c r="A15" s="38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66">
        <v>682</v>
      </c>
      <c r="M15" s="368">
        <v>-1406</v>
      </c>
    </row>
    <row r="16" spans="1:13" ht="25.5" customHeight="1">
      <c r="A16" s="38" t="s">
        <v>188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66">
        <v>-540</v>
      </c>
      <c r="M16" s="368">
        <v>-467</v>
      </c>
    </row>
    <row r="17" spans="1:13" ht="25.5" customHeight="1">
      <c r="A17" s="58" t="s">
        <v>64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369" t="s">
        <v>208</v>
      </c>
      <c r="M17" s="370">
        <v>355</v>
      </c>
    </row>
    <row r="18" spans="1:13" ht="12" customHeight="1">
      <c r="A18" s="54"/>
      <c r="B18" s="3"/>
      <c r="C18" s="3"/>
      <c r="D18" s="3"/>
      <c r="E18" s="3"/>
      <c r="F18" s="3"/>
      <c r="G18" s="3"/>
      <c r="H18" s="3"/>
      <c r="I18" s="3"/>
      <c r="J18" s="3"/>
      <c r="K18" s="3"/>
      <c r="L18" s="154"/>
      <c r="M18" s="152"/>
    </row>
    <row r="19" spans="1:13" ht="25.5" customHeight="1">
      <c r="A19" s="58" t="s">
        <v>92</v>
      </c>
      <c r="B19" s="58"/>
      <c r="C19" s="58"/>
      <c r="D19" s="58"/>
      <c r="E19" s="58"/>
      <c r="F19" s="58"/>
      <c r="G19" s="59"/>
      <c r="H19" s="58"/>
      <c r="I19" s="58"/>
      <c r="J19" s="58"/>
      <c r="K19" s="58"/>
      <c r="L19" s="359">
        <f>SUM(L13:L17)</f>
        <v>838</v>
      </c>
      <c r="M19" s="363">
        <f>SUM(M13:M17)</f>
        <v>-483</v>
      </c>
    </row>
    <row r="20" spans="1:13" ht="12.75" customHeight="1">
      <c r="A20" s="54"/>
      <c r="B20" s="131"/>
      <c r="C20" s="131"/>
      <c r="D20" s="131"/>
      <c r="E20" s="131"/>
      <c r="F20" s="131"/>
      <c r="G20" s="132"/>
      <c r="H20" s="131"/>
      <c r="I20" s="131"/>
      <c r="J20" s="131"/>
      <c r="K20" s="131"/>
      <c r="L20" s="155"/>
      <c r="M20" s="150"/>
    </row>
    <row r="21" spans="1:13" ht="25.5" customHeight="1">
      <c r="A21" s="54" t="s">
        <v>352</v>
      </c>
      <c r="B21" s="54"/>
      <c r="C21" s="54"/>
      <c r="D21" s="54"/>
      <c r="E21" s="54"/>
      <c r="F21" s="54"/>
      <c r="G21" s="55"/>
      <c r="H21" s="54"/>
      <c r="I21" s="54"/>
      <c r="J21" s="54"/>
      <c r="K21" s="54"/>
      <c r="L21" s="372" t="s">
        <v>258</v>
      </c>
      <c r="M21" s="373" t="s">
        <v>102</v>
      </c>
    </row>
    <row r="22" spans="1:13" ht="12.75" customHeight="1">
      <c r="A22" s="54"/>
      <c r="B22" s="54"/>
      <c r="C22" s="54"/>
      <c r="D22" s="54"/>
      <c r="E22" s="54"/>
      <c r="F22" s="54"/>
      <c r="G22" s="55"/>
      <c r="H22" s="54"/>
      <c r="I22" s="54"/>
      <c r="J22" s="54"/>
      <c r="K22" s="54"/>
      <c r="L22" s="156"/>
      <c r="M22" s="150"/>
    </row>
    <row r="23" spans="1:13" ht="25.5" customHeight="1" thickBot="1">
      <c r="A23" s="184" t="s">
        <v>41</v>
      </c>
      <c r="B23" s="184"/>
      <c r="C23" s="184"/>
      <c r="D23" s="184"/>
      <c r="E23" s="184"/>
      <c r="F23" s="184"/>
      <c r="G23" s="185"/>
      <c r="H23" s="184"/>
      <c r="I23" s="184"/>
      <c r="J23" s="184"/>
      <c r="K23" s="184"/>
      <c r="L23" s="186" t="s">
        <v>259</v>
      </c>
      <c r="M23" s="188" t="s">
        <v>103</v>
      </c>
    </row>
    <row r="24" spans="1:13" ht="25.5" customHeight="1">
      <c r="A24" s="54"/>
      <c r="B24" s="54"/>
      <c r="C24" s="54"/>
      <c r="D24" s="54"/>
      <c r="E24" s="54"/>
      <c r="F24" s="54"/>
      <c r="G24" s="55"/>
      <c r="H24" s="54"/>
      <c r="I24" s="54"/>
      <c r="J24" s="54"/>
      <c r="K24" s="54"/>
      <c r="L24" s="158"/>
      <c r="M24" s="150"/>
    </row>
    <row r="25" spans="1:13" ht="25.5" customHeight="1">
      <c r="A25" s="54"/>
      <c r="B25" s="54"/>
      <c r="C25" s="54"/>
      <c r="D25" s="54"/>
      <c r="E25" s="54"/>
      <c r="F25" s="54"/>
      <c r="G25" s="55"/>
      <c r="H25" s="54"/>
      <c r="I25" s="54"/>
      <c r="J25" s="54"/>
      <c r="K25" s="54"/>
      <c r="L25" s="158"/>
      <c r="M25" s="150" t="s">
        <v>304</v>
      </c>
    </row>
    <row r="26" spans="1:13" ht="25.5" customHeight="1" thickBot="1">
      <c r="A26" s="185" t="s">
        <v>303</v>
      </c>
      <c r="B26" s="184"/>
      <c r="C26" s="184"/>
      <c r="D26" s="184"/>
      <c r="E26" s="184"/>
      <c r="F26" s="184"/>
      <c r="G26" s="185"/>
      <c r="H26" s="184"/>
      <c r="I26" s="184"/>
      <c r="J26" s="184"/>
      <c r="K26" s="184"/>
      <c r="L26" s="52" t="s">
        <v>101</v>
      </c>
      <c r="M26" s="53" t="s">
        <v>47</v>
      </c>
    </row>
    <row r="27" spans="1:13" ht="12.75" customHeight="1">
      <c r="A27" s="55"/>
      <c r="B27" s="54"/>
      <c r="C27" s="54"/>
      <c r="D27" s="54"/>
      <c r="E27" s="54"/>
      <c r="F27" s="54"/>
      <c r="G27" s="55"/>
      <c r="H27" s="54"/>
      <c r="I27" s="54"/>
      <c r="J27" s="54"/>
      <c r="K27" s="48"/>
      <c r="L27" s="160"/>
      <c r="M27" s="161"/>
    </row>
    <row r="28" spans="1:13" ht="25.5" customHeight="1">
      <c r="A28" s="54" t="s">
        <v>223</v>
      </c>
      <c r="B28" s="54"/>
      <c r="C28" s="54"/>
      <c r="D28" s="54"/>
      <c r="E28" s="54"/>
      <c r="F28" s="54"/>
      <c r="G28" s="55"/>
      <c r="H28" s="54"/>
      <c r="I28" s="54"/>
      <c r="J28" s="54"/>
      <c r="K28" s="54"/>
      <c r="L28" s="374">
        <v>357</v>
      </c>
      <c r="M28" s="375">
        <v>449</v>
      </c>
    </row>
    <row r="29" spans="1:13" ht="12.75" customHeight="1">
      <c r="A29" s="54"/>
      <c r="B29" s="54"/>
      <c r="C29" s="54"/>
      <c r="D29" s="54"/>
      <c r="E29" s="54"/>
      <c r="F29" s="54"/>
      <c r="G29" s="55"/>
      <c r="H29" s="54"/>
      <c r="I29" s="54"/>
      <c r="J29" s="54"/>
      <c r="K29" s="54"/>
      <c r="L29" s="374"/>
      <c r="M29" s="375"/>
    </row>
    <row r="30" spans="1:13" ht="25.5" customHeight="1">
      <c r="A30" s="54" t="s">
        <v>104</v>
      </c>
      <c r="B30" s="54"/>
      <c r="C30" s="54"/>
      <c r="D30" s="54"/>
      <c r="E30" s="54"/>
      <c r="F30" s="54"/>
      <c r="G30" s="55"/>
      <c r="H30" s="54"/>
      <c r="I30" s="54"/>
      <c r="J30" s="54"/>
      <c r="K30" s="54"/>
      <c r="L30" s="374">
        <v>350</v>
      </c>
      <c r="M30" s="375">
        <v>501</v>
      </c>
    </row>
    <row r="31" spans="1:13" ht="15" customHeight="1">
      <c r="A31" s="54"/>
      <c r="B31" s="54"/>
      <c r="C31" s="54"/>
      <c r="D31" s="54"/>
      <c r="E31" s="54"/>
      <c r="F31" s="54"/>
      <c r="G31" s="55"/>
      <c r="H31" s="54"/>
      <c r="I31" s="54"/>
      <c r="J31" s="54"/>
      <c r="K31" s="54"/>
      <c r="L31" s="162"/>
      <c r="M31" s="157"/>
    </row>
    <row r="32" spans="1:13" ht="25.5" customHeight="1">
      <c r="A32" s="54" t="s">
        <v>352</v>
      </c>
      <c r="B32" s="54"/>
      <c r="C32" s="54"/>
      <c r="D32" s="54"/>
      <c r="E32" s="54"/>
      <c r="F32" s="54"/>
      <c r="G32" s="55"/>
      <c r="H32" s="54"/>
      <c r="I32" s="54"/>
      <c r="J32" s="54"/>
      <c r="K32" s="54"/>
      <c r="L32" s="372" t="s">
        <v>248</v>
      </c>
      <c r="M32" s="373" t="s">
        <v>253</v>
      </c>
    </row>
    <row r="33" spans="1:13" ht="15" customHeight="1">
      <c r="A33" s="54"/>
      <c r="B33" s="54"/>
      <c r="C33" s="54"/>
      <c r="D33" s="54"/>
      <c r="E33" s="54"/>
      <c r="F33" s="54"/>
      <c r="G33" s="55"/>
      <c r="H33" s="54"/>
      <c r="I33" s="54"/>
      <c r="J33" s="54"/>
      <c r="K33" s="54"/>
      <c r="L33" s="162"/>
      <c r="M33" s="157"/>
    </row>
    <row r="34" spans="1:13" ht="25.5" customHeight="1">
      <c r="A34" s="54" t="s">
        <v>347</v>
      </c>
      <c r="B34" s="54"/>
      <c r="C34" s="54"/>
      <c r="D34" s="54"/>
      <c r="E34" s="54"/>
      <c r="F34" s="54"/>
      <c r="G34" s="55"/>
      <c r="H34" s="54"/>
      <c r="I34" s="54"/>
      <c r="J34" s="54"/>
      <c r="K34" s="54"/>
      <c r="L34" s="372" t="s">
        <v>245</v>
      </c>
      <c r="M34" s="373" t="s">
        <v>257</v>
      </c>
    </row>
    <row r="35" spans="1:13" ht="15" customHeight="1">
      <c r="A35" s="54"/>
      <c r="B35" s="54"/>
      <c r="C35" s="54"/>
      <c r="D35" s="54"/>
      <c r="E35" s="54"/>
      <c r="F35" s="54"/>
      <c r="G35" s="55"/>
      <c r="H35" s="54"/>
      <c r="I35" s="54"/>
      <c r="J35" s="54"/>
      <c r="K35" s="54"/>
      <c r="L35" s="156"/>
      <c r="M35" s="150"/>
    </row>
    <row r="36" spans="1:13" ht="25.5" customHeight="1" thickBot="1">
      <c r="A36" s="184" t="s">
        <v>41</v>
      </c>
      <c r="B36" s="184"/>
      <c r="C36" s="184"/>
      <c r="D36" s="184"/>
      <c r="E36" s="184"/>
      <c r="F36" s="184"/>
      <c r="G36" s="185"/>
      <c r="H36" s="184"/>
      <c r="I36" s="184"/>
      <c r="J36" s="184"/>
      <c r="K36" s="184"/>
      <c r="L36" s="189" t="s">
        <v>246</v>
      </c>
      <c r="M36" s="188" t="s">
        <v>254</v>
      </c>
    </row>
    <row r="37" spans="1:13" ht="25.5" customHeight="1">
      <c r="A37" s="54"/>
      <c r="B37" s="54"/>
      <c r="C37" s="54"/>
      <c r="D37" s="54"/>
      <c r="E37" s="54"/>
      <c r="F37" s="54"/>
      <c r="G37" s="55"/>
      <c r="H37" s="54"/>
      <c r="I37" s="54"/>
      <c r="J37" s="54"/>
      <c r="K37" s="54"/>
      <c r="L37" s="156"/>
      <c r="M37" s="150"/>
    </row>
    <row r="38" spans="1:13" ht="25.5" customHeight="1" thickBot="1">
      <c r="A38" s="184"/>
      <c r="B38" s="184"/>
      <c r="C38" s="184"/>
      <c r="D38" s="184"/>
      <c r="E38" s="184"/>
      <c r="F38" s="184"/>
      <c r="G38" s="185"/>
      <c r="H38" s="184"/>
      <c r="I38" s="184"/>
      <c r="J38" s="184"/>
      <c r="K38" s="184"/>
      <c r="L38" s="506">
        <v>2003</v>
      </c>
      <c r="M38" s="505">
        <v>2002</v>
      </c>
    </row>
    <row r="39" spans="1:13" ht="12.75" customHeight="1">
      <c r="A39" s="54"/>
      <c r="B39" s="54"/>
      <c r="C39" s="54"/>
      <c r="D39" s="54"/>
      <c r="E39" s="54"/>
      <c r="F39" s="54"/>
      <c r="G39" s="55"/>
      <c r="H39" s="54"/>
      <c r="I39" s="54"/>
      <c r="J39" s="54"/>
      <c r="K39" s="54"/>
      <c r="L39" s="507"/>
      <c r="M39" s="508"/>
    </row>
    <row r="40" spans="1:13" ht="25.5" customHeight="1">
      <c r="A40" s="55" t="s">
        <v>24</v>
      </c>
      <c r="B40" s="54"/>
      <c r="C40" s="54"/>
      <c r="D40" s="54"/>
      <c r="E40" s="54"/>
      <c r="F40" s="54"/>
      <c r="G40" s="55"/>
      <c r="H40" s="54"/>
      <c r="I40" s="54"/>
      <c r="J40" s="54"/>
      <c r="K40" s="54"/>
      <c r="L40" s="156" t="s">
        <v>366</v>
      </c>
      <c r="M40" s="159" t="s">
        <v>105</v>
      </c>
    </row>
    <row r="41" spans="1:13" ht="15" customHeight="1">
      <c r="A41" s="55"/>
      <c r="B41" s="54"/>
      <c r="C41" s="54"/>
      <c r="D41" s="54"/>
      <c r="E41" s="54"/>
      <c r="F41" s="54"/>
      <c r="G41" s="55"/>
      <c r="H41" s="54"/>
      <c r="I41" s="54"/>
      <c r="J41" s="54"/>
      <c r="K41" s="54"/>
      <c r="L41" s="156"/>
      <c r="M41" s="159"/>
    </row>
    <row r="42" spans="1:13" ht="25.5" customHeight="1" thickBot="1">
      <c r="A42" s="185" t="s">
        <v>93</v>
      </c>
      <c r="B42" s="184"/>
      <c r="C42" s="184"/>
      <c r="D42" s="184"/>
      <c r="E42" s="184"/>
      <c r="F42" s="184"/>
      <c r="G42" s="185"/>
      <c r="H42" s="184"/>
      <c r="I42" s="184"/>
      <c r="J42" s="184"/>
      <c r="K42" s="184"/>
      <c r="L42" s="189" t="s">
        <v>247</v>
      </c>
      <c r="M42" s="187" t="s">
        <v>146</v>
      </c>
    </row>
    <row r="43" spans="1:13" ht="25.5" customHeight="1">
      <c r="A43" s="54"/>
      <c r="B43" s="54"/>
      <c r="C43" s="54"/>
      <c r="D43" s="3"/>
      <c r="E43" s="3"/>
      <c r="F43" s="3"/>
      <c r="G43" s="3"/>
      <c r="H43" s="3"/>
      <c r="I43" s="3"/>
      <c r="J43" s="48"/>
      <c r="K43" s="55"/>
      <c r="L43" s="54"/>
      <c r="M43" s="50"/>
    </row>
    <row r="44" spans="1:13" ht="15" customHeight="1">
      <c r="A44" s="55"/>
      <c r="B44" s="54"/>
      <c r="C44" s="54"/>
      <c r="D44" s="3"/>
      <c r="E44" s="3"/>
      <c r="F44" s="3"/>
      <c r="G44" s="3"/>
      <c r="H44" s="3"/>
      <c r="I44" s="3"/>
      <c r="J44" s="48"/>
      <c r="K44" s="55"/>
      <c r="L44" s="54"/>
      <c r="M44" s="48"/>
    </row>
    <row r="45" spans="1:13" s="65" customFormat="1" ht="25.5" customHeight="1">
      <c r="A45" s="54" t="s">
        <v>353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64"/>
    </row>
    <row r="46" spans="1:13" s="65" customFormat="1" ht="25.5" customHeight="1">
      <c r="A46" s="3" t="s">
        <v>305</v>
      </c>
      <c r="C46" s="3"/>
      <c r="D46" s="3"/>
      <c r="E46" s="3"/>
      <c r="F46" s="3"/>
      <c r="G46" s="3"/>
      <c r="H46" s="3"/>
      <c r="I46" s="3"/>
      <c r="J46" s="3"/>
      <c r="K46" s="3"/>
      <c r="L46" s="12"/>
      <c r="M46" s="3"/>
    </row>
    <row r="47" spans="1:13" s="65" customFormat="1" ht="25.5" customHeight="1">
      <c r="A47" s="3" t="s">
        <v>354</v>
      </c>
      <c r="C47" s="3"/>
      <c r="D47" s="3"/>
      <c r="E47" s="3"/>
      <c r="F47" s="3"/>
      <c r="G47" s="3"/>
      <c r="H47" s="3"/>
      <c r="I47" s="3"/>
      <c r="J47" s="3"/>
      <c r="K47" s="3"/>
      <c r="L47" s="13"/>
      <c r="M47" s="66"/>
    </row>
    <row r="48" spans="1:13" s="65" customFormat="1" ht="25.5" customHeight="1">
      <c r="A48" s="3" t="s">
        <v>355</v>
      </c>
      <c r="C48" s="3"/>
      <c r="D48" s="3"/>
      <c r="E48" s="3"/>
      <c r="F48" s="3"/>
      <c r="G48" s="3"/>
      <c r="H48" s="3"/>
      <c r="I48" s="3"/>
      <c r="J48" s="3"/>
      <c r="K48" s="3"/>
      <c r="L48" s="13"/>
      <c r="M48" s="66"/>
    </row>
    <row r="49" spans="1:13" ht="25.5" customHeight="1">
      <c r="A49" s="54"/>
      <c r="B49" s="54"/>
      <c r="C49" s="54"/>
      <c r="D49" s="3"/>
      <c r="E49" s="3"/>
      <c r="F49" s="3"/>
      <c r="G49" s="3"/>
      <c r="H49" s="3"/>
      <c r="I49" s="3"/>
      <c r="J49" s="48"/>
      <c r="K49" s="55"/>
      <c r="L49" s="54"/>
      <c r="M49" s="48"/>
    </row>
    <row r="50" spans="1:7" ht="25.5" customHeight="1">
      <c r="A50" s="4" t="s">
        <v>306</v>
      </c>
      <c r="G50" s="4"/>
    </row>
    <row r="51" spans="1:7" ht="25.5" customHeight="1">
      <c r="A51" s="4" t="s">
        <v>308</v>
      </c>
      <c r="B51" s="54"/>
      <c r="C51" s="54"/>
      <c r="D51" s="3"/>
      <c r="E51" s="3"/>
      <c r="F51" s="3"/>
      <c r="G51" s="3"/>
    </row>
    <row r="52" spans="1:7" ht="25.5" customHeight="1">
      <c r="A52" s="4" t="s">
        <v>307</v>
      </c>
      <c r="G52" s="4"/>
    </row>
    <row r="53" ht="25.5" customHeight="1">
      <c r="G53" s="4"/>
    </row>
    <row r="54" ht="25.5" customHeight="1">
      <c r="G54" s="4"/>
    </row>
    <row r="55" ht="25.5" customHeight="1">
      <c r="G55" s="4"/>
    </row>
    <row r="56" s="3" customFormat="1" ht="25.5" customHeight="1"/>
    <row r="57" s="3" customFormat="1" ht="25.5" customHeight="1"/>
    <row r="58" s="3" customFormat="1" ht="25.5" customHeight="1"/>
    <row r="59" s="3" customFormat="1" ht="25.5" customHeight="1"/>
    <row r="60" s="3" customFormat="1" ht="25.5" customHeight="1"/>
    <row r="61" ht="25.5" customHeight="1">
      <c r="G61" s="4"/>
    </row>
    <row r="62" ht="25.5" customHeight="1">
      <c r="G62" s="4"/>
    </row>
    <row r="63" ht="25.5" customHeight="1">
      <c r="G63" s="4"/>
    </row>
    <row r="64" ht="25.5" customHeight="1">
      <c r="G64" s="4"/>
    </row>
    <row r="65" ht="25.5" customHeight="1">
      <c r="G65" s="4"/>
    </row>
    <row r="66" ht="25.5" customHeight="1">
      <c r="G66" s="4"/>
    </row>
    <row r="67" ht="25.5" customHeight="1">
      <c r="G67" s="4"/>
    </row>
    <row r="68" ht="25.5" customHeight="1">
      <c r="G68" s="4"/>
    </row>
    <row r="69" ht="25.5" customHeight="1">
      <c r="G69" s="4"/>
    </row>
    <row r="70" ht="25.5" customHeight="1">
      <c r="G70" s="4"/>
    </row>
    <row r="71" ht="25.5" customHeight="1">
      <c r="G71" s="4"/>
    </row>
    <row r="72" ht="25.5" customHeight="1">
      <c r="G72" s="4"/>
    </row>
    <row r="73" ht="25.5" customHeight="1">
      <c r="G73" s="4"/>
    </row>
    <row r="74" ht="25.5" customHeight="1">
      <c r="G74" s="4"/>
    </row>
    <row r="75" ht="25.5" customHeight="1">
      <c r="G75" s="4"/>
    </row>
    <row r="76" ht="25.5" customHeight="1">
      <c r="G76" s="4"/>
    </row>
  </sheetData>
  <printOptions/>
  <pageMargins left="0.7480314960629921" right="0.7480314960629921" top="0.984251968503937" bottom="0.984251968503937" header="0.5118110236220472" footer="0.3937007874015748"/>
  <pageSetup fitToHeight="1" fitToWidth="1" horizontalDpi="600" verticalDpi="600" orientation="portrait" paperSize="9" scale="55" r:id="rId1"/>
  <colBreaks count="1" manualBreakCount="1">
    <brk id="6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60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1" width="3.77734375" style="173" customWidth="1"/>
    <col min="2" max="9" width="8.88671875" style="173" customWidth="1"/>
    <col min="10" max="11" width="9.21484375" style="173" customWidth="1"/>
    <col min="12" max="12" width="11.3359375" style="198" customWidth="1"/>
    <col min="13" max="13" width="10.3359375" style="173" customWidth="1"/>
    <col min="14" max="14" width="11.21484375" style="173" customWidth="1"/>
    <col min="15" max="16384" width="8.88671875" style="173" customWidth="1"/>
  </cols>
  <sheetData>
    <row r="1" spans="1:14" ht="25.5" customHeight="1">
      <c r="A1" s="174" t="s">
        <v>33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0"/>
      <c r="M1" s="171"/>
      <c r="N1" s="171"/>
    </row>
    <row r="2" spans="1:14" ht="25.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49"/>
      <c r="M2" s="49"/>
      <c r="N2" s="50"/>
    </row>
    <row r="3" spans="12:14" ht="25.5" customHeight="1">
      <c r="L3" s="49"/>
      <c r="M3" s="49"/>
      <c r="N3" s="50" t="s">
        <v>302</v>
      </c>
    </row>
    <row r="4" spans="1:24" ht="25.5" customHeight="1" thickBot="1">
      <c r="A4" s="82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52"/>
      <c r="M4" s="51" t="s">
        <v>101</v>
      </c>
      <c r="N4" s="53" t="s">
        <v>47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5.5" customHeight="1">
      <c r="A5" s="70" t="s">
        <v>323</v>
      </c>
      <c r="B5" s="3"/>
      <c r="C5" s="3"/>
      <c r="D5" s="3"/>
      <c r="E5" s="3"/>
      <c r="F5" s="3"/>
      <c r="G5" s="3"/>
      <c r="H5" s="3"/>
      <c r="I5" s="3"/>
      <c r="J5" s="3"/>
      <c r="K5" s="3"/>
      <c r="L5" s="170"/>
      <c r="M5" s="512"/>
      <c r="N5" s="171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5.5" customHeight="1">
      <c r="A6" s="4" t="s">
        <v>117</v>
      </c>
      <c r="B6" s="4"/>
      <c r="C6" s="4"/>
      <c r="D6" s="4"/>
      <c r="E6" s="4"/>
      <c r="F6" s="4"/>
      <c r="G6" s="4"/>
      <c r="H6" s="4"/>
      <c r="I6" s="4"/>
      <c r="J6" s="153"/>
      <c r="K6" s="153"/>
      <c r="L6" s="197"/>
      <c r="M6" s="489">
        <v>1504</v>
      </c>
      <c r="N6" s="368">
        <v>1604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5.5" customHeight="1">
      <c r="A7" s="4" t="s">
        <v>169</v>
      </c>
      <c r="B7" s="4"/>
      <c r="C7" s="4"/>
      <c r="D7" s="4"/>
      <c r="E7" s="4"/>
      <c r="F7" s="4"/>
      <c r="G7" s="4"/>
      <c r="H7" s="4"/>
      <c r="I7" s="4"/>
      <c r="J7" s="153"/>
      <c r="K7" s="153"/>
      <c r="L7" s="197"/>
      <c r="M7" s="489"/>
      <c r="N7" s="368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5.5" customHeight="1">
      <c r="A8" s="4"/>
      <c r="B8" s="4" t="s">
        <v>11</v>
      </c>
      <c r="C8" s="4"/>
      <c r="D8" s="4"/>
      <c r="E8" s="4"/>
      <c r="F8" s="4"/>
      <c r="G8" s="4"/>
      <c r="H8" s="4"/>
      <c r="I8" s="4"/>
      <c r="J8" s="153"/>
      <c r="K8" s="153"/>
      <c r="L8" s="197"/>
      <c r="M8" s="489">
        <v>34877</v>
      </c>
      <c r="N8" s="368">
        <v>30007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5.5" customHeight="1">
      <c r="A9" s="4"/>
      <c r="B9" s="4" t="s">
        <v>118</v>
      </c>
      <c r="C9" s="4"/>
      <c r="D9" s="4"/>
      <c r="E9" s="4"/>
      <c r="F9" s="4"/>
      <c r="G9" s="4"/>
      <c r="H9" s="4"/>
      <c r="I9" s="4"/>
      <c r="J9" s="153"/>
      <c r="K9" s="153"/>
      <c r="L9" s="197"/>
      <c r="M9" s="489">
        <v>64591</v>
      </c>
      <c r="N9" s="368">
        <v>63200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5.5" customHeight="1">
      <c r="A10" s="4"/>
      <c r="B10" s="4" t="s">
        <v>12</v>
      </c>
      <c r="C10" s="4"/>
      <c r="D10" s="4"/>
      <c r="E10" s="4"/>
      <c r="F10" s="4"/>
      <c r="G10" s="4"/>
      <c r="H10" s="4"/>
      <c r="I10" s="4"/>
      <c r="J10" s="153"/>
      <c r="K10" s="153"/>
      <c r="L10" s="197"/>
      <c r="M10" s="489">
        <v>10965</v>
      </c>
      <c r="N10" s="368">
        <v>10766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5.5" customHeight="1">
      <c r="A11" s="4"/>
      <c r="B11" s="4" t="s">
        <v>13</v>
      </c>
      <c r="C11" s="4"/>
      <c r="D11" s="4"/>
      <c r="E11" s="4"/>
      <c r="F11" s="4"/>
      <c r="G11" s="4"/>
      <c r="H11" s="4"/>
      <c r="I11" s="4"/>
      <c r="J11" s="153"/>
      <c r="K11" s="153"/>
      <c r="L11" s="197"/>
      <c r="M11" s="489">
        <v>4088</v>
      </c>
      <c r="N11" s="368">
        <v>5840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5.5" customHeight="1">
      <c r="A12" s="18"/>
      <c r="B12" s="18" t="s">
        <v>36</v>
      </c>
      <c r="C12" s="18"/>
      <c r="D12" s="18"/>
      <c r="E12" s="18"/>
      <c r="F12" s="18"/>
      <c r="G12" s="18"/>
      <c r="H12" s="18"/>
      <c r="I12" s="18"/>
      <c r="J12" s="166"/>
      <c r="K12" s="166"/>
      <c r="L12" s="300"/>
      <c r="M12" s="379">
        <v>5719</v>
      </c>
      <c r="N12" s="381">
        <v>5325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5.5" customHeight="1">
      <c r="A13" s="4"/>
      <c r="B13" s="4"/>
      <c r="C13" s="4"/>
      <c r="D13" s="4"/>
      <c r="E13" s="4"/>
      <c r="F13" s="4"/>
      <c r="G13" s="4"/>
      <c r="H13" s="4"/>
      <c r="I13" s="4"/>
      <c r="J13" s="153"/>
      <c r="K13" s="153"/>
      <c r="L13" s="197"/>
      <c r="M13" s="489">
        <f>SUM(M8:M12)</f>
        <v>120240</v>
      </c>
      <c r="N13" s="368">
        <f>SUM(N8:N12)</f>
        <v>115138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5.5" customHeight="1">
      <c r="A14" s="4" t="s">
        <v>119</v>
      </c>
      <c r="B14" s="4"/>
      <c r="C14" s="4"/>
      <c r="D14" s="4"/>
      <c r="E14" s="4"/>
      <c r="F14" s="4"/>
      <c r="G14" s="4"/>
      <c r="H14" s="4"/>
      <c r="I14" s="4"/>
      <c r="J14" s="153"/>
      <c r="K14" s="153"/>
      <c r="L14" s="197"/>
      <c r="M14" s="489">
        <v>19921</v>
      </c>
      <c r="N14" s="368">
        <v>15763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5.5" customHeight="1">
      <c r="A15" s="4" t="s">
        <v>330</v>
      </c>
      <c r="B15" s="4"/>
      <c r="C15" s="4"/>
      <c r="D15" s="4"/>
      <c r="E15" s="4"/>
      <c r="F15" s="4"/>
      <c r="G15" s="4"/>
      <c r="H15" s="4"/>
      <c r="I15" s="4"/>
      <c r="J15" s="153"/>
      <c r="K15" s="153"/>
      <c r="L15" s="197"/>
      <c r="M15" s="489">
        <v>924</v>
      </c>
      <c r="N15" s="380">
        <v>1167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5.5" customHeight="1">
      <c r="A16" s="4" t="s">
        <v>120</v>
      </c>
      <c r="B16" s="4"/>
      <c r="C16" s="4"/>
      <c r="D16" s="4"/>
      <c r="E16" s="4"/>
      <c r="F16" s="4"/>
      <c r="G16" s="4"/>
      <c r="H16" s="4"/>
      <c r="I16" s="4"/>
      <c r="J16" s="153"/>
      <c r="K16" s="153"/>
      <c r="L16" s="197"/>
      <c r="M16" s="489">
        <v>12629</v>
      </c>
      <c r="N16" s="368">
        <v>11502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5.5" customHeight="1">
      <c r="A17" s="4" t="s">
        <v>280</v>
      </c>
      <c r="B17" s="4"/>
      <c r="C17" s="4"/>
      <c r="D17" s="4"/>
      <c r="E17" s="4"/>
      <c r="F17" s="4"/>
      <c r="G17" s="4"/>
      <c r="H17" s="4"/>
      <c r="I17" s="4"/>
      <c r="J17" s="153"/>
      <c r="K17" s="153"/>
      <c r="L17" s="197"/>
      <c r="M17" s="489">
        <v>2952</v>
      </c>
      <c r="N17" s="380">
        <v>3222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5.5" customHeight="1">
      <c r="A18" s="4" t="s">
        <v>331</v>
      </c>
      <c r="B18" s="4"/>
      <c r="C18" s="4"/>
      <c r="D18" s="4"/>
      <c r="E18" s="4"/>
      <c r="F18" s="4"/>
      <c r="G18" s="4"/>
      <c r="H18" s="4"/>
      <c r="I18" s="4"/>
      <c r="J18" s="153"/>
      <c r="K18" s="153"/>
      <c r="L18" s="197"/>
      <c r="M18" s="489">
        <v>3556</v>
      </c>
      <c r="N18" s="380">
        <f>866+13078-11502+1156+95-118+20</f>
        <v>3595</v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5.5" customHeight="1">
      <c r="A19" s="24" t="s">
        <v>359</v>
      </c>
      <c r="B19" s="24"/>
      <c r="C19" s="24"/>
      <c r="D19" s="24"/>
      <c r="E19" s="24"/>
      <c r="F19" s="24"/>
      <c r="G19" s="24"/>
      <c r="H19" s="24"/>
      <c r="I19" s="24"/>
      <c r="J19" s="291"/>
      <c r="K19" s="291"/>
      <c r="L19" s="337"/>
      <c r="M19" s="492">
        <f>SUM(M13:M18)+M6</f>
        <v>161726</v>
      </c>
      <c r="N19" s="493">
        <f>SUM(N13:N18)+N6</f>
        <v>151991</v>
      </c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 customHeight="1">
      <c r="A20" s="3"/>
      <c r="B20" s="3"/>
      <c r="C20" s="3"/>
      <c r="D20" s="3"/>
      <c r="E20" s="3"/>
      <c r="F20" s="3"/>
      <c r="G20" s="3"/>
      <c r="H20" s="3"/>
      <c r="I20" s="3"/>
      <c r="J20" s="167"/>
      <c r="K20" s="167"/>
      <c r="L20" s="301"/>
      <c r="M20" s="376"/>
      <c r="N20" s="380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25.5" customHeight="1">
      <c r="A21" s="70" t="s">
        <v>324</v>
      </c>
      <c r="B21" s="3"/>
      <c r="C21" s="3"/>
      <c r="D21" s="3"/>
      <c r="E21" s="3"/>
      <c r="F21" s="3"/>
      <c r="G21" s="3"/>
      <c r="H21" s="3"/>
      <c r="I21" s="3"/>
      <c r="J21" s="167"/>
      <c r="K21" s="167"/>
      <c r="L21" s="301"/>
      <c r="M21" s="376"/>
      <c r="N21" s="380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5.5" customHeight="1">
      <c r="A22" s="4" t="s">
        <v>124</v>
      </c>
      <c r="B22" s="4"/>
      <c r="C22" s="4"/>
      <c r="D22" s="4"/>
      <c r="E22" s="4"/>
      <c r="F22" s="4"/>
      <c r="G22" s="4"/>
      <c r="H22" s="4"/>
      <c r="I22" s="4"/>
      <c r="J22" s="153"/>
      <c r="K22" s="153"/>
      <c r="L22" s="197"/>
      <c r="M22" s="489">
        <v>100</v>
      </c>
      <c r="N22" s="368">
        <v>100</v>
      </c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5.5" customHeight="1">
      <c r="A23" s="4" t="s">
        <v>125</v>
      </c>
      <c r="B23" s="4"/>
      <c r="C23" s="4"/>
      <c r="D23" s="4"/>
      <c r="E23" s="4"/>
      <c r="F23" s="4"/>
      <c r="G23" s="4"/>
      <c r="H23" s="4"/>
      <c r="I23" s="4"/>
      <c r="J23" s="153"/>
      <c r="K23" s="153"/>
      <c r="L23" s="197"/>
      <c r="M23" s="489">
        <v>553</v>
      </c>
      <c r="N23" s="368">
        <v>550</v>
      </c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25.5" customHeight="1">
      <c r="A24" s="18" t="s">
        <v>281</v>
      </c>
      <c r="B24" s="18"/>
      <c r="C24" s="18"/>
      <c r="D24" s="18"/>
      <c r="E24" s="18"/>
      <c r="F24" s="18"/>
      <c r="G24" s="18"/>
      <c r="H24" s="18"/>
      <c r="I24" s="18"/>
      <c r="J24" s="166"/>
      <c r="K24" s="166"/>
      <c r="L24" s="300"/>
      <c r="M24" s="379">
        <v>2625</v>
      </c>
      <c r="N24" s="381">
        <v>2963</v>
      </c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25.5" customHeight="1">
      <c r="A25" s="3" t="s">
        <v>282</v>
      </c>
      <c r="B25" s="3"/>
      <c r="C25" s="3"/>
      <c r="D25" s="3"/>
      <c r="E25" s="3"/>
      <c r="F25" s="3"/>
      <c r="G25" s="3"/>
      <c r="H25" s="3"/>
      <c r="I25" s="3"/>
      <c r="J25" s="167"/>
      <c r="K25" s="167"/>
      <c r="L25" s="301"/>
      <c r="M25" s="376">
        <f>SUM(M22:M24)</f>
        <v>3278</v>
      </c>
      <c r="N25" s="490">
        <f>SUM(N22:N24)</f>
        <v>3613</v>
      </c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25.5" customHeight="1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167"/>
      <c r="K26" s="167"/>
      <c r="L26" s="301"/>
      <c r="M26" s="376">
        <v>107</v>
      </c>
      <c r="N26" s="380">
        <v>108</v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25.5" customHeight="1">
      <c r="A27" s="4" t="s">
        <v>121</v>
      </c>
      <c r="B27" s="4"/>
      <c r="C27" s="4"/>
      <c r="D27" s="4"/>
      <c r="E27" s="4"/>
      <c r="F27" s="4"/>
      <c r="G27" s="4"/>
      <c r="H27" s="4"/>
      <c r="I27" s="4"/>
      <c r="J27" s="153"/>
      <c r="K27" s="153"/>
      <c r="L27" s="197"/>
      <c r="M27" s="489">
        <v>12646</v>
      </c>
      <c r="N27" s="368">
        <v>7663</v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25.5" customHeight="1">
      <c r="A28" s="4" t="s">
        <v>349</v>
      </c>
      <c r="B28" s="4"/>
      <c r="C28" s="4"/>
      <c r="D28" s="4"/>
      <c r="E28" s="4"/>
      <c r="F28" s="4"/>
      <c r="G28" s="4"/>
      <c r="H28" s="4"/>
      <c r="I28" s="4"/>
      <c r="J28" s="153"/>
      <c r="K28" s="153"/>
      <c r="L28" s="197"/>
      <c r="M28" s="489">
        <v>101178</v>
      </c>
      <c r="N28" s="368">
        <v>100164</v>
      </c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25.5" customHeight="1">
      <c r="A29" s="4" t="s">
        <v>348</v>
      </c>
      <c r="B29" s="4"/>
      <c r="C29" s="4"/>
      <c r="D29" s="4"/>
      <c r="E29" s="4"/>
      <c r="F29" s="4"/>
      <c r="G29" s="4"/>
      <c r="H29" s="4"/>
      <c r="I29" s="4"/>
      <c r="J29" s="153"/>
      <c r="K29" s="153"/>
      <c r="L29" s="197"/>
      <c r="M29" s="489">
        <v>20195</v>
      </c>
      <c r="N29" s="368">
        <v>16007</v>
      </c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25.5" customHeight="1">
      <c r="A30" s="4" t="s">
        <v>122</v>
      </c>
      <c r="B30" s="4"/>
      <c r="C30" s="4"/>
      <c r="D30" s="4"/>
      <c r="E30" s="4"/>
      <c r="F30" s="4"/>
      <c r="G30" s="4"/>
      <c r="H30" s="4"/>
      <c r="I30" s="4"/>
      <c r="J30" s="153"/>
      <c r="K30" s="153"/>
      <c r="L30" s="197"/>
      <c r="M30" s="489">
        <v>1154</v>
      </c>
      <c r="N30" s="380">
        <v>696</v>
      </c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25.5" customHeight="1">
      <c r="A31" s="4" t="s">
        <v>325</v>
      </c>
      <c r="B31" s="4"/>
      <c r="C31" s="4"/>
      <c r="D31" s="4"/>
      <c r="E31" s="4"/>
      <c r="F31" s="4"/>
      <c r="G31" s="4"/>
      <c r="H31" s="4"/>
      <c r="I31" s="4"/>
      <c r="J31" s="153"/>
      <c r="K31" s="153"/>
      <c r="L31" s="197"/>
      <c r="M31" s="489">
        <v>3083</v>
      </c>
      <c r="N31" s="368">
        <v>2293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25.5" customHeight="1">
      <c r="A32" s="4" t="s">
        <v>326</v>
      </c>
      <c r="B32" s="4"/>
      <c r="C32" s="4"/>
      <c r="D32" s="4"/>
      <c r="E32" s="4"/>
      <c r="F32" s="4"/>
      <c r="G32" s="4"/>
      <c r="H32" s="4"/>
      <c r="I32" s="4"/>
      <c r="J32" s="153"/>
      <c r="K32" s="153"/>
      <c r="L32" s="197"/>
      <c r="M32" s="489">
        <v>1362</v>
      </c>
      <c r="N32" s="368">
        <v>2080</v>
      </c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25.5" customHeight="1">
      <c r="A33" s="4" t="s">
        <v>327</v>
      </c>
      <c r="B33" s="4"/>
      <c r="C33" s="4"/>
      <c r="D33" s="4"/>
      <c r="E33" s="4"/>
      <c r="F33" s="4"/>
      <c r="G33" s="4"/>
      <c r="H33" s="4"/>
      <c r="I33" s="4"/>
      <c r="J33" s="153"/>
      <c r="K33" s="153"/>
      <c r="L33" s="197"/>
      <c r="M33" s="489">
        <v>11681</v>
      </c>
      <c r="N33" s="368">
        <v>10784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25.5" customHeight="1">
      <c r="A34" s="4" t="s">
        <v>123</v>
      </c>
      <c r="B34" s="4"/>
      <c r="C34" s="4"/>
      <c r="D34" s="4"/>
      <c r="E34" s="4"/>
      <c r="F34" s="4"/>
      <c r="G34" s="4"/>
      <c r="H34" s="4"/>
      <c r="I34" s="4"/>
      <c r="J34" s="153"/>
      <c r="K34" s="153"/>
      <c r="L34" s="197"/>
      <c r="M34" s="489">
        <v>3762</v>
      </c>
      <c r="N34" s="368">
        <v>5098</v>
      </c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25.5" customHeight="1">
      <c r="A35" s="3" t="s">
        <v>350</v>
      </c>
      <c r="B35" s="3"/>
      <c r="C35" s="3"/>
      <c r="D35" s="3"/>
      <c r="E35" s="3"/>
      <c r="F35" s="3"/>
      <c r="G35" s="3"/>
      <c r="H35" s="3"/>
      <c r="I35" s="3"/>
      <c r="J35" s="167"/>
      <c r="K35" s="167"/>
      <c r="L35" s="301"/>
      <c r="M35" s="376">
        <v>214</v>
      </c>
      <c r="N35" s="380">
        <v>341</v>
      </c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25.5" customHeight="1">
      <c r="A36" s="18" t="s">
        <v>329</v>
      </c>
      <c r="B36" s="18"/>
      <c r="C36" s="18"/>
      <c r="D36" s="18"/>
      <c r="E36" s="18"/>
      <c r="F36" s="18"/>
      <c r="G36" s="18"/>
      <c r="H36" s="18"/>
      <c r="I36" s="18"/>
      <c r="J36" s="166"/>
      <c r="K36" s="166"/>
      <c r="L36" s="300"/>
      <c r="M36" s="379">
        <v>3066</v>
      </c>
      <c r="N36" s="381">
        <f>173-73+252+184+924+1019+24+638+3</f>
        <v>3144</v>
      </c>
      <c r="P36" s="4"/>
      <c r="Q36" s="4"/>
      <c r="R36" s="4"/>
      <c r="S36" s="4"/>
      <c r="T36" s="4"/>
      <c r="U36" s="4"/>
      <c r="V36" s="4"/>
      <c r="W36" s="4"/>
      <c r="X36" s="4"/>
    </row>
    <row r="37" spans="1:24" ht="25.5" customHeight="1" thickBot="1">
      <c r="A37" s="20" t="s">
        <v>328</v>
      </c>
      <c r="B37" s="20"/>
      <c r="C37" s="20"/>
      <c r="D37" s="20"/>
      <c r="E37" s="20"/>
      <c r="F37" s="20"/>
      <c r="G37" s="20"/>
      <c r="H37" s="20"/>
      <c r="I37" s="20"/>
      <c r="J37" s="176"/>
      <c r="K37" s="176"/>
      <c r="L37" s="302"/>
      <c r="M37" s="382">
        <f>SUM(M25:M36)</f>
        <v>161726</v>
      </c>
      <c r="N37" s="383">
        <f>SUM(N25:N36)</f>
        <v>151991</v>
      </c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25.5" customHeight="1">
      <c r="A38" s="4"/>
      <c r="B38" s="4"/>
      <c r="C38" s="4"/>
      <c r="D38" s="4"/>
      <c r="E38" s="4"/>
      <c r="F38" s="4"/>
      <c r="G38" s="4"/>
      <c r="H38" s="4"/>
      <c r="I38" s="4"/>
      <c r="J38" s="153"/>
      <c r="K38" s="153"/>
      <c r="L38" s="197"/>
      <c r="M38" s="489"/>
      <c r="N38" s="368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25.5" customHeight="1">
      <c r="A39" s="201" t="s">
        <v>25</v>
      </c>
      <c r="B39" s="18"/>
      <c r="C39" s="18"/>
      <c r="D39" s="18"/>
      <c r="E39" s="18"/>
      <c r="F39" s="18"/>
      <c r="G39" s="18"/>
      <c r="H39" s="18"/>
      <c r="I39" s="18"/>
      <c r="J39" s="166"/>
      <c r="K39" s="166"/>
      <c r="L39" s="300"/>
      <c r="M39" s="379"/>
      <c r="N39" s="381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25.5" customHeight="1">
      <c r="A40" s="4" t="s">
        <v>274</v>
      </c>
      <c r="B40" s="4"/>
      <c r="C40" s="4"/>
      <c r="D40" s="4"/>
      <c r="E40" s="4"/>
      <c r="F40" s="4"/>
      <c r="G40" s="4"/>
      <c r="H40" s="4"/>
      <c r="I40" s="4"/>
      <c r="J40" s="153"/>
      <c r="K40" s="153"/>
      <c r="L40" s="197"/>
      <c r="M40" s="489">
        <v>208</v>
      </c>
      <c r="N40" s="368">
        <v>468</v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25.5" customHeight="1">
      <c r="A41" s="4" t="s">
        <v>270</v>
      </c>
      <c r="B41" s="4"/>
      <c r="C41" s="4"/>
      <c r="D41" s="4"/>
      <c r="E41" s="4"/>
      <c r="F41" s="4"/>
      <c r="G41" s="4"/>
      <c r="H41" s="4"/>
      <c r="I41" s="4"/>
      <c r="J41" s="153"/>
      <c r="K41" s="153"/>
      <c r="L41" s="197"/>
      <c r="M41" s="489">
        <f>-235-18</f>
        <v>-253</v>
      </c>
      <c r="N41" s="368">
        <v>-252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25.5" customHeight="1">
      <c r="A42" s="4" t="s">
        <v>126</v>
      </c>
      <c r="B42" s="4"/>
      <c r="C42" s="4"/>
      <c r="D42" s="4"/>
      <c r="E42" s="4"/>
      <c r="F42" s="4"/>
      <c r="G42" s="4"/>
      <c r="H42" s="4"/>
      <c r="I42" s="4"/>
      <c r="J42" s="153"/>
      <c r="K42" s="153"/>
      <c r="L42" s="197"/>
      <c r="M42" s="489">
        <v>30</v>
      </c>
      <c r="N42" s="368">
        <v>40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25.5" customHeight="1">
      <c r="A43" s="18" t="s">
        <v>3</v>
      </c>
      <c r="B43" s="18"/>
      <c r="C43" s="18"/>
      <c r="D43" s="18"/>
      <c r="E43" s="18"/>
      <c r="F43" s="18"/>
      <c r="G43" s="18"/>
      <c r="H43" s="18"/>
      <c r="I43" s="18"/>
      <c r="J43" s="166"/>
      <c r="K43" s="166"/>
      <c r="L43" s="300"/>
      <c r="M43" s="379">
        <v>-320</v>
      </c>
      <c r="N43" s="381">
        <v>-519</v>
      </c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25.5" customHeight="1">
      <c r="A44" s="24" t="s">
        <v>283</v>
      </c>
      <c r="B44" s="24"/>
      <c r="C44" s="24"/>
      <c r="D44" s="24"/>
      <c r="E44" s="24"/>
      <c r="F44" s="24"/>
      <c r="G44" s="24"/>
      <c r="H44" s="24"/>
      <c r="I44" s="24"/>
      <c r="J44" s="291"/>
      <c r="K44" s="291"/>
      <c r="L44" s="337"/>
      <c r="M44" s="492">
        <f>SUM(M40:M43)</f>
        <v>-335</v>
      </c>
      <c r="N44" s="493">
        <f>SUM(N40:N43)</f>
        <v>-263</v>
      </c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25.5" customHeight="1">
      <c r="A45" s="3" t="s">
        <v>196</v>
      </c>
      <c r="B45" s="3"/>
      <c r="C45" s="3"/>
      <c r="D45" s="3"/>
      <c r="E45" s="3"/>
      <c r="F45" s="3"/>
      <c r="G45" s="3"/>
      <c r="H45" s="3"/>
      <c r="I45" s="3"/>
      <c r="J45" s="167"/>
      <c r="K45" s="167"/>
      <c r="L45" s="301"/>
      <c r="M45" s="376"/>
      <c r="N45" s="376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21.75" customHeight="1">
      <c r="A46" s="3" t="s">
        <v>252</v>
      </c>
      <c r="B46" s="3"/>
      <c r="C46" s="3"/>
      <c r="D46" s="3"/>
      <c r="E46" s="3"/>
      <c r="F46" s="3"/>
      <c r="G46" s="3"/>
      <c r="H46" s="3"/>
      <c r="I46" s="3"/>
      <c r="J46" s="167"/>
      <c r="K46" s="167"/>
      <c r="L46" s="301"/>
      <c r="M46" s="376">
        <v>3668</v>
      </c>
      <c r="N46" s="380">
        <v>3950</v>
      </c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24" customHeight="1">
      <c r="A47" s="3" t="s">
        <v>357</v>
      </c>
      <c r="B47" s="18"/>
      <c r="C47" s="18"/>
      <c r="D47" s="18"/>
      <c r="E47" s="18"/>
      <c r="F47" s="18"/>
      <c r="G47" s="18"/>
      <c r="H47" s="18"/>
      <c r="I47" s="18"/>
      <c r="J47" s="166"/>
      <c r="K47" s="166"/>
      <c r="L47" s="300"/>
      <c r="M47" s="379">
        <v>-55</v>
      </c>
      <c r="N47" s="381">
        <v>-74</v>
      </c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24" customHeight="1">
      <c r="A48" s="24" t="s">
        <v>351</v>
      </c>
      <c r="B48" s="338"/>
      <c r="C48" s="24"/>
      <c r="D48" s="24"/>
      <c r="E48" s="24"/>
      <c r="F48" s="24"/>
      <c r="G48" s="24"/>
      <c r="H48" s="24"/>
      <c r="I48" s="24"/>
      <c r="J48" s="291"/>
      <c r="K48" s="291"/>
      <c r="L48" s="337"/>
      <c r="M48" s="492">
        <f>SUM(M46:M47)</f>
        <v>3613</v>
      </c>
      <c r="N48" s="493">
        <f>SUM(N46:N47)</f>
        <v>3876</v>
      </c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32.25" customHeight="1" thickBot="1">
      <c r="A49" s="20" t="s">
        <v>360</v>
      </c>
      <c r="B49" s="20"/>
      <c r="C49" s="20"/>
      <c r="D49" s="20"/>
      <c r="E49" s="20"/>
      <c r="F49" s="20"/>
      <c r="G49" s="20"/>
      <c r="H49" s="20"/>
      <c r="I49" s="20"/>
      <c r="J49" s="176"/>
      <c r="K49" s="176"/>
      <c r="L49" s="302"/>
      <c r="M49" s="382">
        <f>SUM(M44:M47)</f>
        <v>3278</v>
      </c>
      <c r="N49" s="491">
        <f>SUM(N44+N48)</f>
        <v>3613</v>
      </c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24" customHeight="1">
      <c r="A50" s="3"/>
      <c r="B50" s="70"/>
      <c r="C50" s="3"/>
      <c r="D50" s="3"/>
      <c r="E50" s="3"/>
      <c r="F50" s="3"/>
      <c r="G50" s="3"/>
      <c r="H50" s="3"/>
      <c r="I50" s="3"/>
      <c r="J50" s="167"/>
      <c r="K50" s="167"/>
      <c r="L50" s="301"/>
      <c r="M50" s="301"/>
      <c r="N50" s="167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12" s="2" customFormat="1" ht="25.5" customHeight="1">
      <c r="A51" s="67" t="s">
        <v>322</v>
      </c>
      <c r="B51" s="1"/>
      <c r="C51" s="1"/>
      <c r="D51" s="1"/>
      <c r="E51" s="1"/>
      <c r="F51" s="1"/>
      <c r="G51" s="1"/>
      <c r="H51" s="47"/>
      <c r="J51" s="236"/>
      <c r="K51" s="236"/>
      <c r="L51" s="236"/>
    </row>
    <row r="53" spans="1:24" ht="25.5" customHeight="1">
      <c r="A53" s="4"/>
      <c r="B53" s="4"/>
      <c r="C53" s="4"/>
      <c r="D53" s="4"/>
      <c r="E53" s="4"/>
      <c r="F53" s="4"/>
      <c r="G53" s="4"/>
      <c r="H53" s="4"/>
      <c r="I53" s="4"/>
      <c r="J53" s="153"/>
      <c r="K53" s="153"/>
      <c r="L53" s="197"/>
      <c r="M53" s="153"/>
      <c r="N53" s="153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25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25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25.5" customHeight="1">
      <c r="A56" s="4"/>
      <c r="B56" s="4"/>
      <c r="C56" s="4"/>
      <c r="D56" s="4"/>
      <c r="F56" s="4"/>
      <c r="G56" s="4"/>
      <c r="H56" s="4"/>
      <c r="I56" s="4"/>
      <c r="J56" s="4"/>
      <c r="K56" s="4"/>
      <c r="L56" s="3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  <colBreaks count="1" manualBreakCount="1">
    <brk id="13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49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6.25" customHeight="1"/>
  <cols>
    <col min="1" max="1" width="1.77734375" style="209" customWidth="1"/>
    <col min="2" max="2" width="46.88671875" style="209" customWidth="1"/>
    <col min="3" max="4" width="11.4453125" style="207" customWidth="1"/>
    <col min="5" max="5" width="12.77734375" style="207" customWidth="1"/>
    <col min="6" max="6" width="11.77734375" style="207" customWidth="1"/>
    <col min="7" max="7" width="10.77734375" style="208" customWidth="1"/>
    <col min="8" max="9" width="10.77734375" style="207" customWidth="1"/>
    <col min="10" max="16384" width="8.4453125" style="209" customWidth="1"/>
  </cols>
  <sheetData>
    <row r="1" spans="1:9" s="206" customFormat="1" ht="39" customHeight="1">
      <c r="A1" s="42" t="s">
        <v>33</v>
      </c>
      <c r="B1" s="42"/>
      <c r="C1" s="203"/>
      <c r="D1" s="203"/>
      <c r="E1" s="203"/>
      <c r="F1" s="204"/>
      <c r="G1" s="205"/>
      <c r="H1" s="203"/>
      <c r="I1" s="203"/>
    </row>
    <row r="2" spans="1:9" s="206" customFormat="1" ht="25.5" customHeight="1">
      <c r="A2" s="42"/>
      <c r="B2" s="42"/>
      <c r="C2" s="203"/>
      <c r="D2" s="203"/>
      <c r="E2" s="203"/>
      <c r="F2" s="204"/>
      <c r="G2" s="205"/>
      <c r="H2" s="203"/>
      <c r="I2" s="203"/>
    </row>
    <row r="3" spans="1:2" ht="26.25" customHeight="1">
      <c r="A3" s="232"/>
      <c r="B3" s="31"/>
    </row>
    <row r="4" spans="1:9" s="210" customFormat="1" ht="26.25" customHeight="1" thickBot="1">
      <c r="A4" s="353" t="s">
        <v>174</v>
      </c>
      <c r="B4" s="353"/>
      <c r="C4" s="354"/>
      <c r="D4" s="354"/>
      <c r="E4" s="354"/>
      <c r="F4" s="354"/>
      <c r="G4" s="355"/>
      <c r="H4" s="355" t="s">
        <v>101</v>
      </c>
      <c r="I4" s="354" t="s">
        <v>47</v>
      </c>
    </row>
    <row r="5" spans="1:9" s="210" customFormat="1" ht="26.25" customHeight="1">
      <c r="A5" s="211" t="s">
        <v>127</v>
      </c>
      <c r="B5" s="211"/>
      <c r="G5" s="208"/>
      <c r="H5" s="494"/>
      <c r="I5" s="494"/>
    </row>
    <row r="6" spans="1:9" s="210" customFormat="1" ht="26.25" customHeight="1">
      <c r="A6" s="213" t="s">
        <v>133</v>
      </c>
      <c r="B6" s="213"/>
      <c r="C6" s="213"/>
      <c r="D6" s="213"/>
      <c r="E6" s="213"/>
      <c r="F6" s="213"/>
      <c r="G6" s="303"/>
      <c r="H6" s="495">
        <v>88</v>
      </c>
      <c r="I6" s="496">
        <v>31</v>
      </c>
    </row>
    <row r="7" spans="1:9" ht="26.25" customHeight="1">
      <c r="A7" s="214" t="s">
        <v>128</v>
      </c>
      <c r="B7" s="214"/>
      <c r="G7" s="305"/>
      <c r="H7" s="497"/>
      <c r="I7" s="494"/>
    </row>
    <row r="8" spans="1:9" ht="26.25" customHeight="1">
      <c r="A8" s="215" t="s">
        <v>175</v>
      </c>
      <c r="B8" s="215"/>
      <c r="C8" s="216"/>
      <c r="D8" s="216"/>
      <c r="E8" s="216"/>
      <c r="F8" s="216"/>
      <c r="G8" s="307"/>
      <c r="H8" s="495">
        <v>-172</v>
      </c>
      <c r="I8" s="496">
        <v>-180</v>
      </c>
    </row>
    <row r="9" spans="1:9" ht="26.25" customHeight="1">
      <c r="A9" s="217" t="s">
        <v>5</v>
      </c>
      <c r="B9" s="217"/>
      <c r="G9" s="305"/>
      <c r="H9" s="497"/>
      <c r="I9" s="494"/>
    </row>
    <row r="10" spans="1:9" ht="26.25" customHeight="1">
      <c r="A10" s="215" t="s">
        <v>176</v>
      </c>
      <c r="B10" s="215"/>
      <c r="C10" s="216"/>
      <c r="D10" s="216"/>
      <c r="E10" s="216"/>
      <c r="F10" s="216"/>
      <c r="G10" s="307"/>
      <c r="H10" s="495">
        <v>128</v>
      </c>
      <c r="I10" s="496">
        <v>299</v>
      </c>
    </row>
    <row r="11" spans="1:9" ht="26.25" customHeight="1">
      <c r="A11" s="217" t="s">
        <v>186</v>
      </c>
      <c r="B11" s="217"/>
      <c r="G11" s="305"/>
      <c r="H11" s="497"/>
      <c r="I11" s="494"/>
    </row>
    <row r="12" spans="1:9" ht="26.25" customHeight="1">
      <c r="A12" s="209" t="s">
        <v>129</v>
      </c>
      <c r="G12" s="305"/>
      <c r="H12" s="497"/>
      <c r="I12" s="494"/>
    </row>
    <row r="13" spans="1:9" ht="26.25" customHeight="1">
      <c r="A13" s="218"/>
      <c r="B13" s="219" t="s">
        <v>177</v>
      </c>
      <c r="G13" s="308"/>
      <c r="H13" s="463" t="s">
        <v>208</v>
      </c>
      <c r="I13" s="494">
        <v>-12</v>
      </c>
    </row>
    <row r="14" spans="1:9" ht="26.25" customHeight="1">
      <c r="A14" s="220"/>
      <c r="B14" s="215" t="s">
        <v>284</v>
      </c>
      <c r="C14" s="216"/>
      <c r="D14" s="216"/>
      <c r="E14" s="216"/>
      <c r="F14" s="216"/>
      <c r="G14" s="310"/>
      <c r="H14" s="369">
        <v>27</v>
      </c>
      <c r="I14" s="370">
        <v>353</v>
      </c>
    </row>
    <row r="15" spans="1:9" ht="26.25" customHeight="1">
      <c r="A15" s="221" t="s">
        <v>187</v>
      </c>
      <c r="B15" s="221"/>
      <c r="C15" s="222"/>
      <c r="D15" s="222"/>
      <c r="E15" s="222"/>
      <c r="F15" s="222"/>
      <c r="G15" s="311"/>
      <c r="H15" s="498">
        <f>SUM(H13:H14)</f>
        <v>27</v>
      </c>
      <c r="I15" s="499">
        <f>SUM(I13:I14)</f>
        <v>341</v>
      </c>
    </row>
    <row r="16" spans="1:9" ht="26.25" customHeight="1">
      <c r="A16" s="214" t="s">
        <v>130</v>
      </c>
      <c r="B16" s="214"/>
      <c r="G16" s="305"/>
      <c r="H16" s="497"/>
      <c r="I16" s="494"/>
    </row>
    <row r="17" spans="1:9" ht="26.25" customHeight="1">
      <c r="A17" s="223" t="s">
        <v>131</v>
      </c>
      <c r="B17" s="223"/>
      <c r="C17" s="216"/>
      <c r="D17" s="216"/>
      <c r="E17" s="216"/>
      <c r="F17" s="216"/>
      <c r="G17" s="307"/>
      <c r="H17" s="495">
        <v>-447</v>
      </c>
      <c r="I17" s="496">
        <v>-509</v>
      </c>
    </row>
    <row r="18" spans="1:9" ht="12.75" customHeight="1">
      <c r="A18" s="224"/>
      <c r="B18" s="224"/>
      <c r="C18" s="225"/>
      <c r="D18" s="225"/>
      <c r="E18" s="225"/>
      <c r="F18" s="225"/>
      <c r="G18" s="309"/>
      <c r="H18" s="500"/>
      <c r="I18" s="501"/>
    </row>
    <row r="19" spans="1:9" ht="26.25" customHeight="1">
      <c r="A19" s="226" t="s">
        <v>285</v>
      </c>
      <c r="B19" s="226"/>
      <c r="C19" s="216"/>
      <c r="D19" s="216"/>
      <c r="E19" s="216"/>
      <c r="F19" s="216"/>
      <c r="G19" s="307"/>
      <c r="H19" s="495">
        <f>H6+H8+H10+H15+H17</f>
        <v>-376</v>
      </c>
      <c r="I19" s="496">
        <f>I6+I8+I10+I15+I17</f>
        <v>-18</v>
      </c>
    </row>
    <row r="20" spans="1:9" ht="12.75" customHeight="1">
      <c r="A20" s="227"/>
      <c r="B20" s="227"/>
      <c r="C20" s="225"/>
      <c r="D20" s="225"/>
      <c r="E20" s="225"/>
      <c r="F20" s="225"/>
      <c r="G20" s="309"/>
      <c r="H20" s="500"/>
      <c r="I20" s="501"/>
    </row>
    <row r="21" spans="1:9" ht="26.25" customHeight="1">
      <c r="A21" s="214" t="s">
        <v>132</v>
      </c>
      <c r="B21" s="214"/>
      <c r="G21" s="305"/>
      <c r="H21" s="497"/>
      <c r="I21" s="494"/>
    </row>
    <row r="22" spans="1:9" ht="26.25" customHeight="1">
      <c r="A22" s="209" t="s">
        <v>178</v>
      </c>
      <c r="G22" s="305"/>
      <c r="H22" s="497">
        <v>829</v>
      </c>
      <c r="I22" s="494">
        <f>78-4+12</f>
        <v>86</v>
      </c>
    </row>
    <row r="23" spans="1:9" ht="26.25" customHeight="1">
      <c r="A23" s="209" t="s">
        <v>332</v>
      </c>
      <c r="G23" s="305"/>
      <c r="H23" s="497">
        <v>-151</v>
      </c>
      <c r="I23" s="494">
        <v>-165</v>
      </c>
    </row>
    <row r="24" spans="1:9" ht="26.25" customHeight="1">
      <c r="A24" s="224" t="s">
        <v>179</v>
      </c>
      <c r="B24" s="224"/>
      <c r="C24" s="225"/>
      <c r="D24" s="225"/>
      <c r="E24" s="225"/>
      <c r="F24" s="225"/>
      <c r="G24" s="309"/>
      <c r="H24" s="500">
        <v>30</v>
      </c>
      <c r="I24" s="501">
        <v>40</v>
      </c>
    </row>
    <row r="25" spans="1:9" ht="26.25" customHeight="1">
      <c r="A25" s="221" t="s">
        <v>180</v>
      </c>
      <c r="B25" s="221"/>
      <c r="C25" s="222"/>
      <c r="D25" s="222"/>
      <c r="E25" s="222"/>
      <c r="F25" s="222"/>
      <c r="G25" s="312"/>
      <c r="H25" s="498">
        <f>SUM(H22:H24)</f>
        <v>708</v>
      </c>
      <c r="I25" s="499">
        <f>SUM(I22:I24)</f>
        <v>-39</v>
      </c>
    </row>
    <row r="26" spans="1:9" ht="12.75" customHeight="1">
      <c r="A26" s="224"/>
      <c r="B26" s="224"/>
      <c r="C26" s="225"/>
      <c r="D26" s="225"/>
      <c r="E26" s="225"/>
      <c r="F26" s="225"/>
      <c r="G26" s="309"/>
      <c r="H26" s="500"/>
      <c r="I26" s="501"/>
    </row>
    <row r="27" spans="1:9" ht="26.25" customHeight="1" thickBot="1">
      <c r="A27" s="228" t="s">
        <v>286</v>
      </c>
      <c r="B27" s="228"/>
      <c r="C27" s="229"/>
      <c r="D27" s="229"/>
      <c r="E27" s="229"/>
      <c r="F27" s="229"/>
      <c r="G27" s="314"/>
      <c r="H27" s="502">
        <f>H19+H25</f>
        <v>332</v>
      </c>
      <c r="I27" s="503">
        <f>I19+I25</f>
        <v>-57</v>
      </c>
    </row>
    <row r="28" spans="7:9" ht="26.25" customHeight="1">
      <c r="G28" s="305"/>
      <c r="H28" s="497"/>
      <c r="I28" s="494"/>
    </row>
    <row r="29" spans="1:9" ht="26.25" customHeight="1">
      <c r="A29" s="214" t="s">
        <v>181</v>
      </c>
      <c r="B29" s="214"/>
      <c r="G29" s="305"/>
      <c r="H29" s="497"/>
      <c r="I29" s="494"/>
    </row>
    <row r="30" spans="1:9" ht="26.25" customHeight="1">
      <c r="A30" s="209" t="s">
        <v>263</v>
      </c>
      <c r="G30" s="305"/>
      <c r="H30" s="497">
        <v>-149</v>
      </c>
      <c r="I30" s="494">
        <v>-83</v>
      </c>
    </row>
    <row r="31" spans="1:9" ht="26.25" customHeight="1">
      <c r="A31" s="223" t="s">
        <v>182</v>
      </c>
      <c r="B31" s="223"/>
      <c r="C31" s="216"/>
      <c r="D31" s="216"/>
      <c r="E31" s="216"/>
      <c r="F31" s="216"/>
      <c r="G31" s="307"/>
      <c r="H31" s="495">
        <v>481</v>
      </c>
      <c r="I31" s="496">
        <v>26</v>
      </c>
    </row>
    <row r="32" spans="1:9" ht="12.75" customHeight="1">
      <c r="A32" s="224"/>
      <c r="B32" s="224"/>
      <c r="C32" s="225"/>
      <c r="D32" s="225"/>
      <c r="E32" s="225"/>
      <c r="F32" s="225"/>
      <c r="G32" s="309"/>
      <c r="H32" s="500"/>
      <c r="I32" s="501"/>
    </row>
    <row r="33" spans="1:9" ht="26.25" customHeight="1" thickBot="1">
      <c r="A33" s="230"/>
      <c r="B33" s="230"/>
      <c r="C33" s="229"/>
      <c r="D33" s="229"/>
      <c r="E33" s="229"/>
      <c r="F33" s="229"/>
      <c r="G33" s="314"/>
      <c r="H33" s="502">
        <f>SUM(H30:H31)</f>
        <v>332</v>
      </c>
      <c r="I33" s="503">
        <f>SUM(I30:I31)</f>
        <v>-57</v>
      </c>
    </row>
    <row r="34" spans="1:9" ht="12.75" customHeight="1">
      <c r="A34" s="224"/>
      <c r="B34" s="224"/>
      <c r="C34" s="225"/>
      <c r="D34" s="225"/>
      <c r="E34" s="225"/>
      <c r="F34" s="225"/>
      <c r="G34" s="315"/>
      <c r="H34" s="313"/>
      <c r="I34" s="313"/>
    </row>
    <row r="35" spans="1:9" ht="26.25" customHeight="1">
      <c r="A35" s="209" t="s">
        <v>185</v>
      </c>
      <c r="B35" s="224"/>
      <c r="C35" s="225"/>
      <c r="D35" s="225"/>
      <c r="E35" s="225"/>
      <c r="F35" s="225"/>
      <c r="G35" s="315"/>
      <c r="H35" s="313"/>
      <c r="I35" s="313"/>
    </row>
    <row r="36" spans="1:9" ht="26.25" customHeight="1">
      <c r="A36" s="219" t="s">
        <v>333</v>
      </c>
      <c r="B36" s="231"/>
      <c r="H36" s="306"/>
      <c r="I36" s="306"/>
    </row>
    <row r="37" spans="1:9" ht="26.25" customHeight="1">
      <c r="A37" s="219"/>
      <c r="B37" s="231"/>
      <c r="H37" s="306"/>
      <c r="I37" s="306" t="s">
        <v>302</v>
      </c>
    </row>
    <row r="38" spans="1:9" ht="26.25" customHeight="1">
      <c r="A38" s="215"/>
      <c r="B38" s="223"/>
      <c r="C38" s="216"/>
      <c r="D38" s="216"/>
      <c r="E38" s="216"/>
      <c r="F38" s="216"/>
      <c r="G38" s="212"/>
      <c r="H38" s="307" t="s">
        <v>101</v>
      </c>
      <c r="I38" s="304" t="s">
        <v>47</v>
      </c>
    </row>
    <row r="39" spans="1:9" ht="26.25" customHeight="1">
      <c r="A39" s="209" t="s">
        <v>287</v>
      </c>
      <c r="G39" s="305"/>
      <c r="H39" s="305">
        <v>357</v>
      </c>
      <c r="I39" s="313">
        <v>449</v>
      </c>
    </row>
    <row r="40" spans="1:9" ht="26.25" customHeight="1">
      <c r="A40" s="209" t="s">
        <v>288</v>
      </c>
      <c r="G40" s="305"/>
      <c r="H40" s="305">
        <v>189</v>
      </c>
      <c r="I40" s="306">
        <v>190</v>
      </c>
    </row>
    <row r="41" spans="1:9" ht="26.25" customHeight="1">
      <c r="A41" s="209" t="s">
        <v>183</v>
      </c>
      <c r="G41" s="305"/>
      <c r="H41" s="305"/>
      <c r="I41" s="306"/>
    </row>
    <row r="42" spans="2:9" ht="26.25" customHeight="1">
      <c r="B42" s="209" t="s">
        <v>289</v>
      </c>
      <c r="G42" s="305"/>
      <c r="H42" s="305">
        <v>-154</v>
      </c>
      <c r="I42" s="313">
        <v>-172</v>
      </c>
    </row>
    <row r="43" spans="1:9" ht="26.25" customHeight="1">
      <c r="A43" s="223"/>
      <c r="B43" s="223" t="s">
        <v>290</v>
      </c>
      <c r="C43" s="216"/>
      <c r="D43" s="216"/>
      <c r="E43" s="216"/>
      <c r="F43" s="216"/>
      <c r="G43" s="307"/>
      <c r="H43" s="344">
        <v>-304</v>
      </c>
      <c r="I43" s="304">
        <f>-417-19</f>
        <v>-436</v>
      </c>
    </row>
    <row r="44" spans="1:9" ht="26.25" customHeight="1">
      <c r="A44" s="223" t="s">
        <v>134</v>
      </c>
      <c r="B44" s="223"/>
      <c r="C44" s="216"/>
      <c r="D44" s="216"/>
      <c r="E44" s="216"/>
      <c r="F44" s="216"/>
      <c r="G44" s="307"/>
      <c r="H44" s="307">
        <f>SUM(H39:H43)</f>
        <v>88</v>
      </c>
      <c r="I44" s="304">
        <f>SUM(I39:I43)</f>
        <v>31</v>
      </c>
    </row>
    <row r="45" ht="12.75" customHeight="1"/>
    <row r="46" spans="1:9" s="2" customFormat="1" ht="25.5" customHeight="1">
      <c r="A46" s="67" t="s">
        <v>322</v>
      </c>
      <c r="B46" s="1"/>
      <c r="C46" s="1"/>
      <c r="D46" s="1"/>
      <c r="E46" s="1"/>
      <c r="F46" s="1"/>
      <c r="G46" s="1"/>
      <c r="I46" s="236"/>
    </row>
    <row r="47" ht="26.25" customHeight="1">
      <c r="A47" s="209" t="s">
        <v>291</v>
      </c>
    </row>
    <row r="48" ht="26.25" customHeight="1">
      <c r="A48" s="209" t="s">
        <v>292</v>
      </c>
    </row>
    <row r="49" ht="26.25" customHeight="1">
      <c r="A49" s="209" t="s">
        <v>293</v>
      </c>
    </row>
  </sheetData>
  <printOptions/>
  <pageMargins left="0.7480314960629921" right="0.7480314960629921" top="0.984251968503937" bottom="0.984251968503937" header="0.2755905511811024" footer="0.1968503937007874"/>
  <pageSetup firstPageNumber="43" useFirstPageNumber="1" fitToHeight="1" fitToWidth="1" orientation="portrait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N2338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1" width="3.77734375" style="180" customWidth="1"/>
    <col min="2" max="2" width="3.77734375" style="4" customWidth="1"/>
    <col min="3" max="8" width="8.88671875" style="4" customWidth="1"/>
    <col min="9" max="9" width="6.77734375" style="4" customWidth="1"/>
    <col min="10" max="10" width="4.77734375" style="4" customWidth="1"/>
    <col min="11" max="11" width="8.88671875" style="4" customWidth="1"/>
    <col min="12" max="12" width="10.77734375" style="4" customWidth="1"/>
    <col min="13" max="13" width="12.77734375" style="194" customWidth="1"/>
    <col min="14" max="15" width="12.77734375" style="4" customWidth="1"/>
    <col min="16" max="16384" width="8.88671875" style="4" customWidth="1"/>
  </cols>
  <sheetData>
    <row r="1" spans="1:5" ht="25.5" customHeight="1">
      <c r="A1" s="177" t="s">
        <v>33</v>
      </c>
      <c r="B1" s="172"/>
      <c r="C1" s="172"/>
      <c r="D1" s="172"/>
      <c r="E1" s="172"/>
    </row>
    <row r="3" ht="25.5" customHeight="1">
      <c r="A3" s="200" t="s">
        <v>135</v>
      </c>
    </row>
    <row r="4" ht="12" customHeight="1"/>
    <row r="5" spans="1:66" ht="25.5" customHeight="1">
      <c r="A5" s="148" t="s">
        <v>46</v>
      </c>
      <c r="B5" s="97" t="s">
        <v>334</v>
      </c>
      <c r="C5" s="97"/>
      <c r="D5" s="97"/>
      <c r="E5" s="97"/>
      <c r="F5" s="97"/>
      <c r="G5" s="97"/>
      <c r="H5" s="97"/>
      <c r="I5" s="97"/>
      <c r="J5" s="97"/>
      <c r="K5" s="97"/>
      <c r="L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</row>
    <row r="6" spans="1:66" ht="25.5" customHeight="1">
      <c r="A6" s="148"/>
      <c r="B6" s="97" t="s">
        <v>337</v>
      </c>
      <c r="C6" s="97"/>
      <c r="D6" s="97"/>
      <c r="E6" s="97"/>
      <c r="F6" s="97"/>
      <c r="G6" s="97"/>
      <c r="H6" s="97"/>
      <c r="I6" s="97"/>
      <c r="J6" s="97"/>
      <c r="K6" s="97"/>
      <c r="L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</row>
    <row r="7" spans="1:66" ht="25.5" customHeight="1">
      <c r="A7" s="148"/>
      <c r="B7" s="97" t="s">
        <v>338</v>
      </c>
      <c r="C7" s="97"/>
      <c r="D7" s="97"/>
      <c r="E7" s="97"/>
      <c r="F7" s="97"/>
      <c r="G7" s="97"/>
      <c r="H7" s="97"/>
      <c r="I7" s="97"/>
      <c r="J7" s="97"/>
      <c r="K7" s="97"/>
      <c r="L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</row>
    <row r="8" spans="1:66" ht="25.5" customHeight="1">
      <c r="A8" s="148"/>
      <c r="B8" s="97" t="s">
        <v>339</v>
      </c>
      <c r="C8" s="97"/>
      <c r="D8" s="97"/>
      <c r="E8" s="97"/>
      <c r="F8" s="97"/>
      <c r="G8" s="97"/>
      <c r="H8" s="97"/>
      <c r="I8" s="97"/>
      <c r="J8" s="97"/>
      <c r="K8" s="97"/>
      <c r="L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</row>
    <row r="9" spans="1:66" ht="25.5" customHeight="1">
      <c r="A9" s="148"/>
      <c r="B9" s="97" t="s">
        <v>340</v>
      </c>
      <c r="C9" s="97"/>
      <c r="D9" s="97"/>
      <c r="E9" s="97"/>
      <c r="F9" s="97"/>
      <c r="G9" s="97"/>
      <c r="H9" s="97"/>
      <c r="I9" s="97"/>
      <c r="J9" s="97"/>
      <c r="K9" s="97"/>
      <c r="L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</row>
    <row r="10" spans="1:66" ht="25.5" customHeight="1">
      <c r="A10" s="148"/>
      <c r="B10" s="97" t="s">
        <v>335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</row>
    <row r="11" spans="1:66" ht="25.5" customHeight="1">
      <c r="A11" s="148"/>
      <c r="B11" s="97" t="s">
        <v>336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</row>
    <row r="12" spans="1:66" ht="9.75" customHeight="1">
      <c r="A12" s="148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</row>
    <row r="13" spans="1:66" ht="25.5" customHeight="1">
      <c r="A13" s="148" t="s">
        <v>68</v>
      </c>
      <c r="B13" s="97" t="s">
        <v>341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</row>
    <row r="14" spans="1:66" ht="25.5" customHeight="1">
      <c r="A14" s="148"/>
      <c r="B14" s="97" t="s">
        <v>249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</row>
    <row r="15" spans="1:66" ht="25.5" customHeight="1">
      <c r="A15" s="148"/>
      <c r="B15" s="97" t="s">
        <v>342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</row>
    <row r="16" spans="1:66" ht="25.5" customHeight="1">
      <c r="A16" s="148"/>
      <c r="B16" s="97" t="s">
        <v>297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</row>
    <row r="17" spans="1:66" ht="25.5" customHeight="1">
      <c r="A17" s="148"/>
      <c r="B17" s="97" t="s">
        <v>294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</row>
    <row r="18" spans="1:66" ht="9.75" customHeight="1">
      <c r="A18" s="148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</row>
    <row r="19" spans="1:66" ht="25.5" customHeight="1">
      <c r="A19" s="148" t="s">
        <v>69</v>
      </c>
      <c r="B19" s="97" t="s">
        <v>136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4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</row>
    <row r="20" spans="1:66" ht="25.5" customHeight="1">
      <c r="A20" s="148"/>
      <c r="B20" s="1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95"/>
      <c r="N20" s="240" t="s">
        <v>101</v>
      </c>
      <c r="O20" s="195" t="s">
        <v>47</v>
      </c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</row>
    <row r="21" spans="1:66" ht="25.5" customHeight="1">
      <c r="A21" s="148"/>
      <c r="B21" s="97" t="s">
        <v>155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53"/>
      <c r="N21" s="489">
        <v>7264</v>
      </c>
      <c r="O21" s="368">
        <v>8675</v>
      </c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</row>
    <row r="22" spans="1:66" ht="25.5" customHeight="1">
      <c r="A22" s="148"/>
      <c r="B22" s="97" t="s">
        <v>137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53"/>
      <c r="N22" s="489">
        <v>4369</v>
      </c>
      <c r="O22" s="368">
        <v>6098</v>
      </c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</row>
    <row r="23" spans="1:66" ht="25.5" customHeight="1">
      <c r="A23" s="148"/>
      <c r="B23" s="97" t="s">
        <v>43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53"/>
      <c r="N23" s="489">
        <v>2148</v>
      </c>
      <c r="O23" s="368">
        <v>1896</v>
      </c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</row>
    <row r="24" spans="1:66" ht="25.5" customHeight="1">
      <c r="A24" s="148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291"/>
      <c r="N24" s="492">
        <f>SUM(N21:N23)</f>
        <v>13781</v>
      </c>
      <c r="O24" s="493">
        <f>SUM(O21:O23)</f>
        <v>16669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</row>
    <row r="25" spans="1:66" ht="9.75" customHeight="1">
      <c r="A25" s="148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67"/>
      <c r="N25" s="167"/>
      <c r="O25" s="16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</row>
    <row r="26" spans="1:66" ht="25.5" customHeight="1">
      <c r="A26" s="148" t="s">
        <v>70</v>
      </c>
      <c r="B26" s="97" t="s">
        <v>365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N26" s="153"/>
      <c r="O26" s="153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</row>
    <row r="27" spans="1:66" ht="9.75" customHeight="1">
      <c r="A27" s="148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N27" s="153"/>
      <c r="O27" s="153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</row>
    <row r="28" spans="1:66" ht="25.5" customHeight="1">
      <c r="A28" s="148" t="s">
        <v>71</v>
      </c>
      <c r="B28" s="97" t="s">
        <v>367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N28" s="153"/>
      <c r="O28" s="153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</row>
    <row r="29" spans="1:66" ht="25.5" customHeight="1">
      <c r="A29" s="148"/>
      <c r="B29" s="97" t="s">
        <v>296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N29" s="153"/>
      <c r="O29" s="153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</row>
    <row r="30" spans="1:66" ht="25.5" customHeight="1">
      <c r="A30" s="148"/>
      <c r="B30" s="97" t="s">
        <v>368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N30" s="153"/>
      <c r="O30" s="153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</row>
    <row r="31" spans="1:66" ht="9.75" customHeight="1">
      <c r="A31" s="148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N31" s="153"/>
      <c r="O31" s="153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</row>
    <row r="32" spans="1:16" ht="25.5" customHeight="1">
      <c r="A32" s="148" t="s">
        <v>156</v>
      </c>
      <c r="B32" s="4" t="s">
        <v>138</v>
      </c>
      <c r="M32" s="4"/>
      <c r="P32" s="3"/>
    </row>
    <row r="33" spans="1:66" ht="25.5" customHeight="1">
      <c r="A33" s="14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292"/>
      <c r="N33" s="240" t="s">
        <v>101</v>
      </c>
      <c r="O33" s="195" t="s">
        <v>47</v>
      </c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</row>
    <row r="34" spans="1:66" ht="25.5" customHeight="1">
      <c r="A34" s="148"/>
      <c r="B34" s="97" t="s">
        <v>139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N34" s="489">
        <v>2135</v>
      </c>
      <c r="O34" s="368">
        <v>2226</v>
      </c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</row>
    <row r="35" spans="1:66" ht="25.5" customHeight="1">
      <c r="A35" s="148"/>
      <c r="B35" s="178" t="s">
        <v>251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293"/>
      <c r="N35" s="379">
        <v>432</v>
      </c>
      <c r="O35" s="381">
        <v>226</v>
      </c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</row>
    <row r="36" spans="1:66" ht="25.5" customHeight="1">
      <c r="A36" s="148"/>
      <c r="B36" s="97" t="s">
        <v>167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N36" s="489">
        <f>SUM(N34:N35)</f>
        <v>2567</v>
      </c>
      <c r="O36" s="368">
        <f>SUM(O34:O35)</f>
        <v>2452</v>
      </c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</row>
    <row r="37" spans="1:66" ht="25.5" customHeight="1">
      <c r="A37" s="148"/>
      <c r="B37" s="97" t="s">
        <v>295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N37" s="489"/>
      <c r="O37" s="368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</row>
    <row r="38" spans="1:66" ht="25.5" customHeight="1">
      <c r="A38" s="148"/>
      <c r="B38" s="97"/>
      <c r="C38" s="97" t="s">
        <v>172</v>
      </c>
      <c r="D38" s="97"/>
      <c r="E38" s="97"/>
      <c r="F38" s="97"/>
      <c r="G38" s="97"/>
      <c r="H38" s="97"/>
      <c r="I38" s="97"/>
      <c r="J38" s="97"/>
      <c r="K38" s="97"/>
      <c r="L38" s="97"/>
      <c r="N38" s="489">
        <v>1074</v>
      </c>
      <c r="O38" s="368">
        <v>1241</v>
      </c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</row>
    <row r="39" spans="1:66" ht="25.5" customHeight="1">
      <c r="A39" s="148"/>
      <c r="B39" s="97" t="s">
        <v>345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N39" s="489">
        <v>214</v>
      </c>
      <c r="O39" s="368">
        <v>365</v>
      </c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</row>
    <row r="40" spans="1:66" ht="25.5" customHeight="1">
      <c r="A40" s="148"/>
      <c r="B40" s="97" t="s">
        <v>140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N40" s="489">
        <v>451</v>
      </c>
      <c r="O40" s="368">
        <v>202</v>
      </c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</row>
    <row r="41" spans="1:66" ht="25.5" customHeight="1">
      <c r="A41" s="148"/>
      <c r="B41" s="97" t="s">
        <v>250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N41" s="489">
        <v>120</v>
      </c>
      <c r="O41" s="368">
        <v>100</v>
      </c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</row>
    <row r="42" spans="1:66" ht="25.5" customHeight="1">
      <c r="A42" s="148"/>
      <c r="B42" s="178" t="s">
        <v>141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293"/>
      <c r="N42" s="379">
        <v>19</v>
      </c>
      <c r="O42" s="381">
        <v>13</v>
      </c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</row>
    <row r="43" spans="1:66" ht="25.5" customHeight="1">
      <c r="A43" s="14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294"/>
      <c r="N43" s="492">
        <f>SUM(N36:N42)</f>
        <v>4445</v>
      </c>
      <c r="O43" s="493">
        <f>SUM(O36:O42)</f>
        <v>4373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</row>
    <row r="44" spans="1:66" ht="19.5" customHeight="1">
      <c r="A44" s="148"/>
      <c r="B44" s="97" t="s">
        <v>142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N44" s="489"/>
      <c r="O44" s="368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</row>
    <row r="45" spans="1:66" ht="25.5" customHeight="1">
      <c r="A45" s="148"/>
      <c r="B45" s="97" t="s">
        <v>143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N45" s="489">
        <v>3083</v>
      </c>
      <c r="O45" s="368">
        <v>2293</v>
      </c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</row>
    <row r="46" spans="1:66" ht="25.5" customHeight="1">
      <c r="A46" s="148"/>
      <c r="B46" s="97" t="s">
        <v>144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N46" s="489">
        <v>1362</v>
      </c>
      <c r="O46" s="368">
        <v>2080</v>
      </c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</row>
    <row r="47" spans="1:66" ht="25.5" customHeight="1">
      <c r="A47" s="148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294"/>
      <c r="N47" s="492">
        <f>SUM(N45:N46)</f>
        <v>4445</v>
      </c>
      <c r="O47" s="493">
        <f>SUM(O45:O46)</f>
        <v>4373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</row>
    <row r="48" spans="1:66" ht="25.5" customHeight="1">
      <c r="A48" s="148"/>
      <c r="B48" s="193" t="s">
        <v>346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517"/>
      <c r="N48" s="376"/>
      <c r="O48" s="380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</row>
    <row r="49" spans="1:66" ht="9.75" customHeight="1">
      <c r="A49" s="148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N49" s="368"/>
      <c r="O49" s="368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</row>
    <row r="50" spans="1:66" ht="25.5" customHeight="1">
      <c r="A50" s="148" t="s">
        <v>157</v>
      </c>
      <c r="B50" s="97" t="s">
        <v>145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4"/>
      <c r="N50" s="368"/>
      <c r="O50" s="368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</row>
    <row r="51" spans="2:66" ht="25.5" customHeight="1"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292"/>
      <c r="N51" s="466" t="s">
        <v>101</v>
      </c>
      <c r="O51" s="360" t="s">
        <v>47</v>
      </c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</row>
    <row r="52" spans="2:66" ht="25.5" customHeight="1">
      <c r="B52" s="97" t="s">
        <v>21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N52" s="489">
        <v>10787</v>
      </c>
      <c r="O52" s="368">
        <v>9882</v>
      </c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</row>
    <row r="53" spans="2:66" ht="25.5" customHeight="1">
      <c r="B53" s="97" t="s">
        <v>31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N53" s="489">
        <v>894</v>
      </c>
      <c r="O53" s="368">
        <v>902</v>
      </c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</row>
    <row r="54" spans="2:66" ht="25.5" customHeight="1"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294"/>
      <c r="N54" s="492">
        <f>SUM(N52:N53)</f>
        <v>11681</v>
      </c>
      <c r="O54" s="493">
        <f>SUM(O52:O53)</f>
        <v>10784</v>
      </c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2:66" ht="19.5" customHeight="1">
      <c r="B55" s="97" t="s">
        <v>40</v>
      </c>
      <c r="C55" s="97"/>
      <c r="D55" s="97"/>
      <c r="F55" s="97"/>
      <c r="G55" s="97"/>
      <c r="H55" s="97"/>
      <c r="I55" s="97"/>
      <c r="J55" s="97"/>
      <c r="K55" s="97"/>
      <c r="L55" s="97"/>
      <c r="N55" s="489"/>
      <c r="O55" s="36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</row>
    <row r="56" spans="2:66" ht="25.5" customHeight="1">
      <c r="B56" s="97"/>
      <c r="C56" s="97" t="s">
        <v>30</v>
      </c>
      <c r="D56" s="97"/>
      <c r="E56" s="97"/>
      <c r="F56" s="97"/>
      <c r="G56" s="97"/>
      <c r="H56" s="97"/>
      <c r="I56" s="97"/>
      <c r="J56" s="97"/>
      <c r="K56" s="97"/>
      <c r="L56" s="97"/>
      <c r="N56" s="489">
        <f>6452+623</f>
        <v>7075</v>
      </c>
      <c r="O56" s="368">
        <v>8666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</row>
    <row r="57" spans="2:66" ht="25.5" customHeight="1">
      <c r="B57" s="97"/>
      <c r="C57" s="97" t="s">
        <v>158</v>
      </c>
      <c r="D57" s="97"/>
      <c r="E57" s="97"/>
      <c r="F57" s="97"/>
      <c r="G57" s="97"/>
      <c r="H57" s="97"/>
      <c r="I57" s="97"/>
      <c r="J57" s="97"/>
      <c r="K57" s="97"/>
      <c r="L57" s="97"/>
      <c r="N57" s="489">
        <f>4335+271</f>
        <v>4606</v>
      </c>
      <c r="O57" s="368">
        <v>2118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</row>
    <row r="58" spans="2:66" ht="25.5" customHeight="1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294"/>
      <c r="N58" s="492">
        <f>SUM(N56:N57)</f>
        <v>11681</v>
      </c>
      <c r="O58" s="493">
        <f>SUM(O56:O57)</f>
        <v>10784</v>
      </c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</row>
    <row r="59" spans="2:66" ht="25.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N59" s="153"/>
      <c r="O59" s="153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</row>
    <row r="60" spans="2:66" ht="25.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N60" s="153"/>
      <c r="O60" s="153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</row>
    <row r="61" spans="2:66" ht="25.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N61" s="153"/>
      <c r="O61" s="153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</row>
    <row r="62" spans="2:66" ht="25.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N62" s="153"/>
      <c r="O62" s="153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</row>
    <row r="63" spans="2:66" ht="25.5" customHeight="1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N63" s="153"/>
      <c r="O63" s="153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</row>
    <row r="64" spans="2:66" ht="25.5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N64" s="153"/>
      <c r="O64" s="153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</row>
    <row r="65" spans="2:66" ht="25.5" customHeight="1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N65" s="153"/>
      <c r="O65" s="153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</row>
    <row r="66" spans="2:66" ht="25.5" customHeight="1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N66" s="153"/>
      <c r="O66" s="153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</row>
    <row r="67" spans="2:66" ht="25.5" customHeight="1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N67" s="153"/>
      <c r="O67" s="153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</row>
    <row r="68" spans="2:66" ht="25.5" customHeight="1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N68" s="153"/>
      <c r="O68" s="153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</row>
    <row r="69" spans="2:66" ht="25.5" customHeight="1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N69" s="153"/>
      <c r="O69" s="153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</row>
    <row r="70" spans="2:66" ht="25.5" customHeight="1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N70" s="153"/>
      <c r="O70" s="153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</row>
    <row r="71" spans="2:66" ht="25.5" customHeight="1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N71" s="153"/>
      <c r="O71" s="153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</row>
    <row r="72" spans="2:66" ht="25.5" customHeight="1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N72" s="153"/>
      <c r="O72" s="153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</row>
    <row r="73" spans="2:66" ht="25.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N73" s="153"/>
      <c r="O73" s="153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</row>
    <row r="74" spans="2:66" ht="25.5" customHeight="1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N74" s="153"/>
      <c r="O74" s="153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</row>
    <row r="75" spans="2:66" ht="25.5" customHeight="1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N75" s="153"/>
      <c r="O75" s="153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</row>
    <row r="76" spans="2:66" ht="25.5" customHeight="1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N76" s="153"/>
      <c r="O76" s="153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</row>
    <row r="77" spans="2:66" ht="25.5" customHeight="1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N77" s="153"/>
      <c r="O77" s="153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</row>
    <row r="78" spans="2:66" ht="25.5" customHeight="1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N78" s="153"/>
      <c r="O78" s="153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</row>
    <row r="79" spans="2:66" ht="25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N79" s="153"/>
      <c r="O79" s="153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</row>
    <row r="80" spans="2:66" ht="25.5" customHeight="1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N80" s="153"/>
      <c r="O80" s="153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</row>
    <row r="81" spans="2:66" ht="25.5" customHeight="1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N81" s="153"/>
      <c r="O81" s="153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</row>
    <row r="82" spans="2:66" ht="25.5" customHeight="1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N82" s="153"/>
      <c r="O82" s="153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</row>
    <row r="83" spans="2:66" ht="25.5" customHeight="1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N83" s="153"/>
      <c r="O83" s="153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</row>
    <row r="84" spans="2:66" ht="25.5" customHeight="1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N84" s="153"/>
      <c r="O84" s="153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</row>
    <row r="85" spans="2:66" ht="25.5" customHeight="1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N85" s="153"/>
      <c r="O85" s="153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</row>
    <row r="86" spans="2:66" ht="25.5" customHeight="1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N86" s="153"/>
      <c r="O86" s="153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</row>
    <row r="87" spans="2:66" ht="25.5" customHeight="1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N87" s="153"/>
      <c r="O87" s="153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</row>
    <row r="88" spans="2:66" ht="25.5" customHeight="1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N88" s="153"/>
      <c r="O88" s="153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</row>
    <row r="89" spans="2:66" ht="25.5" customHeight="1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N89" s="153"/>
      <c r="O89" s="153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</row>
    <row r="90" spans="2:66" ht="25.5" customHeight="1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N90" s="153"/>
      <c r="O90" s="153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</row>
    <row r="91" spans="2:66" ht="25.5" customHeight="1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N91" s="153"/>
      <c r="O91" s="153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</row>
    <row r="92" spans="2:66" ht="25.5" customHeight="1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N92" s="153"/>
      <c r="O92" s="153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</row>
    <row r="93" spans="2:66" ht="25.5" customHeight="1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N93" s="153"/>
      <c r="O93" s="153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</row>
    <row r="94" spans="2:66" ht="25.5" customHeight="1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N94" s="153"/>
      <c r="O94" s="153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</row>
    <row r="95" spans="2:66" ht="25.5" customHeight="1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N95" s="153"/>
      <c r="O95" s="153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</row>
    <row r="96" spans="2:66" ht="25.5" customHeight="1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N96" s="153"/>
      <c r="O96" s="153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</row>
    <row r="97" spans="2:66" ht="25.5" customHeight="1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N97" s="153"/>
      <c r="O97" s="153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</row>
    <row r="98" spans="2:66" ht="25.5" customHeight="1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N98" s="153"/>
      <c r="O98" s="153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</row>
    <row r="99" spans="2:66" ht="25.5" customHeight="1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N99" s="153"/>
      <c r="O99" s="153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</row>
    <row r="100" spans="2:66" ht="25.5" customHeight="1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N100" s="153"/>
      <c r="O100" s="153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</row>
    <row r="101" spans="2:66" ht="25.5" customHeight="1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N101" s="153"/>
      <c r="O101" s="153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</row>
    <row r="102" spans="2:66" ht="25.5" customHeight="1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N102" s="153"/>
      <c r="O102" s="153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</row>
    <row r="103" spans="2:66" ht="25.5" customHeight="1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N103" s="153"/>
      <c r="O103" s="153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</row>
    <row r="104" spans="2:66" ht="25.5" customHeight="1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N104" s="153"/>
      <c r="O104" s="153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</row>
    <row r="105" spans="2:66" ht="25.5" customHeight="1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N105" s="153"/>
      <c r="O105" s="153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</row>
    <row r="106" spans="2:66" ht="25.5" customHeight="1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N106" s="153"/>
      <c r="O106" s="153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</row>
    <row r="107" spans="2:66" ht="25.5" customHeight="1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N107" s="153"/>
      <c r="O107" s="153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</row>
    <row r="108" spans="2:66" ht="25.5" customHeight="1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N108" s="153"/>
      <c r="O108" s="153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</row>
    <row r="109" spans="2:66" ht="25.5" customHeight="1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N109" s="153"/>
      <c r="O109" s="153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</row>
    <row r="110" spans="2:66" ht="25.5" customHeight="1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N110" s="153"/>
      <c r="O110" s="153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</row>
    <row r="111" spans="2:66" ht="25.5" customHeight="1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N111" s="153"/>
      <c r="O111" s="153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</row>
    <row r="112" spans="2:66" ht="25.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N112" s="153"/>
      <c r="O112" s="153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</row>
    <row r="113" spans="2:66" ht="25.5" customHeight="1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N113" s="153"/>
      <c r="O113" s="153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</row>
    <row r="114" spans="2:66" ht="25.5" customHeight="1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N114" s="153"/>
      <c r="O114" s="153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</row>
    <row r="115" spans="2:66" ht="25.5" customHeight="1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N115" s="153"/>
      <c r="O115" s="153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</row>
    <row r="116" spans="2:66" ht="25.5" customHeight="1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N116" s="153"/>
      <c r="O116" s="153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</row>
    <row r="117" spans="2:66" ht="25.5" customHeight="1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N117" s="153"/>
      <c r="O117" s="153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</row>
    <row r="118" spans="2:66" ht="25.5" customHeight="1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N118" s="153"/>
      <c r="O118" s="153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</row>
    <row r="119" spans="2:66" ht="25.5" customHeight="1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N119" s="153"/>
      <c r="O119" s="153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</row>
    <row r="120" spans="2:66" ht="25.5" customHeight="1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N120" s="153"/>
      <c r="O120" s="153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</row>
    <row r="121" spans="2:66" ht="25.5" customHeight="1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N121" s="153"/>
      <c r="O121" s="153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</row>
    <row r="122" spans="2:66" ht="25.5" customHeight="1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N122" s="153"/>
      <c r="O122" s="153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</row>
    <row r="123" spans="2:66" ht="25.5" customHeight="1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N123" s="153"/>
      <c r="O123" s="153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</row>
    <row r="124" spans="2:66" ht="25.5" customHeight="1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N124" s="153"/>
      <c r="O124" s="153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</row>
    <row r="125" spans="2:66" ht="25.5" customHeight="1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N125" s="153"/>
      <c r="O125" s="153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</row>
    <row r="126" spans="2:66" ht="25.5" customHeight="1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N126" s="153"/>
      <c r="O126" s="153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</row>
    <row r="127" spans="2:66" ht="25.5" customHeight="1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N127" s="153"/>
      <c r="O127" s="153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</row>
    <row r="128" spans="2:66" ht="25.5" customHeight="1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N128" s="153"/>
      <c r="O128" s="153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</row>
    <row r="129" spans="2:66" ht="25.5" customHeight="1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N129" s="153"/>
      <c r="O129" s="153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</row>
    <row r="130" spans="2:66" ht="25.5" customHeight="1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N130" s="153"/>
      <c r="O130" s="153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</row>
    <row r="131" spans="2:66" ht="25.5" customHeight="1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N131" s="153"/>
      <c r="O131" s="153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</row>
    <row r="132" spans="2:66" ht="25.5" customHeight="1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N132" s="153"/>
      <c r="O132" s="153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</row>
    <row r="133" spans="2:66" ht="25.5" customHeight="1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N133" s="153"/>
      <c r="O133" s="153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</row>
    <row r="134" spans="2:66" ht="25.5" customHeight="1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N134" s="153"/>
      <c r="O134" s="153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</row>
    <row r="135" spans="2:66" ht="25.5" customHeight="1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N135" s="153"/>
      <c r="O135" s="153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</row>
    <row r="136" spans="2:66" ht="25.5" customHeight="1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N136" s="153"/>
      <c r="O136" s="153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</row>
    <row r="137" spans="2:66" ht="25.5" customHeight="1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N137" s="153"/>
      <c r="O137" s="153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</row>
    <row r="138" spans="2:66" ht="25.5" customHeight="1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N138" s="153"/>
      <c r="O138" s="153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</row>
    <row r="139" spans="2:66" ht="25.5" customHeight="1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N139" s="153"/>
      <c r="O139" s="153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</row>
    <row r="140" spans="2:66" ht="25.5" customHeight="1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N140" s="153"/>
      <c r="O140" s="153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</row>
    <row r="141" spans="2:66" ht="25.5" customHeight="1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N141" s="153"/>
      <c r="O141" s="153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</row>
    <row r="142" spans="2:66" ht="25.5" customHeight="1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N142" s="153"/>
      <c r="O142" s="153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</row>
    <row r="143" spans="2:66" ht="25.5" customHeight="1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N143" s="153"/>
      <c r="O143" s="153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</row>
    <row r="144" spans="2:66" ht="25.5" customHeight="1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N144" s="153"/>
      <c r="O144" s="153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</row>
    <row r="145" spans="2:66" ht="25.5" customHeight="1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N145" s="153"/>
      <c r="O145" s="153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</row>
    <row r="146" spans="2:66" ht="25.5" customHeight="1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N146" s="153"/>
      <c r="O146" s="153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</row>
    <row r="147" spans="2:66" ht="25.5" customHeight="1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N147" s="153"/>
      <c r="O147" s="153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</row>
    <row r="148" spans="2:66" ht="25.5" customHeight="1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N148" s="153"/>
      <c r="O148" s="153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</row>
    <row r="149" spans="2:66" ht="25.5" customHeight="1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N149" s="153"/>
      <c r="O149" s="153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</row>
    <row r="150" spans="2:66" ht="25.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N150" s="153"/>
      <c r="O150" s="153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</row>
    <row r="151" spans="2:66" ht="25.5" customHeight="1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N151" s="153"/>
      <c r="O151" s="153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</row>
    <row r="152" spans="2:66" ht="25.5" customHeight="1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N152" s="153"/>
      <c r="O152" s="153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</row>
    <row r="153" spans="2:66" ht="25.5" customHeight="1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N153" s="153"/>
      <c r="O153" s="153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</row>
    <row r="154" spans="2:66" ht="25.5" customHeight="1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N154" s="153"/>
      <c r="O154" s="153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</row>
    <row r="155" spans="2:66" ht="25.5" customHeight="1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N155" s="153"/>
      <c r="O155" s="153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</row>
    <row r="156" spans="2:66" ht="25.5" customHeight="1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N156" s="153"/>
      <c r="O156" s="153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</row>
    <row r="157" spans="2:66" ht="25.5" customHeight="1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N157" s="153"/>
      <c r="O157" s="153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</row>
    <row r="158" spans="2:66" ht="25.5" customHeight="1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N158" s="153"/>
      <c r="O158" s="153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</row>
    <row r="159" spans="2:66" ht="25.5" customHeight="1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N159" s="153"/>
      <c r="O159" s="153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</row>
    <row r="160" spans="2:66" ht="25.5" customHeight="1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N160" s="153"/>
      <c r="O160" s="153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</row>
    <row r="161" spans="2:66" ht="25.5" customHeight="1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N161" s="153"/>
      <c r="O161" s="153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</row>
    <row r="162" spans="2:66" ht="25.5" customHeight="1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N162" s="153"/>
      <c r="O162" s="153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</row>
    <row r="163" spans="2:66" ht="25.5" customHeight="1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N163" s="153"/>
      <c r="O163" s="153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</row>
    <row r="164" spans="2:66" ht="25.5" customHeight="1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N164" s="153"/>
      <c r="O164" s="153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</row>
    <row r="165" spans="2:66" ht="25.5" customHeight="1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N165" s="153"/>
      <c r="O165" s="153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</row>
    <row r="166" spans="2:66" ht="25.5" customHeight="1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N166" s="153"/>
      <c r="O166" s="153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</row>
    <row r="167" spans="2:66" ht="25.5" customHeight="1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N167" s="153"/>
      <c r="O167" s="153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</row>
    <row r="168" spans="2:66" ht="25.5" customHeight="1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N168" s="153"/>
      <c r="O168" s="153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</row>
    <row r="169" spans="2:66" ht="25.5" customHeight="1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N169" s="153"/>
      <c r="O169" s="153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</row>
    <row r="170" spans="2:66" ht="25.5" customHeight="1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N170" s="153"/>
      <c r="O170" s="153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</row>
    <row r="171" spans="2:66" ht="25.5" customHeight="1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N171" s="153"/>
      <c r="O171" s="153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</row>
    <row r="172" spans="2:66" ht="25.5" customHeight="1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N172" s="153"/>
      <c r="O172" s="153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</row>
    <row r="173" spans="2:66" ht="25.5" customHeight="1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N173" s="153"/>
      <c r="O173" s="153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</row>
    <row r="174" spans="2:66" ht="25.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N174" s="153"/>
      <c r="O174" s="153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</row>
    <row r="175" spans="2:66" ht="25.5" customHeight="1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N175" s="153"/>
      <c r="O175" s="153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</row>
    <row r="176" spans="2:66" ht="25.5" customHeight="1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N176" s="153"/>
      <c r="O176" s="153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</row>
    <row r="177" spans="2:66" ht="25.5" customHeight="1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N177" s="153"/>
      <c r="O177" s="153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</row>
    <row r="178" spans="2:66" ht="25.5" customHeight="1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N178" s="153"/>
      <c r="O178" s="153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</row>
    <row r="179" spans="2:66" ht="25.5" customHeight="1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N179" s="153"/>
      <c r="O179" s="153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</row>
    <row r="180" spans="2:66" ht="25.5" customHeight="1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N180" s="153"/>
      <c r="O180" s="153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</row>
    <row r="181" spans="2:66" ht="25.5" customHeight="1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N181" s="153"/>
      <c r="O181" s="153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</row>
    <row r="182" spans="2:66" ht="25.5" customHeight="1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N182" s="153"/>
      <c r="O182" s="153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</row>
    <row r="183" spans="2:66" ht="25.5" customHeight="1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N183" s="153"/>
      <c r="O183" s="153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</row>
    <row r="184" spans="2:66" ht="25.5" customHeight="1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N184" s="153"/>
      <c r="O184" s="153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</row>
    <row r="185" spans="2:66" ht="25.5" customHeight="1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N185" s="153"/>
      <c r="O185" s="153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</row>
    <row r="186" spans="2:66" ht="25.5" customHeight="1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N186" s="153"/>
      <c r="O186" s="153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</row>
    <row r="187" spans="2:66" ht="25.5" customHeight="1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N187" s="153"/>
      <c r="O187" s="153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</row>
    <row r="188" spans="2:66" ht="25.5" customHeight="1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N188" s="153"/>
      <c r="O188" s="153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</row>
    <row r="189" spans="2:66" ht="25.5" customHeight="1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N189" s="153"/>
      <c r="O189" s="153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</row>
    <row r="190" spans="2:66" ht="25.5" customHeight="1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N190" s="153"/>
      <c r="O190" s="153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</row>
    <row r="191" spans="2:66" ht="25.5" customHeight="1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N191" s="153"/>
      <c r="O191" s="153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</row>
    <row r="192" spans="2:66" ht="25.5" customHeight="1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N192" s="153"/>
      <c r="O192" s="153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</row>
    <row r="193" spans="2:66" ht="25.5" customHeight="1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N193" s="153"/>
      <c r="O193" s="153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</row>
    <row r="194" spans="2:66" ht="25.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N194" s="153"/>
      <c r="O194" s="153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</row>
    <row r="195" spans="2:66" ht="25.5" customHeight="1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N195" s="153"/>
      <c r="O195" s="153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</row>
    <row r="196" spans="2:66" ht="25.5" customHeight="1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N196" s="153"/>
      <c r="O196" s="153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</row>
    <row r="197" spans="2:66" ht="25.5" customHeight="1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N197" s="153"/>
      <c r="O197" s="153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</row>
    <row r="198" spans="2:66" ht="25.5" customHeight="1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N198" s="153"/>
      <c r="O198" s="153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</row>
    <row r="199" spans="2:66" ht="25.5" customHeight="1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N199" s="153"/>
      <c r="O199" s="153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</row>
    <row r="200" spans="2:66" ht="25.5" customHeight="1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N200" s="153"/>
      <c r="O200" s="153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</row>
    <row r="201" spans="2:66" ht="25.5" customHeight="1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N201" s="153"/>
      <c r="O201" s="153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</row>
    <row r="202" spans="2:66" ht="25.5" customHeight="1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N202" s="153"/>
      <c r="O202" s="153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</row>
    <row r="203" spans="2:66" ht="25.5" customHeight="1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N203" s="153"/>
      <c r="O203" s="153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</row>
    <row r="204" spans="2:66" ht="25.5" customHeight="1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N204" s="153"/>
      <c r="O204" s="153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</row>
    <row r="205" spans="2:66" ht="25.5" customHeight="1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N205" s="153"/>
      <c r="O205" s="153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</row>
    <row r="206" spans="2:66" ht="25.5" customHeight="1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N206" s="153"/>
      <c r="O206" s="153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</row>
    <row r="207" spans="2:66" ht="25.5" customHeight="1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N207" s="153"/>
      <c r="O207" s="153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</row>
    <row r="208" spans="2:66" ht="25.5" customHeight="1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N208" s="153"/>
      <c r="O208" s="153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</row>
    <row r="209" spans="2:66" ht="25.5" customHeight="1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N209" s="153"/>
      <c r="O209" s="153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</row>
    <row r="210" spans="2:66" ht="25.5" customHeight="1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N210" s="153"/>
      <c r="O210" s="153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</row>
    <row r="211" spans="2:66" ht="25.5" customHeight="1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N211" s="153"/>
      <c r="O211" s="153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</row>
    <row r="212" spans="2:66" ht="25.5" customHeight="1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N212" s="153"/>
      <c r="O212" s="153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</row>
    <row r="213" spans="2:66" ht="25.5" customHeight="1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N213" s="153"/>
      <c r="O213" s="153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</row>
    <row r="214" spans="2:66" ht="25.5" customHeight="1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N214" s="153"/>
      <c r="O214" s="153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</row>
    <row r="215" spans="2:66" ht="25.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N215" s="153"/>
      <c r="O215" s="153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</row>
    <row r="216" spans="2:66" ht="25.5" customHeight="1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N216" s="153"/>
      <c r="O216" s="153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</row>
    <row r="217" spans="2:66" ht="25.5" customHeight="1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N217" s="153"/>
      <c r="O217" s="153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</row>
    <row r="218" spans="2:66" ht="25.5" customHeight="1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N218" s="153"/>
      <c r="O218" s="153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</row>
    <row r="219" spans="2:66" ht="25.5" customHeight="1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N219" s="153"/>
      <c r="O219" s="153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</row>
    <row r="220" spans="2:66" ht="25.5" customHeight="1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N220" s="153"/>
      <c r="O220" s="153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</row>
    <row r="221" spans="2:66" ht="25.5" customHeight="1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N221" s="153"/>
      <c r="O221" s="153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</row>
    <row r="222" spans="2:66" ht="25.5" customHeight="1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N222" s="153"/>
      <c r="O222" s="153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</row>
    <row r="223" spans="2:66" ht="25.5" customHeight="1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N223" s="153"/>
      <c r="O223" s="153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</row>
    <row r="224" spans="2:66" ht="25.5" customHeight="1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N224" s="153"/>
      <c r="O224" s="153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</row>
    <row r="225" spans="2:66" ht="25.5" customHeight="1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N225" s="153"/>
      <c r="O225" s="153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</row>
    <row r="226" spans="2:66" ht="25.5" customHeight="1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N226" s="153"/>
      <c r="O226" s="153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</row>
    <row r="227" spans="2:66" ht="25.5" customHeight="1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N227" s="153"/>
      <c r="O227" s="153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</row>
    <row r="228" spans="2:66" ht="25.5" customHeight="1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N228" s="153"/>
      <c r="O228" s="153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</row>
    <row r="229" spans="2:66" ht="25.5" customHeight="1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N229" s="153"/>
      <c r="O229" s="153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</row>
    <row r="230" spans="2:66" ht="25.5" customHeight="1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N230" s="153"/>
      <c r="O230" s="153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</row>
    <row r="231" spans="2:66" ht="25.5" customHeight="1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N231" s="153"/>
      <c r="O231" s="153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</row>
    <row r="232" spans="2:66" ht="25.5" customHeight="1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N232" s="153"/>
      <c r="O232" s="153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</row>
    <row r="233" spans="2:66" ht="25.5" customHeight="1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N233" s="153"/>
      <c r="O233" s="153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</row>
    <row r="234" spans="2:66" ht="25.5" customHeight="1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N234" s="153"/>
      <c r="O234" s="153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</row>
    <row r="235" spans="2:66" ht="25.5" customHeight="1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N235" s="153"/>
      <c r="O235" s="153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</row>
    <row r="236" spans="2:66" ht="25.5" customHeight="1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N236" s="153"/>
      <c r="O236" s="153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</row>
    <row r="237" spans="2:66" ht="25.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N237" s="153"/>
      <c r="O237" s="153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</row>
    <row r="238" spans="2:66" ht="25.5" customHeight="1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N238" s="153"/>
      <c r="O238" s="153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</row>
    <row r="239" spans="2:66" ht="25.5" customHeight="1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N239" s="153"/>
      <c r="O239" s="153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</row>
    <row r="240" spans="2:66" ht="25.5" customHeight="1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N240" s="153"/>
      <c r="O240" s="153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</row>
    <row r="241" spans="2:66" ht="25.5" customHeight="1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N241" s="153"/>
      <c r="O241" s="153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</row>
    <row r="242" spans="2:66" ht="25.5" customHeight="1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N242" s="153"/>
      <c r="O242" s="153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</row>
    <row r="243" spans="2:66" ht="25.5" customHeight="1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N243" s="153"/>
      <c r="O243" s="153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</row>
    <row r="244" spans="2:66" ht="25.5" customHeight="1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N244" s="153"/>
      <c r="O244" s="153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</row>
    <row r="245" spans="2:66" ht="25.5" customHeight="1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N245" s="153"/>
      <c r="O245" s="153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</row>
    <row r="246" spans="2:66" ht="25.5" customHeight="1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N246" s="153"/>
      <c r="O246" s="153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</row>
    <row r="247" spans="2:66" ht="25.5" customHeight="1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N247" s="153"/>
      <c r="O247" s="153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</row>
    <row r="248" spans="2:66" ht="25.5" customHeight="1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N248" s="153"/>
      <c r="O248" s="153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</row>
    <row r="249" spans="2:66" ht="25.5" customHeight="1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N249" s="153"/>
      <c r="O249" s="153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</row>
    <row r="250" spans="2:66" ht="25.5" customHeight="1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N250" s="153"/>
      <c r="O250" s="153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</row>
    <row r="251" spans="2:66" ht="25.5" customHeight="1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N251" s="153"/>
      <c r="O251" s="153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</row>
    <row r="252" spans="2:66" ht="25.5" customHeight="1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N252" s="153"/>
      <c r="O252" s="153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</row>
    <row r="253" spans="2:66" ht="25.5" customHeight="1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N253" s="153"/>
      <c r="O253" s="153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</row>
    <row r="254" spans="2:66" ht="25.5" customHeight="1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N254" s="153"/>
      <c r="O254" s="153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</row>
    <row r="255" spans="2:66" ht="25.5" customHeight="1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N255" s="153"/>
      <c r="O255" s="153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</row>
    <row r="256" spans="2:66" ht="25.5" customHeight="1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N256" s="153"/>
      <c r="O256" s="153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</row>
    <row r="257" spans="2:66" ht="25.5" customHeight="1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N257" s="153"/>
      <c r="O257" s="153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</row>
    <row r="258" spans="2:66" ht="25.5" customHeight="1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N258" s="153"/>
      <c r="O258" s="153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</row>
    <row r="259" spans="2:66" ht="25.5" customHeight="1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N259" s="153"/>
      <c r="O259" s="153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</row>
    <row r="260" spans="2:66" ht="25.5" customHeight="1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N260" s="153"/>
      <c r="O260" s="153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</row>
    <row r="261" spans="2:66" ht="25.5" customHeight="1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N261" s="153"/>
      <c r="O261" s="153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</row>
    <row r="262" spans="2:66" ht="25.5" customHeight="1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N262" s="153"/>
      <c r="O262" s="153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</row>
    <row r="263" spans="2:66" ht="25.5" customHeight="1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N263" s="153"/>
      <c r="O263" s="153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</row>
    <row r="264" spans="2:66" ht="25.5" customHeight="1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N264" s="153"/>
      <c r="O264" s="153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</row>
    <row r="265" spans="2:66" ht="25.5" customHeight="1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N265" s="153"/>
      <c r="O265" s="153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</row>
    <row r="266" spans="2:66" ht="25.5" customHeight="1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N266" s="153"/>
      <c r="O266" s="153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</row>
    <row r="267" spans="2:66" ht="25.5" customHeight="1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N267" s="153"/>
      <c r="O267" s="153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</row>
    <row r="268" spans="2:66" ht="25.5" customHeight="1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N268" s="153"/>
      <c r="O268" s="153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</row>
    <row r="269" spans="2:66" ht="25.5" customHeight="1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N269" s="153"/>
      <c r="O269" s="153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</row>
    <row r="270" spans="2:66" ht="25.5" customHeight="1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N270" s="153"/>
      <c r="O270" s="153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</row>
    <row r="271" spans="2:66" ht="25.5" customHeight="1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N271" s="153"/>
      <c r="O271" s="153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</row>
    <row r="272" spans="2:66" ht="25.5" customHeight="1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N272" s="153"/>
      <c r="O272" s="153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</row>
    <row r="273" spans="2:66" ht="25.5" customHeight="1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N273" s="153"/>
      <c r="O273" s="153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</row>
    <row r="274" spans="2:66" ht="25.5" customHeight="1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N274" s="153"/>
      <c r="O274" s="153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</row>
    <row r="275" spans="2:66" ht="25.5" customHeight="1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N275" s="153"/>
      <c r="O275" s="153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</row>
    <row r="276" spans="2:66" ht="25.5" customHeight="1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N276" s="153"/>
      <c r="O276" s="153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</row>
    <row r="277" spans="2:66" ht="25.5" customHeight="1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N277" s="153"/>
      <c r="O277" s="153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</row>
    <row r="278" spans="2:66" ht="25.5" customHeight="1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N278" s="153"/>
      <c r="O278" s="153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</row>
    <row r="279" spans="2:66" ht="25.5" customHeight="1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N279" s="153"/>
      <c r="O279" s="153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</row>
    <row r="280" spans="2:66" ht="25.5" customHeight="1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N280" s="153"/>
      <c r="O280" s="153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</row>
    <row r="281" spans="2:66" ht="25.5" customHeight="1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N281" s="153"/>
      <c r="O281" s="153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</row>
    <row r="282" spans="2:66" ht="25.5" customHeight="1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N282" s="153"/>
      <c r="O282" s="153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</row>
    <row r="283" spans="2:66" ht="25.5" customHeight="1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N283" s="153"/>
      <c r="O283" s="153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</row>
    <row r="284" spans="2:66" ht="25.5" customHeight="1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N284" s="153"/>
      <c r="O284" s="153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</row>
    <row r="285" spans="2:66" ht="25.5" customHeight="1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N285" s="153"/>
      <c r="O285" s="153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</row>
    <row r="286" spans="2:66" ht="25.5" customHeight="1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N286" s="153"/>
      <c r="O286" s="153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</row>
    <row r="287" spans="2:66" ht="25.5" customHeight="1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N287" s="153"/>
      <c r="O287" s="153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</row>
    <row r="288" spans="2:66" ht="25.5" customHeight="1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N288" s="153"/>
      <c r="O288" s="153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</row>
    <row r="289" spans="2:66" ht="25.5" customHeight="1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N289" s="153"/>
      <c r="O289" s="153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</row>
    <row r="290" spans="2:66" ht="25.5" customHeight="1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N290" s="153"/>
      <c r="O290" s="153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</row>
    <row r="291" spans="2:66" ht="25.5" customHeight="1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N291" s="153"/>
      <c r="O291" s="153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</row>
    <row r="292" spans="2:66" ht="25.5" customHeight="1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N292" s="153"/>
      <c r="O292" s="153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</row>
    <row r="293" spans="2:66" ht="25.5" customHeight="1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N293" s="153"/>
      <c r="O293" s="153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</row>
    <row r="294" spans="2:66" ht="25.5" customHeight="1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N294" s="153"/>
      <c r="O294" s="153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</row>
    <row r="295" spans="2:66" ht="25.5" customHeight="1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N295" s="153"/>
      <c r="O295" s="153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</row>
    <row r="296" spans="2:66" ht="25.5" customHeight="1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N296" s="153"/>
      <c r="O296" s="153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</row>
    <row r="297" spans="2:66" ht="25.5" customHeight="1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N297" s="153"/>
      <c r="O297" s="153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</row>
    <row r="298" spans="2:66" ht="25.5" customHeight="1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N298" s="153"/>
      <c r="O298" s="153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</row>
    <row r="299" spans="2:66" ht="25.5" customHeight="1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N299" s="153"/>
      <c r="O299" s="153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</row>
    <row r="300" spans="2:66" ht="25.5" customHeight="1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N300" s="153"/>
      <c r="O300" s="153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</row>
    <row r="301" spans="2:66" ht="25.5" customHeight="1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N301" s="153"/>
      <c r="O301" s="153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</row>
    <row r="302" spans="2:66" ht="25.5" customHeight="1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N302" s="153"/>
      <c r="O302" s="153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</row>
    <row r="303" spans="2:66" ht="25.5" customHeight="1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N303" s="153"/>
      <c r="O303" s="153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</row>
    <row r="304" spans="2:66" ht="25.5" customHeight="1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N304" s="153"/>
      <c r="O304" s="153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</row>
    <row r="305" spans="2:66" ht="25.5" customHeight="1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N305" s="153"/>
      <c r="O305" s="153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</row>
    <row r="306" spans="2:66" ht="25.5" customHeight="1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N306" s="153"/>
      <c r="O306" s="153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</row>
    <row r="307" spans="2:66" ht="25.5" customHeight="1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N307" s="153"/>
      <c r="O307" s="153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</row>
    <row r="308" spans="2:66" ht="25.5" customHeight="1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N308" s="153"/>
      <c r="O308" s="153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</row>
    <row r="309" spans="2:66" ht="25.5" customHeight="1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N309" s="153"/>
      <c r="O309" s="153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</row>
    <row r="310" spans="2:66" ht="25.5" customHeight="1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N310" s="153"/>
      <c r="O310" s="153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</row>
    <row r="311" spans="2:66" ht="25.5" customHeight="1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N311" s="153"/>
      <c r="O311" s="153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</row>
    <row r="312" spans="2:66" ht="25.5" customHeight="1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N312" s="153"/>
      <c r="O312" s="153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</row>
    <row r="313" spans="2:66" ht="25.5" customHeight="1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N313" s="153"/>
      <c r="O313" s="153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</row>
    <row r="314" spans="2:66" ht="25.5" customHeight="1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N314" s="153"/>
      <c r="O314" s="153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</row>
    <row r="315" spans="2:66" ht="25.5" customHeight="1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N315" s="153"/>
      <c r="O315" s="153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</row>
    <row r="316" spans="2:66" ht="25.5" customHeight="1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N316" s="153"/>
      <c r="O316" s="153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</row>
    <row r="317" spans="2:66" ht="25.5" customHeight="1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N317" s="153"/>
      <c r="O317" s="153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</row>
    <row r="318" spans="2:66" ht="25.5" customHeight="1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N318" s="153"/>
      <c r="O318" s="153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</row>
    <row r="319" spans="2:66" ht="25.5" customHeight="1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N319" s="153"/>
      <c r="O319" s="153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</row>
    <row r="320" spans="2:66" ht="25.5" customHeight="1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N320" s="153"/>
      <c r="O320" s="153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</row>
    <row r="321" spans="2:66" ht="25.5" customHeight="1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N321" s="153"/>
      <c r="O321" s="153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</row>
    <row r="322" spans="2:66" ht="25.5" customHeight="1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N322" s="153"/>
      <c r="O322" s="153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</row>
    <row r="323" spans="2:66" ht="25.5" customHeight="1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N323" s="153"/>
      <c r="O323" s="153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</row>
    <row r="324" spans="2:66" ht="25.5" customHeight="1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N324" s="153"/>
      <c r="O324" s="153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</row>
    <row r="325" spans="2:66" ht="25.5" customHeight="1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N325" s="153"/>
      <c r="O325" s="153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</row>
    <row r="326" spans="2:66" ht="25.5" customHeight="1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N326" s="153"/>
      <c r="O326" s="153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</row>
    <row r="327" spans="2:66" ht="25.5" customHeight="1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N327" s="153"/>
      <c r="O327" s="153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</row>
    <row r="328" spans="2:66" ht="25.5" customHeight="1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N328" s="153"/>
      <c r="O328" s="153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</row>
    <row r="329" spans="2:66" ht="25.5" customHeight="1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N329" s="153"/>
      <c r="O329" s="153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</row>
    <row r="330" spans="2:66" ht="25.5" customHeight="1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N330" s="153"/>
      <c r="O330" s="153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</row>
    <row r="331" spans="2:66" ht="25.5" customHeight="1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N331" s="153"/>
      <c r="O331" s="153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</row>
    <row r="332" spans="2:66" ht="25.5" customHeight="1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N332" s="153"/>
      <c r="O332" s="153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</row>
    <row r="333" spans="2:66" ht="25.5" customHeight="1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N333" s="153"/>
      <c r="O333" s="153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</row>
    <row r="334" spans="2:66" ht="25.5" customHeight="1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N334" s="153"/>
      <c r="O334" s="153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</row>
    <row r="335" spans="2:66" ht="25.5" customHeight="1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N335" s="153"/>
      <c r="O335" s="153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</row>
    <row r="336" spans="2:66" ht="25.5" customHeight="1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N336" s="153"/>
      <c r="O336" s="153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</row>
    <row r="337" spans="2:66" ht="25.5" customHeight="1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N337" s="153"/>
      <c r="O337" s="153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</row>
    <row r="338" spans="2:66" ht="25.5" customHeight="1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N338" s="153"/>
      <c r="O338" s="153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</row>
    <row r="339" spans="2:66" ht="25.5" customHeight="1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N339" s="153"/>
      <c r="O339" s="153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</row>
    <row r="340" spans="2:66" ht="25.5" customHeight="1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N340" s="153"/>
      <c r="O340" s="153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</row>
    <row r="341" spans="2:66" ht="25.5" customHeight="1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N341" s="153"/>
      <c r="O341" s="153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</row>
    <row r="342" spans="2:66" ht="25.5" customHeight="1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N342" s="153"/>
      <c r="O342" s="153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</row>
    <row r="343" spans="2:66" ht="25.5" customHeight="1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N343" s="153"/>
      <c r="O343" s="153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</row>
    <row r="344" spans="2:66" ht="25.5" customHeight="1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N344" s="153"/>
      <c r="O344" s="153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</row>
    <row r="345" spans="2:66" ht="25.5" customHeight="1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N345" s="153"/>
      <c r="O345" s="153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</row>
    <row r="346" spans="2:66" ht="25.5" customHeight="1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N346" s="153"/>
      <c r="O346" s="153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</row>
    <row r="347" spans="2:66" ht="25.5" customHeight="1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N347" s="153"/>
      <c r="O347" s="153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</row>
    <row r="348" spans="2:66" ht="25.5" customHeight="1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N348" s="153"/>
      <c r="O348" s="153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</row>
    <row r="349" spans="2:66" ht="25.5" customHeight="1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N349" s="153"/>
      <c r="O349" s="153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</row>
    <row r="350" spans="2:66" ht="25.5" customHeight="1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N350" s="153"/>
      <c r="O350" s="153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</row>
    <row r="351" spans="2:66" ht="25.5" customHeight="1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N351" s="153"/>
      <c r="O351" s="153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</row>
    <row r="352" spans="2:66" ht="25.5" customHeight="1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N352" s="153"/>
      <c r="O352" s="153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</row>
    <row r="353" spans="2:66" ht="25.5" customHeight="1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N353" s="153"/>
      <c r="O353" s="153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</row>
    <row r="354" spans="2:66" ht="25.5" customHeight="1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N354" s="153"/>
      <c r="O354" s="153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</row>
    <row r="355" spans="2:66" ht="25.5" customHeight="1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N355" s="153"/>
      <c r="O355" s="153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</row>
    <row r="356" spans="2:66" ht="25.5" customHeight="1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N356" s="153"/>
      <c r="O356" s="153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</row>
    <row r="357" spans="2:66" ht="25.5" customHeight="1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N357" s="153"/>
      <c r="O357" s="153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</row>
    <row r="358" spans="2:66" ht="25.5" customHeight="1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N358" s="153"/>
      <c r="O358" s="153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</row>
    <row r="359" spans="2:66" ht="25.5" customHeight="1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N359" s="153"/>
      <c r="O359" s="153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</row>
    <row r="360" spans="2:66" ht="25.5" customHeight="1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N360" s="153"/>
      <c r="O360" s="153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</row>
    <row r="361" spans="2:66" ht="25.5" customHeight="1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N361" s="153"/>
      <c r="O361" s="153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</row>
    <row r="362" spans="2:66" ht="25.5" customHeight="1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N362" s="153"/>
      <c r="O362" s="153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</row>
    <row r="363" spans="2:66" ht="25.5" customHeight="1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N363" s="153"/>
      <c r="O363" s="153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</row>
    <row r="364" spans="2:66" ht="25.5" customHeight="1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N364" s="153"/>
      <c r="O364" s="153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</row>
    <row r="365" spans="2:66" ht="25.5" customHeight="1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N365" s="153"/>
      <c r="O365" s="153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</row>
    <row r="366" spans="2:66" ht="25.5" customHeight="1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N366" s="153"/>
      <c r="O366" s="153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</row>
    <row r="367" spans="2:66" ht="25.5" customHeight="1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N367" s="153"/>
      <c r="O367" s="153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</row>
    <row r="368" spans="2:66" ht="25.5" customHeight="1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N368" s="153"/>
      <c r="O368" s="153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</row>
    <row r="369" spans="2:66" ht="25.5" customHeight="1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N369" s="153"/>
      <c r="O369" s="153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</row>
    <row r="370" spans="2:66" ht="25.5" customHeight="1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N370" s="153"/>
      <c r="O370" s="153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</row>
    <row r="371" spans="2:66" ht="25.5" customHeight="1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N371" s="153"/>
      <c r="O371" s="153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</row>
    <row r="372" spans="2:66" ht="25.5" customHeight="1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N372" s="153"/>
      <c r="O372" s="153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</row>
    <row r="373" spans="2:66" ht="25.5" customHeight="1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N373" s="153"/>
      <c r="O373" s="153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</row>
    <row r="374" spans="2:66" ht="25.5" customHeight="1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N374" s="153"/>
      <c r="O374" s="153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</row>
    <row r="375" spans="2:66" ht="25.5" customHeight="1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N375" s="153"/>
      <c r="O375" s="153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</row>
    <row r="376" spans="2:66" ht="25.5" customHeight="1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N376" s="153"/>
      <c r="O376" s="153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</row>
    <row r="377" spans="2:66" ht="25.5" customHeight="1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N377" s="153"/>
      <c r="O377" s="153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</row>
    <row r="378" spans="2:66" ht="25.5" customHeight="1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N378" s="153"/>
      <c r="O378" s="153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</row>
    <row r="379" spans="2:66" ht="25.5" customHeight="1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N379" s="153"/>
      <c r="O379" s="153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</row>
    <row r="380" spans="2:66" ht="25.5" customHeight="1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N380" s="153"/>
      <c r="O380" s="153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</row>
    <row r="381" spans="2:66" ht="25.5" customHeight="1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N381" s="153"/>
      <c r="O381" s="153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</row>
    <row r="382" spans="2:66" ht="25.5" customHeight="1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N382" s="153"/>
      <c r="O382" s="153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</row>
    <row r="383" spans="2:66" ht="25.5" customHeight="1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N383" s="153"/>
      <c r="O383" s="153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</row>
    <row r="384" spans="2:66" ht="25.5" customHeight="1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N384" s="153"/>
      <c r="O384" s="153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</row>
    <row r="385" spans="2:66" ht="25.5" customHeight="1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N385" s="153"/>
      <c r="O385" s="153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</row>
    <row r="386" spans="2:66" ht="25.5" customHeight="1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N386" s="153"/>
      <c r="O386" s="153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</row>
    <row r="387" spans="2:66" ht="25.5" customHeight="1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N387" s="153"/>
      <c r="O387" s="153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</row>
    <row r="388" spans="2:66" ht="25.5" customHeight="1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N388" s="153"/>
      <c r="O388" s="153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</row>
    <row r="389" spans="2:66" ht="25.5" customHeight="1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N389" s="153"/>
      <c r="O389" s="153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</row>
    <row r="390" spans="2:66" ht="25.5" customHeight="1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N390" s="153"/>
      <c r="O390" s="153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</row>
    <row r="391" spans="2:66" ht="25.5" customHeight="1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N391" s="153"/>
      <c r="O391" s="153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</row>
    <row r="392" spans="2:66" ht="25.5" customHeight="1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N392" s="153"/>
      <c r="O392" s="153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</row>
    <row r="393" spans="2:66" ht="25.5" customHeight="1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N393" s="153"/>
      <c r="O393" s="153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</row>
    <row r="394" spans="2:66" ht="25.5" customHeight="1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N394" s="153"/>
      <c r="O394" s="153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</row>
    <row r="395" spans="2:66" ht="25.5" customHeight="1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N395" s="153"/>
      <c r="O395" s="153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</row>
    <row r="396" spans="2:66" ht="25.5" customHeight="1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N396" s="153"/>
      <c r="O396" s="153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</row>
    <row r="397" spans="2:66" ht="25.5" customHeight="1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N397" s="153"/>
      <c r="O397" s="153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</row>
    <row r="398" spans="2:66" ht="25.5" customHeight="1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N398" s="153"/>
      <c r="O398" s="153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</row>
    <row r="399" spans="2:66" ht="25.5" customHeight="1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N399" s="153"/>
      <c r="O399" s="153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</row>
    <row r="400" spans="2:66" ht="25.5" customHeight="1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N400" s="153"/>
      <c r="O400" s="153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</row>
    <row r="401" spans="2:66" ht="25.5" customHeight="1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N401" s="153"/>
      <c r="O401" s="153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</row>
    <row r="402" spans="2:66" ht="25.5" customHeight="1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N402" s="153"/>
      <c r="O402" s="153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</row>
    <row r="403" spans="2:66" ht="25.5" customHeight="1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N403" s="153"/>
      <c r="O403" s="153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</row>
    <row r="404" spans="2:66" ht="25.5" customHeight="1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N404" s="153"/>
      <c r="O404" s="153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</row>
    <row r="405" spans="2:66" ht="25.5" customHeight="1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N405" s="153"/>
      <c r="O405" s="153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</row>
    <row r="406" spans="2:66" ht="25.5" customHeight="1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N406" s="153"/>
      <c r="O406" s="153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</row>
    <row r="407" spans="2:66" ht="25.5" customHeight="1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N407" s="153"/>
      <c r="O407" s="153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</row>
    <row r="408" spans="2:66" ht="25.5" customHeight="1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N408" s="153"/>
      <c r="O408" s="153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</row>
    <row r="409" spans="2:66" ht="25.5" customHeight="1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N409" s="153"/>
      <c r="O409" s="153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</row>
    <row r="410" spans="2:66" ht="25.5" customHeight="1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N410" s="153"/>
      <c r="O410" s="153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</row>
    <row r="411" spans="2:66" ht="25.5" customHeight="1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N411" s="153"/>
      <c r="O411" s="153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</row>
    <row r="412" spans="2:66" ht="25.5" customHeight="1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N412" s="153"/>
      <c r="O412" s="153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</row>
    <row r="413" spans="2:66" ht="25.5" customHeight="1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N413" s="153"/>
      <c r="O413" s="153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</row>
    <row r="414" spans="2:66" ht="25.5" customHeight="1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N414" s="153"/>
      <c r="O414" s="153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</row>
    <row r="415" spans="2:66" ht="25.5" customHeight="1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N415" s="153"/>
      <c r="O415" s="153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</row>
    <row r="416" spans="2:66" ht="25.5" customHeight="1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N416" s="153"/>
      <c r="O416" s="153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</row>
    <row r="417" spans="2:66" ht="25.5" customHeight="1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N417" s="153"/>
      <c r="O417" s="153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</row>
    <row r="418" spans="2:66" ht="25.5" customHeight="1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N418" s="153"/>
      <c r="O418" s="153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</row>
    <row r="419" spans="2:66" ht="25.5" customHeight="1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N419" s="153"/>
      <c r="O419" s="153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</row>
    <row r="420" spans="2:66" ht="25.5" customHeight="1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N420" s="153"/>
      <c r="O420" s="153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</row>
    <row r="421" spans="2:66" ht="25.5" customHeight="1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N421" s="153"/>
      <c r="O421" s="153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</row>
    <row r="422" spans="2:66" ht="25.5" customHeight="1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N422" s="153"/>
      <c r="O422" s="153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</row>
    <row r="423" spans="2:66" ht="25.5" customHeight="1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N423" s="153"/>
      <c r="O423" s="153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</row>
    <row r="424" spans="2:66" ht="25.5" customHeight="1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N424" s="153"/>
      <c r="O424" s="153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</row>
    <row r="425" spans="2:66" ht="25.5" customHeight="1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N425" s="153"/>
      <c r="O425" s="153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</row>
    <row r="426" spans="2:66" ht="25.5" customHeight="1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N426" s="153"/>
      <c r="O426" s="153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</row>
    <row r="427" spans="2:66" ht="25.5" customHeight="1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N427" s="153"/>
      <c r="O427" s="153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</row>
    <row r="428" spans="2:66" ht="25.5" customHeight="1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N428" s="153"/>
      <c r="O428" s="153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</row>
    <row r="429" spans="2:66" ht="25.5" customHeight="1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N429" s="153"/>
      <c r="O429" s="153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</row>
    <row r="430" spans="2:66" ht="25.5" customHeight="1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N430" s="153"/>
      <c r="O430" s="153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</row>
    <row r="431" spans="2:66" ht="25.5" customHeight="1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N431" s="153"/>
      <c r="O431" s="153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</row>
    <row r="432" spans="2:66" ht="25.5" customHeight="1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N432" s="153"/>
      <c r="O432" s="153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</row>
    <row r="433" spans="2:66" ht="25.5" customHeight="1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N433" s="153"/>
      <c r="O433" s="153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</row>
    <row r="434" spans="2:66" ht="25.5" customHeight="1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N434" s="153"/>
      <c r="O434" s="153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</row>
    <row r="435" spans="2:66" ht="25.5" customHeight="1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N435" s="153"/>
      <c r="O435" s="153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</row>
    <row r="436" spans="2:66" ht="25.5" customHeight="1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N436" s="153"/>
      <c r="O436" s="153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</row>
    <row r="437" spans="2:66" ht="25.5" customHeight="1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N437" s="153"/>
      <c r="O437" s="153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</row>
    <row r="438" spans="2:66" ht="25.5" customHeight="1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N438" s="153"/>
      <c r="O438" s="153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</row>
    <row r="439" spans="2:66" ht="25.5" customHeight="1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N439" s="153"/>
      <c r="O439" s="153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</row>
    <row r="440" spans="2:66" ht="25.5" customHeight="1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N440" s="153"/>
      <c r="O440" s="153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</row>
    <row r="441" spans="2:66" ht="25.5" customHeight="1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N441" s="153"/>
      <c r="O441" s="153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</row>
    <row r="442" spans="2:66" ht="25.5" customHeight="1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N442" s="153"/>
      <c r="O442" s="153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</row>
    <row r="443" spans="2:66" ht="25.5" customHeight="1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N443" s="153"/>
      <c r="O443" s="153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</row>
    <row r="444" spans="2:66" ht="25.5" customHeight="1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N444" s="153"/>
      <c r="O444" s="153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</row>
    <row r="445" spans="2:66" ht="25.5" customHeight="1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N445" s="153"/>
      <c r="O445" s="153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</row>
    <row r="446" spans="2:66" ht="25.5" customHeight="1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N446" s="153"/>
      <c r="O446" s="153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</row>
    <row r="447" spans="2:66" ht="25.5" customHeight="1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N447" s="153"/>
      <c r="O447" s="153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</row>
    <row r="448" spans="2:66" ht="25.5" customHeight="1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N448" s="153"/>
      <c r="O448" s="153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</row>
    <row r="449" spans="2:66" ht="25.5" customHeight="1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N449" s="153"/>
      <c r="O449" s="153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</row>
    <row r="450" spans="2:66" ht="25.5" customHeight="1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N450" s="153"/>
      <c r="O450" s="153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</row>
    <row r="451" spans="2:66" ht="25.5" customHeight="1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N451" s="153"/>
      <c r="O451" s="153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</row>
    <row r="452" spans="2:66" ht="25.5" customHeight="1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N452" s="153"/>
      <c r="O452" s="153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</row>
    <row r="453" spans="2:66" ht="25.5" customHeight="1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N453" s="153"/>
      <c r="O453" s="153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</row>
    <row r="454" spans="2:66" ht="25.5" customHeight="1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N454" s="153"/>
      <c r="O454" s="153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</row>
    <row r="455" spans="2:66" ht="25.5" customHeight="1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N455" s="153"/>
      <c r="O455" s="153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</row>
    <row r="456" spans="2:66" ht="25.5" customHeight="1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N456" s="153"/>
      <c r="O456" s="153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</row>
    <row r="457" spans="2:66" ht="25.5" customHeight="1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N457" s="153"/>
      <c r="O457" s="153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</row>
    <row r="458" spans="2:66" ht="25.5" customHeight="1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N458" s="153"/>
      <c r="O458" s="153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</row>
    <row r="459" spans="2:66" ht="25.5" customHeight="1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N459" s="153"/>
      <c r="O459" s="153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</row>
    <row r="460" spans="2:66" ht="25.5" customHeight="1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N460" s="153"/>
      <c r="O460" s="153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</row>
    <row r="461" spans="2:66" ht="25.5" customHeight="1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N461" s="153"/>
      <c r="O461" s="153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</row>
    <row r="462" spans="2:66" ht="25.5" customHeight="1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N462" s="153"/>
      <c r="O462" s="153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</row>
    <row r="463" spans="2:66" ht="25.5" customHeight="1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N463" s="153"/>
      <c r="O463" s="153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</row>
    <row r="464" spans="2:66" ht="25.5" customHeight="1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N464" s="153"/>
      <c r="O464" s="153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</row>
    <row r="465" spans="2:66" ht="25.5" customHeight="1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N465" s="153"/>
      <c r="O465" s="153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</row>
    <row r="466" spans="2:66" ht="25.5" customHeight="1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N466" s="153"/>
      <c r="O466" s="153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</row>
    <row r="467" spans="2:66" ht="25.5" customHeight="1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N467" s="153"/>
      <c r="O467" s="153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</row>
    <row r="468" spans="2:66" ht="25.5" customHeight="1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N468" s="153"/>
      <c r="O468" s="153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</row>
    <row r="469" spans="2:66" ht="25.5" customHeight="1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N469" s="153"/>
      <c r="O469" s="153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</row>
    <row r="470" spans="2:66" ht="25.5" customHeight="1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N470" s="153"/>
      <c r="O470" s="153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</row>
    <row r="471" spans="2:66" ht="25.5" customHeight="1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N471" s="153"/>
      <c r="O471" s="153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</row>
    <row r="472" spans="2:66" ht="25.5" customHeight="1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N472" s="153"/>
      <c r="O472" s="153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</row>
    <row r="473" spans="2:66" ht="25.5" customHeight="1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N473" s="153"/>
      <c r="O473" s="153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</row>
    <row r="474" spans="2:66" ht="25.5" customHeight="1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N474" s="153"/>
      <c r="O474" s="153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</row>
    <row r="475" spans="2:66" ht="25.5" customHeight="1"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N475" s="153"/>
      <c r="O475" s="153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</row>
    <row r="476" spans="2:66" ht="25.5" customHeight="1"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N476" s="153"/>
      <c r="O476" s="153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</row>
    <row r="477" spans="2:66" ht="25.5" customHeight="1"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N477" s="153"/>
      <c r="O477" s="153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</row>
    <row r="478" spans="2:66" ht="25.5" customHeight="1"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N478" s="153"/>
      <c r="O478" s="153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</row>
    <row r="479" spans="2:66" ht="25.5" customHeight="1"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N479" s="153"/>
      <c r="O479" s="153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</row>
    <row r="480" spans="2:66" ht="25.5" customHeight="1"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N480" s="153"/>
      <c r="O480" s="153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</row>
    <row r="481" spans="2:66" ht="25.5" customHeight="1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N481" s="153"/>
      <c r="O481" s="153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</row>
    <row r="482" spans="2:66" ht="25.5" customHeight="1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N482" s="153"/>
      <c r="O482" s="153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</row>
    <row r="483" spans="2:66" ht="25.5" customHeight="1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N483" s="153"/>
      <c r="O483" s="153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</row>
    <row r="484" spans="2:66" ht="25.5" customHeight="1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N484" s="153"/>
      <c r="O484" s="153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</row>
    <row r="485" spans="2:66" ht="25.5" customHeight="1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N485" s="153"/>
      <c r="O485" s="153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</row>
    <row r="486" spans="2:66" ht="25.5" customHeight="1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N486" s="153"/>
      <c r="O486" s="153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</row>
    <row r="487" spans="2:66" ht="25.5" customHeight="1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N487" s="153"/>
      <c r="O487" s="153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</row>
    <row r="488" spans="2:66" ht="25.5" customHeight="1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N488" s="153"/>
      <c r="O488" s="153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</row>
    <row r="489" spans="2:66" ht="25.5" customHeight="1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N489" s="153"/>
      <c r="O489" s="153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</row>
    <row r="490" spans="2:66" ht="25.5" customHeight="1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N490" s="153"/>
      <c r="O490" s="153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</row>
    <row r="491" spans="2:66" ht="25.5" customHeight="1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N491" s="153"/>
      <c r="O491" s="153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</row>
    <row r="492" spans="2:66" ht="25.5" customHeight="1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N492" s="153"/>
      <c r="O492" s="153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</row>
    <row r="493" spans="2:66" ht="25.5" customHeight="1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N493" s="153"/>
      <c r="O493" s="153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</row>
    <row r="494" spans="2:66" ht="25.5" customHeight="1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N494" s="153"/>
      <c r="O494" s="153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</row>
    <row r="495" spans="2:66" ht="25.5" customHeight="1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N495" s="153"/>
      <c r="O495" s="153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</row>
    <row r="496" spans="2:66" ht="25.5" customHeight="1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N496" s="153"/>
      <c r="O496" s="153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</row>
    <row r="497" spans="2:66" ht="25.5" customHeight="1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N497" s="153"/>
      <c r="O497" s="153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</row>
    <row r="498" spans="2:66" ht="25.5" customHeight="1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N498" s="153"/>
      <c r="O498" s="153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</row>
    <row r="499" spans="2:66" ht="25.5" customHeight="1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N499" s="153"/>
      <c r="O499" s="153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</row>
    <row r="500" spans="2:66" ht="25.5" customHeight="1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N500" s="153"/>
      <c r="O500" s="153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</row>
    <row r="501" spans="2:66" ht="25.5" customHeight="1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N501" s="153"/>
      <c r="O501" s="153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</row>
    <row r="502" spans="2:66" ht="25.5" customHeight="1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N502" s="153"/>
      <c r="O502" s="153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</row>
    <row r="503" spans="2:66" ht="25.5" customHeight="1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N503" s="153"/>
      <c r="O503" s="153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</row>
    <row r="504" spans="2:66" ht="25.5" customHeight="1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N504" s="153"/>
      <c r="O504" s="153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</row>
    <row r="505" spans="2:66" ht="25.5" customHeight="1"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N505" s="153"/>
      <c r="O505" s="153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</row>
    <row r="506" spans="2:66" ht="25.5" customHeight="1"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N506" s="153"/>
      <c r="O506" s="153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</row>
    <row r="507" spans="2:66" ht="25.5" customHeight="1"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N507" s="153"/>
      <c r="O507" s="153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</row>
    <row r="508" spans="2:66" ht="25.5" customHeight="1"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N508" s="153"/>
      <c r="O508" s="153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</row>
    <row r="509" spans="2:66" ht="25.5" customHeight="1"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N509" s="153"/>
      <c r="O509" s="153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</row>
    <row r="510" spans="2:66" ht="25.5" customHeight="1"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N510" s="153"/>
      <c r="O510" s="153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</row>
    <row r="511" spans="2:66" ht="25.5" customHeight="1"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N511" s="153"/>
      <c r="O511" s="153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</row>
    <row r="512" spans="2:66" ht="25.5" customHeight="1"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N512" s="153"/>
      <c r="O512" s="153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</row>
    <row r="513" spans="2:66" ht="25.5" customHeight="1"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N513" s="153"/>
      <c r="O513" s="153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</row>
    <row r="514" spans="2:66" ht="25.5" customHeight="1"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N514" s="153"/>
      <c r="O514" s="153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</row>
    <row r="515" spans="2:66" ht="25.5" customHeight="1"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N515" s="153"/>
      <c r="O515" s="153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</row>
    <row r="516" spans="2:66" ht="25.5" customHeight="1"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N516" s="153"/>
      <c r="O516" s="153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</row>
    <row r="517" spans="2:66" ht="25.5" customHeight="1"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N517" s="153"/>
      <c r="O517" s="153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</row>
    <row r="518" spans="2:66" ht="25.5" customHeight="1"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N518" s="153"/>
      <c r="O518" s="153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7"/>
      <c r="AV518" s="97"/>
      <c r="AW518" s="97"/>
      <c r="AX518" s="97"/>
      <c r="AY518" s="97"/>
      <c r="AZ518" s="97"/>
      <c r="BA518" s="97"/>
      <c r="BB518" s="97"/>
      <c r="BC518" s="97"/>
      <c r="BD518" s="97"/>
      <c r="BE518" s="97"/>
      <c r="BF518" s="97"/>
      <c r="BG518" s="97"/>
      <c r="BH518" s="97"/>
      <c r="BI518" s="97"/>
      <c r="BJ518" s="97"/>
      <c r="BK518" s="97"/>
      <c r="BL518" s="97"/>
      <c r="BM518" s="97"/>
      <c r="BN518" s="97"/>
    </row>
    <row r="519" spans="2:66" ht="25.5" customHeight="1"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N519" s="153"/>
      <c r="O519" s="153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7"/>
      <c r="AV519" s="97"/>
      <c r="AW519" s="97"/>
      <c r="AX519" s="97"/>
      <c r="AY519" s="97"/>
      <c r="AZ519" s="97"/>
      <c r="BA519" s="97"/>
      <c r="BB519" s="97"/>
      <c r="BC519" s="97"/>
      <c r="BD519" s="97"/>
      <c r="BE519" s="97"/>
      <c r="BF519" s="97"/>
      <c r="BG519" s="97"/>
      <c r="BH519" s="97"/>
      <c r="BI519" s="97"/>
      <c r="BJ519" s="97"/>
      <c r="BK519" s="97"/>
      <c r="BL519" s="97"/>
      <c r="BM519" s="97"/>
      <c r="BN519" s="97"/>
    </row>
    <row r="520" spans="2:66" ht="25.5" customHeight="1"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N520" s="153"/>
      <c r="O520" s="153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7"/>
      <c r="AV520" s="97"/>
      <c r="AW520" s="97"/>
      <c r="AX520" s="97"/>
      <c r="AY520" s="97"/>
      <c r="AZ520" s="97"/>
      <c r="BA520" s="97"/>
      <c r="BB520" s="97"/>
      <c r="BC520" s="97"/>
      <c r="BD520" s="97"/>
      <c r="BE520" s="97"/>
      <c r="BF520" s="97"/>
      <c r="BG520" s="97"/>
      <c r="BH520" s="97"/>
      <c r="BI520" s="97"/>
      <c r="BJ520" s="97"/>
      <c r="BK520" s="97"/>
      <c r="BL520" s="97"/>
      <c r="BM520" s="97"/>
      <c r="BN520" s="97"/>
    </row>
    <row r="521" spans="2:66" ht="25.5" customHeight="1"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N521" s="153"/>
      <c r="O521" s="153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7"/>
      <c r="AV521" s="97"/>
      <c r="AW521" s="97"/>
      <c r="AX521" s="97"/>
      <c r="AY521" s="97"/>
      <c r="AZ521" s="97"/>
      <c r="BA521" s="97"/>
      <c r="BB521" s="97"/>
      <c r="BC521" s="97"/>
      <c r="BD521" s="97"/>
      <c r="BE521" s="97"/>
      <c r="BF521" s="97"/>
      <c r="BG521" s="97"/>
      <c r="BH521" s="97"/>
      <c r="BI521" s="97"/>
      <c r="BJ521" s="97"/>
      <c r="BK521" s="97"/>
      <c r="BL521" s="97"/>
      <c r="BM521" s="97"/>
      <c r="BN521" s="97"/>
    </row>
    <row r="522" spans="2:66" ht="25.5" customHeight="1"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N522" s="153"/>
      <c r="O522" s="153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7"/>
      <c r="AV522" s="97"/>
      <c r="AW522" s="97"/>
      <c r="AX522" s="97"/>
      <c r="AY522" s="97"/>
      <c r="AZ522" s="97"/>
      <c r="BA522" s="97"/>
      <c r="BB522" s="97"/>
      <c r="BC522" s="97"/>
      <c r="BD522" s="97"/>
      <c r="BE522" s="97"/>
      <c r="BF522" s="97"/>
      <c r="BG522" s="97"/>
      <c r="BH522" s="97"/>
      <c r="BI522" s="97"/>
      <c r="BJ522" s="97"/>
      <c r="BK522" s="97"/>
      <c r="BL522" s="97"/>
      <c r="BM522" s="97"/>
      <c r="BN522" s="97"/>
    </row>
    <row r="523" spans="2:66" ht="25.5" customHeight="1"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N523" s="153"/>
      <c r="O523" s="153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7"/>
      <c r="AV523" s="97"/>
      <c r="AW523" s="97"/>
      <c r="AX523" s="97"/>
      <c r="AY523" s="97"/>
      <c r="AZ523" s="97"/>
      <c r="BA523" s="97"/>
      <c r="BB523" s="97"/>
      <c r="BC523" s="97"/>
      <c r="BD523" s="97"/>
      <c r="BE523" s="97"/>
      <c r="BF523" s="97"/>
      <c r="BG523" s="97"/>
      <c r="BH523" s="97"/>
      <c r="BI523" s="97"/>
      <c r="BJ523" s="97"/>
      <c r="BK523" s="97"/>
      <c r="BL523" s="97"/>
      <c r="BM523" s="97"/>
      <c r="BN523" s="97"/>
    </row>
    <row r="524" spans="2:66" ht="25.5" customHeight="1"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N524" s="153"/>
      <c r="O524" s="153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7"/>
      <c r="AV524" s="97"/>
      <c r="AW524" s="97"/>
      <c r="AX524" s="97"/>
      <c r="AY524" s="97"/>
      <c r="AZ524" s="97"/>
      <c r="BA524" s="97"/>
      <c r="BB524" s="97"/>
      <c r="BC524" s="97"/>
      <c r="BD524" s="97"/>
      <c r="BE524" s="97"/>
      <c r="BF524" s="97"/>
      <c r="BG524" s="97"/>
      <c r="BH524" s="97"/>
      <c r="BI524" s="97"/>
      <c r="BJ524" s="97"/>
      <c r="BK524" s="97"/>
      <c r="BL524" s="97"/>
      <c r="BM524" s="97"/>
      <c r="BN524" s="97"/>
    </row>
    <row r="525" spans="2:66" ht="25.5" customHeight="1"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N525" s="153"/>
      <c r="O525" s="153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7"/>
      <c r="AV525" s="97"/>
      <c r="AW525" s="97"/>
      <c r="AX525" s="97"/>
      <c r="AY525" s="97"/>
      <c r="AZ525" s="97"/>
      <c r="BA525" s="97"/>
      <c r="BB525" s="97"/>
      <c r="BC525" s="97"/>
      <c r="BD525" s="97"/>
      <c r="BE525" s="97"/>
      <c r="BF525" s="97"/>
      <c r="BG525" s="97"/>
      <c r="BH525" s="97"/>
      <c r="BI525" s="97"/>
      <c r="BJ525" s="97"/>
      <c r="BK525" s="97"/>
      <c r="BL525" s="97"/>
      <c r="BM525" s="97"/>
      <c r="BN525" s="97"/>
    </row>
    <row r="526" spans="2:66" ht="25.5" customHeight="1"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N526" s="153"/>
      <c r="O526" s="153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7"/>
      <c r="AV526" s="97"/>
      <c r="AW526" s="97"/>
      <c r="AX526" s="97"/>
      <c r="AY526" s="97"/>
      <c r="AZ526" s="97"/>
      <c r="BA526" s="97"/>
      <c r="BB526" s="97"/>
      <c r="BC526" s="97"/>
      <c r="BD526" s="97"/>
      <c r="BE526" s="97"/>
      <c r="BF526" s="97"/>
      <c r="BG526" s="97"/>
      <c r="BH526" s="97"/>
      <c r="BI526" s="97"/>
      <c r="BJ526" s="97"/>
      <c r="BK526" s="97"/>
      <c r="BL526" s="97"/>
      <c r="BM526" s="97"/>
      <c r="BN526" s="97"/>
    </row>
    <row r="527" spans="2:66" ht="25.5" customHeight="1"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N527" s="153"/>
      <c r="O527" s="153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7"/>
      <c r="AV527" s="97"/>
      <c r="AW527" s="97"/>
      <c r="AX527" s="97"/>
      <c r="AY527" s="97"/>
      <c r="AZ527" s="97"/>
      <c r="BA527" s="97"/>
      <c r="BB527" s="97"/>
      <c r="BC527" s="97"/>
      <c r="BD527" s="97"/>
      <c r="BE527" s="97"/>
      <c r="BF527" s="97"/>
      <c r="BG527" s="97"/>
      <c r="BH527" s="97"/>
      <c r="BI527" s="97"/>
      <c r="BJ527" s="97"/>
      <c r="BK527" s="97"/>
      <c r="BL527" s="97"/>
      <c r="BM527" s="97"/>
      <c r="BN527" s="97"/>
    </row>
    <row r="528" spans="2:66" ht="25.5" customHeight="1"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N528" s="153"/>
      <c r="O528" s="153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7"/>
      <c r="AV528" s="97"/>
      <c r="AW528" s="97"/>
      <c r="AX528" s="97"/>
      <c r="AY528" s="97"/>
      <c r="AZ528" s="97"/>
      <c r="BA528" s="97"/>
      <c r="BB528" s="97"/>
      <c r="BC528" s="97"/>
      <c r="BD528" s="97"/>
      <c r="BE528" s="97"/>
      <c r="BF528" s="97"/>
      <c r="BG528" s="97"/>
      <c r="BH528" s="97"/>
      <c r="BI528" s="97"/>
      <c r="BJ528" s="97"/>
      <c r="BK528" s="97"/>
      <c r="BL528" s="97"/>
      <c r="BM528" s="97"/>
      <c r="BN528" s="97"/>
    </row>
    <row r="529" spans="2:66" ht="25.5" customHeight="1"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N529" s="153"/>
      <c r="O529" s="153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7"/>
      <c r="AV529" s="97"/>
      <c r="AW529" s="97"/>
      <c r="AX529" s="97"/>
      <c r="AY529" s="97"/>
      <c r="AZ529" s="97"/>
      <c r="BA529" s="97"/>
      <c r="BB529" s="97"/>
      <c r="BC529" s="97"/>
      <c r="BD529" s="97"/>
      <c r="BE529" s="97"/>
      <c r="BF529" s="97"/>
      <c r="BG529" s="97"/>
      <c r="BH529" s="97"/>
      <c r="BI529" s="97"/>
      <c r="BJ529" s="97"/>
      <c r="BK529" s="97"/>
      <c r="BL529" s="97"/>
      <c r="BM529" s="97"/>
      <c r="BN529" s="97"/>
    </row>
    <row r="530" spans="2:66" ht="25.5" customHeight="1"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N530" s="153"/>
      <c r="O530" s="153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7"/>
      <c r="AV530" s="97"/>
      <c r="AW530" s="97"/>
      <c r="AX530" s="97"/>
      <c r="AY530" s="97"/>
      <c r="AZ530" s="97"/>
      <c r="BA530" s="97"/>
      <c r="BB530" s="97"/>
      <c r="BC530" s="97"/>
      <c r="BD530" s="97"/>
      <c r="BE530" s="97"/>
      <c r="BF530" s="97"/>
      <c r="BG530" s="97"/>
      <c r="BH530" s="97"/>
      <c r="BI530" s="97"/>
      <c r="BJ530" s="97"/>
      <c r="BK530" s="97"/>
      <c r="BL530" s="97"/>
      <c r="BM530" s="97"/>
      <c r="BN530" s="97"/>
    </row>
    <row r="531" spans="2:66" ht="25.5" customHeight="1"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N531" s="153"/>
      <c r="O531" s="153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7"/>
      <c r="AV531" s="97"/>
      <c r="AW531" s="97"/>
      <c r="AX531" s="97"/>
      <c r="AY531" s="97"/>
      <c r="AZ531" s="97"/>
      <c r="BA531" s="97"/>
      <c r="BB531" s="97"/>
      <c r="BC531" s="97"/>
      <c r="BD531" s="97"/>
      <c r="BE531" s="97"/>
      <c r="BF531" s="97"/>
      <c r="BG531" s="97"/>
      <c r="BH531" s="97"/>
      <c r="BI531" s="97"/>
      <c r="BJ531" s="97"/>
      <c r="BK531" s="97"/>
      <c r="BL531" s="97"/>
      <c r="BM531" s="97"/>
      <c r="BN531" s="97"/>
    </row>
    <row r="532" spans="2:66" ht="25.5" customHeight="1"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N532" s="153"/>
      <c r="O532" s="153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7"/>
      <c r="AV532" s="97"/>
      <c r="AW532" s="97"/>
      <c r="AX532" s="97"/>
      <c r="AY532" s="97"/>
      <c r="AZ532" s="97"/>
      <c r="BA532" s="97"/>
      <c r="BB532" s="97"/>
      <c r="BC532" s="97"/>
      <c r="BD532" s="97"/>
      <c r="BE532" s="97"/>
      <c r="BF532" s="97"/>
      <c r="BG532" s="97"/>
      <c r="BH532" s="97"/>
      <c r="BI532" s="97"/>
      <c r="BJ532" s="97"/>
      <c r="BK532" s="97"/>
      <c r="BL532" s="97"/>
      <c r="BM532" s="97"/>
      <c r="BN532" s="97"/>
    </row>
    <row r="533" spans="2:66" ht="25.5" customHeight="1"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N533" s="153"/>
      <c r="O533" s="153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7"/>
      <c r="AV533" s="97"/>
      <c r="AW533" s="97"/>
      <c r="AX533" s="97"/>
      <c r="AY533" s="97"/>
      <c r="AZ533" s="97"/>
      <c r="BA533" s="97"/>
      <c r="BB533" s="97"/>
      <c r="BC533" s="97"/>
      <c r="BD533" s="97"/>
      <c r="BE533" s="97"/>
      <c r="BF533" s="97"/>
      <c r="BG533" s="97"/>
      <c r="BH533" s="97"/>
      <c r="BI533" s="97"/>
      <c r="BJ533" s="97"/>
      <c r="BK533" s="97"/>
      <c r="BL533" s="97"/>
      <c r="BM533" s="97"/>
      <c r="BN533" s="97"/>
    </row>
    <row r="534" spans="2:66" ht="25.5" customHeight="1"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N534" s="153"/>
      <c r="O534" s="153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7"/>
      <c r="AV534" s="97"/>
      <c r="AW534" s="97"/>
      <c r="AX534" s="97"/>
      <c r="AY534" s="97"/>
      <c r="AZ534" s="97"/>
      <c r="BA534" s="97"/>
      <c r="BB534" s="97"/>
      <c r="BC534" s="97"/>
      <c r="BD534" s="97"/>
      <c r="BE534" s="97"/>
      <c r="BF534" s="97"/>
      <c r="BG534" s="97"/>
      <c r="BH534" s="97"/>
      <c r="BI534" s="97"/>
      <c r="BJ534" s="97"/>
      <c r="BK534" s="97"/>
      <c r="BL534" s="97"/>
      <c r="BM534" s="97"/>
      <c r="BN534" s="97"/>
    </row>
    <row r="535" spans="2:66" ht="25.5" customHeight="1"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N535" s="153"/>
      <c r="O535" s="153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7"/>
      <c r="AV535" s="97"/>
      <c r="AW535" s="97"/>
      <c r="AX535" s="97"/>
      <c r="AY535" s="97"/>
      <c r="AZ535" s="97"/>
      <c r="BA535" s="97"/>
      <c r="BB535" s="97"/>
      <c r="BC535" s="97"/>
      <c r="BD535" s="97"/>
      <c r="BE535" s="97"/>
      <c r="BF535" s="97"/>
      <c r="BG535" s="97"/>
      <c r="BH535" s="97"/>
      <c r="BI535" s="97"/>
      <c r="BJ535" s="97"/>
      <c r="BK535" s="97"/>
      <c r="BL535" s="97"/>
      <c r="BM535" s="97"/>
      <c r="BN535" s="97"/>
    </row>
    <row r="536" spans="2:66" ht="25.5" customHeight="1"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N536" s="153"/>
      <c r="O536" s="153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7"/>
      <c r="AV536" s="97"/>
      <c r="AW536" s="97"/>
      <c r="AX536" s="97"/>
      <c r="AY536" s="97"/>
      <c r="AZ536" s="97"/>
      <c r="BA536" s="97"/>
      <c r="BB536" s="97"/>
      <c r="BC536" s="97"/>
      <c r="BD536" s="97"/>
      <c r="BE536" s="97"/>
      <c r="BF536" s="97"/>
      <c r="BG536" s="97"/>
      <c r="BH536" s="97"/>
      <c r="BI536" s="97"/>
      <c r="BJ536" s="97"/>
      <c r="BK536" s="97"/>
      <c r="BL536" s="97"/>
      <c r="BM536" s="97"/>
      <c r="BN536" s="97"/>
    </row>
    <row r="537" spans="2:66" ht="25.5" customHeight="1"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N537" s="153"/>
      <c r="O537" s="153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7"/>
      <c r="AV537" s="97"/>
      <c r="AW537" s="97"/>
      <c r="AX537" s="97"/>
      <c r="AY537" s="97"/>
      <c r="AZ537" s="97"/>
      <c r="BA537" s="97"/>
      <c r="BB537" s="97"/>
      <c r="BC537" s="97"/>
      <c r="BD537" s="97"/>
      <c r="BE537" s="97"/>
      <c r="BF537" s="97"/>
      <c r="BG537" s="97"/>
      <c r="BH537" s="97"/>
      <c r="BI537" s="97"/>
      <c r="BJ537" s="97"/>
      <c r="BK537" s="97"/>
      <c r="BL537" s="97"/>
      <c r="BM537" s="97"/>
      <c r="BN537" s="97"/>
    </row>
    <row r="538" spans="2:66" ht="25.5" customHeight="1"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N538" s="153"/>
      <c r="O538" s="153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7"/>
      <c r="AV538" s="97"/>
      <c r="AW538" s="97"/>
      <c r="AX538" s="97"/>
      <c r="AY538" s="97"/>
      <c r="AZ538" s="97"/>
      <c r="BA538" s="97"/>
      <c r="BB538" s="97"/>
      <c r="BC538" s="97"/>
      <c r="BD538" s="97"/>
      <c r="BE538" s="97"/>
      <c r="BF538" s="97"/>
      <c r="BG538" s="97"/>
      <c r="BH538" s="97"/>
      <c r="BI538" s="97"/>
      <c r="BJ538" s="97"/>
      <c r="BK538" s="97"/>
      <c r="BL538" s="97"/>
      <c r="BM538" s="97"/>
      <c r="BN538" s="97"/>
    </row>
    <row r="539" spans="2:66" ht="25.5" customHeight="1"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N539" s="153"/>
      <c r="O539" s="153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7"/>
      <c r="AV539" s="97"/>
      <c r="AW539" s="97"/>
      <c r="AX539" s="97"/>
      <c r="AY539" s="97"/>
      <c r="AZ539" s="97"/>
      <c r="BA539" s="97"/>
      <c r="BB539" s="97"/>
      <c r="BC539" s="97"/>
      <c r="BD539" s="97"/>
      <c r="BE539" s="97"/>
      <c r="BF539" s="97"/>
      <c r="BG539" s="97"/>
      <c r="BH539" s="97"/>
      <c r="BI539" s="97"/>
      <c r="BJ539" s="97"/>
      <c r="BK539" s="97"/>
      <c r="BL539" s="97"/>
      <c r="BM539" s="97"/>
      <c r="BN539" s="97"/>
    </row>
    <row r="540" spans="2:66" ht="25.5" customHeight="1"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N540" s="153"/>
      <c r="O540" s="153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7"/>
      <c r="AV540" s="97"/>
      <c r="AW540" s="97"/>
      <c r="AX540" s="97"/>
      <c r="AY540" s="97"/>
      <c r="AZ540" s="97"/>
      <c r="BA540" s="97"/>
      <c r="BB540" s="97"/>
      <c r="BC540" s="97"/>
      <c r="BD540" s="97"/>
      <c r="BE540" s="97"/>
      <c r="BF540" s="97"/>
      <c r="BG540" s="97"/>
      <c r="BH540" s="97"/>
      <c r="BI540" s="97"/>
      <c r="BJ540" s="97"/>
      <c r="BK540" s="97"/>
      <c r="BL540" s="97"/>
      <c r="BM540" s="97"/>
      <c r="BN540" s="97"/>
    </row>
    <row r="541" spans="2:66" ht="25.5" customHeight="1"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N541" s="153"/>
      <c r="O541" s="153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97"/>
      <c r="BD541" s="97"/>
      <c r="BE541" s="97"/>
      <c r="BF541" s="97"/>
      <c r="BG541" s="97"/>
      <c r="BH541" s="97"/>
      <c r="BI541" s="97"/>
      <c r="BJ541" s="97"/>
      <c r="BK541" s="97"/>
      <c r="BL541" s="97"/>
      <c r="BM541" s="97"/>
      <c r="BN541" s="97"/>
    </row>
    <row r="542" spans="2:66" ht="25.5" customHeight="1"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N542" s="153"/>
      <c r="O542" s="153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7"/>
      <c r="AV542" s="97"/>
      <c r="AW542" s="97"/>
      <c r="AX542" s="97"/>
      <c r="AY542" s="97"/>
      <c r="AZ542" s="97"/>
      <c r="BA542" s="97"/>
      <c r="BB542" s="97"/>
      <c r="BC542" s="97"/>
      <c r="BD542" s="97"/>
      <c r="BE542" s="97"/>
      <c r="BF542" s="97"/>
      <c r="BG542" s="97"/>
      <c r="BH542" s="97"/>
      <c r="BI542" s="97"/>
      <c r="BJ542" s="97"/>
      <c r="BK542" s="97"/>
      <c r="BL542" s="97"/>
      <c r="BM542" s="97"/>
      <c r="BN542" s="97"/>
    </row>
    <row r="543" spans="2:66" ht="25.5" customHeight="1"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N543" s="153"/>
      <c r="O543" s="153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7"/>
      <c r="AV543" s="97"/>
      <c r="AW543" s="97"/>
      <c r="AX543" s="97"/>
      <c r="AY543" s="97"/>
      <c r="AZ543" s="97"/>
      <c r="BA543" s="97"/>
      <c r="BB543" s="97"/>
      <c r="BC543" s="97"/>
      <c r="BD543" s="97"/>
      <c r="BE543" s="97"/>
      <c r="BF543" s="97"/>
      <c r="BG543" s="97"/>
      <c r="BH543" s="97"/>
      <c r="BI543" s="97"/>
      <c r="BJ543" s="97"/>
      <c r="BK543" s="97"/>
      <c r="BL543" s="97"/>
      <c r="BM543" s="97"/>
      <c r="BN543" s="97"/>
    </row>
    <row r="544" spans="2:66" ht="25.5" customHeight="1"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N544" s="153"/>
      <c r="O544" s="153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7"/>
      <c r="AV544" s="97"/>
      <c r="AW544" s="97"/>
      <c r="AX544" s="97"/>
      <c r="AY544" s="97"/>
      <c r="AZ544" s="97"/>
      <c r="BA544" s="97"/>
      <c r="BB544" s="97"/>
      <c r="BC544" s="97"/>
      <c r="BD544" s="97"/>
      <c r="BE544" s="97"/>
      <c r="BF544" s="97"/>
      <c r="BG544" s="97"/>
      <c r="BH544" s="97"/>
      <c r="BI544" s="97"/>
      <c r="BJ544" s="97"/>
      <c r="BK544" s="97"/>
      <c r="BL544" s="97"/>
      <c r="BM544" s="97"/>
      <c r="BN544" s="97"/>
    </row>
    <row r="545" spans="2:66" ht="25.5" customHeight="1"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N545" s="153"/>
      <c r="O545" s="153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7"/>
      <c r="AV545" s="97"/>
      <c r="AW545" s="97"/>
      <c r="AX545" s="97"/>
      <c r="AY545" s="97"/>
      <c r="AZ545" s="97"/>
      <c r="BA545" s="97"/>
      <c r="BB545" s="97"/>
      <c r="BC545" s="97"/>
      <c r="BD545" s="97"/>
      <c r="BE545" s="97"/>
      <c r="BF545" s="97"/>
      <c r="BG545" s="97"/>
      <c r="BH545" s="97"/>
      <c r="BI545" s="97"/>
      <c r="BJ545" s="97"/>
      <c r="BK545" s="97"/>
      <c r="BL545" s="97"/>
      <c r="BM545" s="97"/>
      <c r="BN545" s="97"/>
    </row>
    <row r="546" spans="2:66" ht="25.5" customHeight="1"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N546" s="153"/>
      <c r="O546" s="153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7"/>
      <c r="AV546" s="97"/>
      <c r="AW546" s="97"/>
      <c r="AX546" s="97"/>
      <c r="AY546" s="97"/>
      <c r="AZ546" s="97"/>
      <c r="BA546" s="97"/>
      <c r="BB546" s="97"/>
      <c r="BC546" s="97"/>
      <c r="BD546" s="97"/>
      <c r="BE546" s="97"/>
      <c r="BF546" s="97"/>
      <c r="BG546" s="97"/>
      <c r="BH546" s="97"/>
      <c r="BI546" s="97"/>
      <c r="BJ546" s="97"/>
      <c r="BK546" s="97"/>
      <c r="BL546" s="97"/>
      <c r="BM546" s="97"/>
      <c r="BN546" s="97"/>
    </row>
    <row r="547" spans="2:66" ht="25.5" customHeight="1"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N547" s="153"/>
      <c r="O547" s="153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7"/>
      <c r="AV547" s="97"/>
      <c r="AW547" s="97"/>
      <c r="AX547" s="97"/>
      <c r="AY547" s="97"/>
      <c r="AZ547" s="97"/>
      <c r="BA547" s="97"/>
      <c r="BB547" s="97"/>
      <c r="BC547" s="97"/>
      <c r="BD547" s="97"/>
      <c r="BE547" s="97"/>
      <c r="BF547" s="97"/>
      <c r="BG547" s="97"/>
      <c r="BH547" s="97"/>
      <c r="BI547" s="97"/>
      <c r="BJ547" s="97"/>
      <c r="BK547" s="97"/>
      <c r="BL547" s="97"/>
      <c r="BM547" s="97"/>
      <c r="BN547" s="97"/>
    </row>
    <row r="548" spans="2:66" ht="25.5" customHeight="1"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N548" s="153"/>
      <c r="O548" s="153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7"/>
      <c r="AV548" s="97"/>
      <c r="AW548" s="97"/>
      <c r="AX548" s="97"/>
      <c r="AY548" s="97"/>
      <c r="AZ548" s="97"/>
      <c r="BA548" s="97"/>
      <c r="BB548" s="97"/>
      <c r="BC548" s="97"/>
      <c r="BD548" s="97"/>
      <c r="BE548" s="97"/>
      <c r="BF548" s="97"/>
      <c r="BG548" s="97"/>
      <c r="BH548" s="97"/>
      <c r="BI548" s="97"/>
      <c r="BJ548" s="97"/>
      <c r="BK548" s="97"/>
      <c r="BL548" s="97"/>
      <c r="BM548" s="97"/>
      <c r="BN548" s="97"/>
    </row>
    <row r="549" spans="2:66" ht="25.5" customHeight="1"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N549" s="153"/>
      <c r="O549" s="153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7"/>
      <c r="AV549" s="97"/>
      <c r="AW549" s="97"/>
      <c r="AX549" s="97"/>
      <c r="AY549" s="97"/>
      <c r="AZ549" s="97"/>
      <c r="BA549" s="97"/>
      <c r="BB549" s="97"/>
      <c r="BC549" s="97"/>
      <c r="BD549" s="97"/>
      <c r="BE549" s="97"/>
      <c r="BF549" s="97"/>
      <c r="BG549" s="97"/>
      <c r="BH549" s="97"/>
      <c r="BI549" s="97"/>
      <c r="BJ549" s="97"/>
      <c r="BK549" s="97"/>
      <c r="BL549" s="97"/>
      <c r="BM549" s="97"/>
      <c r="BN549" s="97"/>
    </row>
    <row r="550" spans="2:66" ht="25.5" customHeight="1"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N550" s="153"/>
      <c r="O550" s="153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7"/>
      <c r="AV550" s="97"/>
      <c r="AW550" s="97"/>
      <c r="AX550" s="97"/>
      <c r="AY550" s="97"/>
      <c r="AZ550" s="97"/>
      <c r="BA550" s="97"/>
      <c r="BB550" s="97"/>
      <c r="BC550" s="97"/>
      <c r="BD550" s="97"/>
      <c r="BE550" s="97"/>
      <c r="BF550" s="97"/>
      <c r="BG550" s="97"/>
      <c r="BH550" s="97"/>
      <c r="BI550" s="97"/>
      <c r="BJ550" s="97"/>
      <c r="BK550" s="97"/>
      <c r="BL550" s="97"/>
      <c r="BM550" s="97"/>
      <c r="BN550" s="97"/>
    </row>
    <row r="551" spans="2:66" ht="25.5" customHeight="1"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N551" s="153"/>
      <c r="O551" s="153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7"/>
      <c r="AV551" s="97"/>
      <c r="AW551" s="97"/>
      <c r="AX551" s="97"/>
      <c r="AY551" s="97"/>
      <c r="AZ551" s="97"/>
      <c r="BA551" s="97"/>
      <c r="BB551" s="97"/>
      <c r="BC551" s="97"/>
      <c r="BD551" s="97"/>
      <c r="BE551" s="97"/>
      <c r="BF551" s="97"/>
      <c r="BG551" s="97"/>
      <c r="BH551" s="97"/>
      <c r="BI551" s="97"/>
      <c r="BJ551" s="97"/>
      <c r="BK551" s="97"/>
      <c r="BL551" s="97"/>
      <c r="BM551" s="97"/>
      <c r="BN551" s="97"/>
    </row>
    <row r="552" spans="2:66" ht="25.5" customHeight="1"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N552" s="153"/>
      <c r="O552" s="153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7"/>
      <c r="AV552" s="97"/>
      <c r="AW552" s="97"/>
      <c r="AX552" s="97"/>
      <c r="AY552" s="97"/>
      <c r="AZ552" s="97"/>
      <c r="BA552" s="97"/>
      <c r="BB552" s="97"/>
      <c r="BC552" s="97"/>
      <c r="BD552" s="97"/>
      <c r="BE552" s="97"/>
      <c r="BF552" s="97"/>
      <c r="BG552" s="97"/>
      <c r="BH552" s="97"/>
      <c r="BI552" s="97"/>
      <c r="BJ552" s="97"/>
      <c r="BK552" s="97"/>
      <c r="BL552" s="97"/>
      <c r="BM552" s="97"/>
      <c r="BN552" s="97"/>
    </row>
    <row r="553" spans="2:66" ht="25.5" customHeight="1"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N553" s="153"/>
      <c r="O553" s="153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7"/>
      <c r="AV553" s="97"/>
      <c r="AW553" s="97"/>
      <c r="AX553" s="97"/>
      <c r="AY553" s="97"/>
      <c r="AZ553" s="97"/>
      <c r="BA553" s="97"/>
      <c r="BB553" s="97"/>
      <c r="BC553" s="97"/>
      <c r="BD553" s="97"/>
      <c r="BE553" s="97"/>
      <c r="BF553" s="97"/>
      <c r="BG553" s="97"/>
      <c r="BH553" s="97"/>
      <c r="BI553" s="97"/>
      <c r="BJ553" s="97"/>
      <c r="BK553" s="97"/>
      <c r="BL553" s="97"/>
      <c r="BM553" s="97"/>
      <c r="BN553" s="97"/>
    </row>
    <row r="554" spans="2:66" ht="25.5" customHeight="1"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N554" s="153"/>
      <c r="O554" s="153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7"/>
      <c r="AV554" s="97"/>
      <c r="AW554" s="97"/>
      <c r="AX554" s="97"/>
      <c r="AY554" s="97"/>
      <c r="AZ554" s="97"/>
      <c r="BA554" s="97"/>
      <c r="BB554" s="97"/>
      <c r="BC554" s="97"/>
      <c r="BD554" s="97"/>
      <c r="BE554" s="97"/>
      <c r="BF554" s="97"/>
      <c r="BG554" s="97"/>
      <c r="BH554" s="97"/>
      <c r="BI554" s="97"/>
      <c r="BJ554" s="97"/>
      <c r="BK554" s="97"/>
      <c r="BL554" s="97"/>
      <c r="BM554" s="97"/>
      <c r="BN554" s="97"/>
    </row>
    <row r="555" spans="2:66" ht="25.5" customHeight="1"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N555" s="153"/>
      <c r="O555" s="153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7"/>
      <c r="AV555" s="97"/>
      <c r="AW555" s="97"/>
      <c r="AX555" s="97"/>
      <c r="AY555" s="97"/>
      <c r="AZ555" s="97"/>
      <c r="BA555" s="97"/>
      <c r="BB555" s="97"/>
      <c r="BC555" s="97"/>
      <c r="BD555" s="97"/>
      <c r="BE555" s="97"/>
      <c r="BF555" s="97"/>
      <c r="BG555" s="97"/>
      <c r="BH555" s="97"/>
      <c r="BI555" s="97"/>
      <c r="BJ555" s="97"/>
      <c r="BK555" s="97"/>
      <c r="BL555" s="97"/>
      <c r="BM555" s="97"/>
      <c r="BN555" s="97"/>
    </row>
    <row r="556" spans="2:66" ht="25.5" customHeight="1"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N556" s="153"/>
      <c r="O556" s="153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7"/>
      <c r="AV556" s="97"/>
      <c r="AW556" s="97"/>
      <c r="AX556" s="97"/>
      <c r="AY556" s="97"/>
      <c r="AZ556" s="97"/>
      <c r="BA556" s="97"/>
      <c r="BB556" s="97"/>
      <c r="BC556" s="97"/>
      <c r="BD556" s="97"/>
      <c r="BE556" s="97"/>
      <c r="BF556" s="97"/>
      <c r="BG556" s="97"/>
      <c r="BH556" s="97"/>
      <c r="BI556" s="97"/>
      <c r="BJ556" s="97"/>
      <c r="BK556" s="97"/>
      <c r="BL556" s="97"/>
      <c r="BM556" s="97"/>
      <c r="BN556" s="97"/>
    </row>
    <row r="557" spans="2:66" ht="25.5" customHeight="1"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N557" s="153"/>
      <c r="O557" s="153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7"/>
      <c r="AV557" s="97"/>
      <c r="AW557" s="97"/>
      <c r="AX557" s="97"/>
      <c r="AY557" s="97"/>
      <c r="AZ557" s="97"/>
      <c r="BA557" s="97"/>
      <c r="BB557" s="97"/>
      <c r="BC557" s="97"/>
      <c r="BD557" s="97"/>
      <c r="BE557" s="97"/>
      <c r="BF557" s="97"/>
      <c r="BG557" s="97"/>
      <c r="BH557" s="97"/>
      <c r="BI557" s="97"/>
      <c r="BJ557" s="97"/>
      <c r="BK557" s="97"/>
      <c r="BL557" s="97"/>
      <c r="BM557" s="97"/>
      <c r="BN557" s="97"/>
    </row>
    <row r="558" spans="2:66" ht="25.5" customHeight="1"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N558" s="153"/>
      <c r="O558" s="153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7"/>
      <c r="AV558" s="97"/>
      <c r="AW558" s="97"/>
      <c r="AX558" s="97"/>
      <c r="AY558" s="97"/>
      <c r="AZ558" s="97"/>
      <c r="BA558" s="97"/>
      <c r="BB558" s="97"/>
      <c r="BC558" s="97"/>
      <c r="BD558" s="97"/>
      <c r="BE558" s="97"/>
      <c r="BF558" s="97"/>
      <c r="BG558" s="97"/>
      <c r="BH558" s="97"/>
      <c r="BI558" s="97"/>
      <c r="BJ558" s="97"/>
      <c r="BK558" s="97"/>
      <c r="BL558" s="97"/>
      <c r="BM558" s="97"/>
      <c r="BN558" s="97"/>
    </row>
    <row r="559" spans="2:66" ht="25.5" customHeight="1"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N559" s="153"/>
      <c r="O559" s="153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7"/>
      <c r="AV559" s="97"/>
      <c r="AW559" s="97"/>
      <c r="AX559" s="97"/>
      <c r="AY559" s="97"/>
      <c r="AZ559" s="97"/>
      <c r="BA559" s="97"/>
      <c r="BB559" s="97"/>
      <c r="BC559" s="97"/>
      <c r="BD559" s="97"/>
      <c r="BE559" s="97"/>
      <c r="BF559" s="97"/>
      <c r="BG559" s="97"/>
      <c r="BH559" s="97"/>
      <c r="BI559" s="97"/>
      <c r="BJ559" s="97"/>
      <c r="BK559" s="97"/>
      <c r="BL559" s="97"/>
      <c r="BM559" s="97"/>
      <c r="BN559" s="97"/>
    </row>
    <row r="560" spans="2:66" ht="25.5" customHeight="1"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N560" s="153"/>
      <c r="O560" s="153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7"/>
      <c r="AV560" s="97"/>
      <c r="AW560" s="97"/>
      <c r="AX560" s="97"/>
      <c r="AY560" s="97"/>
      <c r="AZ560" s="97"/>
      <c r="BA560" s="97"/>
      <c r="BB560" s="97"/>
      <c r="BC560" s="97"/>
      <c r="BD560" s="97"/>
      <c r="BE560" s="97"/>
      <c r="BF560" s="97"/>
      <c r="BG560" s="97"/>
      <c r="BH560" s="97"/>
      <c r="BI560" s="97"/>
      <c r="BJ560" s="97"/>
      <c r="BK560" s="97"/>
      <c r="BL560" s="97"/>
      <c r="BM560" s="97"/>
      <c r="BN560" s="97"/>
    </row>
    <row r="561" spans="2:66" ht="25.5" customHeight="1"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N561" s="153"/>
      <c r="O561" s="153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7"/>
      <c r="AV561" s="97"/>
      <c r="AW561" s="97"/>
      <c r="AX561" s="97"/>
      <c r="AY561" s="97"/>
      <c r="AZ561" s="97"/>
      <c r="BA561" s="97"/>
      <c r="BB561" s="97"/>
      <c r="BC561" s="97"/>
      <c r="BD561" s="97"/>
      <c r="BE561" s="97"/>
      <c r="BF561" s="97"/>
      <c r="BG561" s="97"/>
      <c r="BH561" s="97"/>
      <c r="BI561" s="97"/>
      <c r="BJ561" s="97"/>
      <c r="BK561" s="97"/>
      <c r="BL561" s="97"/>
      <c r="BM561" s="97"/>
      <c r="BN561" s="97"/>
    </row>
    <row r="562" spans="2:66" ht="25.5" customHeight="1"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N562" s="153"/>
      <c r="O562" s="153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7"/>
      <c r="AV562" s="97"/>
      <c r="AW562" s="97"/>
      <c r="AX562" s="97"/>
      <c r="AY562" s="97"/>
      <c r="AZ562" s="97"/>
      <c r="BA562" s="97"/>
      <c r="BB562" s="97"/>
      <c r="BC562" s="97"/>
      <c r="BD562" s="97"/>
      <c r="BE562" s="97"/>
      <c r="BF562" s="97"/>
      <c r="BG562" s="97"/>
      <c r="BH562" s="97"/>
      <c r="BI562" s="97"/>
      <c r="BJ562" s="97"/>
      <c r="BK562" s="97"/>
      <c r="BL562" s="97"/>
      <c r="BM562" s="97"/>
      <c r="BN562" s="97"/>
    </row>
    <row r="563" spans="2:66" ht="25.5" customHeight="1"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N563" s="153"/>
      <c r="O563" s="153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7"/>
      <c r="AV563" s="97"/>
      <c r="AW563" s="97"/>
      <c r="AX563" s="97"/>
      <c r="AY563" s="97"/>
      <c r="AZ563" s="97"/>
      <c r="BA563" s="97"/>
      <c r="BB563" s="97"/>
      <c r="BC563" s="97"/>
      <c r="BD563" s="97"/>
      <c r="BE563" s="97"/>
      <c r="BF563" s="97"/>
      <c r="BG563" s="97"/>
      <c r="BH563" s="97"/>
      <c r="BI563" s="97"/>
      <c r="BJ563" s="97"/>
      <c r="BK563" s="97"/>
      <c r="BL563" s="97"/>
      <c r="BM563" s="97"/>
      <c r="BN563" s="97"/>
    </row>
    <row r="564" spans="2:66" ht="25.5" customHeight="1"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N564" s="153"/>
      <c r="O564" s="153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7"/>
      <c r="AV564" s="97"/>
      <c r="AW564" s="97"/>
      <c r="AX564" s="97"/>
      <c r="AY564" s="97"/>
      <c r="AZ564" s="97"/>
      <c r="BA564" s="97"/>
      <c r="BB564" s="97"/>
      <c r="BC564" s="97"/>
      <c r="BD564" s="97"/>
      <c r="BE564" s="97"/>
      <c r="BF564" s="97"/>
      <c r="BG564" s="97"/>
      <c r="BH564" s="97"/>
      <c r="BI564" s="97"/>
      <c r="BJ564" s="97"/>
      <c r="BK564" s="97"/>
      <c r="BL564" s="97"/>
      <c r="BM564" s="97"/>
      <c r="BN564" s="97"/>
    </row>
    <row r="565" spans="2:66" ht="25.5" customHeight="1"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N565" s="153"/>
      <c r="O565" s="153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7"/>
      <c r="AV565" s="97"/>
      <c r="AW565" s="97"/>
      <c r="AX565" s="97"/>
      <c r="AY565" s="97"/>
      <c r="AZ565" s="97"/>
      <c r="BA565" s="97"/>
      <c r="BB565" s="97"/>
      <c r="BC565" s="97"/>
      <c r="BD565" s="97"/>
      <c r="BE565" s="97"/>
      <c r="BF565" s="97"/>
      <c r="BG565" s="97"/>
      <c r="BH565" s="97"/>
      <c r="BI565" s="97"/>
      <c r="BJ565" s="97"/>
      <c r="BK565" s="97"/>
      <c r="BL565" s="97"/>
      <c r="BM565" s="97"/>
      <c r="BN565" s="97"/>
    </row>
    <row r="566" spans="2:66" ht="25.5" customHeight="1"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N566" s="153"/>
      <c r="O566" s="153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7"/>
      <c r="AV566" s="97"/>
      <c r="AW566" s="97"/>
      <c r="AX566" s="97"/>
      <c r="AY566" s="97"/>
      <c r="AZ566" s="97"/>
      <c r="BA566" s="97"/>
      <c r="BB566" s="97"/>
      <c r="BC566" s="97"/>
      <c r="BD566" s="97"/>
      <c r="BE566" s="97"/>
      <c r="BF566" s="97"/>
      <c r="BG566" s="97"/>
      <c r="BH566" s="97"/>
      <c r="BI566" s="97"/>
      <c r="BJ566" s="97"/>
      <c r="BK566" s="97"/>
      <c r="BL566" s="97"/>
      <c r="BM566" s="97"/>
      <c r="BN566" s="97"/>
    </row>
    <row r="567" spans="2:66" ht="25.5" customHeight="1"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N567" s="153"/>
      <c r="O567" s="153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7"/>
      <c r="AV567" s="97"/>
      <c r="AW567" s="97"/>
      <c r="AX567" s="97"/>
      <c r="AY567" s="97"/>
      <c r="AZ567" s="97"/>
      <c r="BA567" s="97"/>
      <c r="BB567" s="97"/>
      <c r="BC567" s="97"/>
      <c r="BD567" s="97"/>
      <c r="BE567" s="97"/>
      <c r="BF567" s="97"/>
      <c r="BG567" s="97"/>
      <c r="BH567" s="97"/>
      <c r="BI567" s="97"/>
      <c r="BJ567" s="97"/>
      <c r="BK567" s="97"/>
      <c r="BL567" s="97"/>
      <c r="BM567" s="97"/>
      <c r="BN567" s="97"/>
    </row>
    <row r="568" spans="2:66" ht="25.5" customHeight="1"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N568" s="153"/>
      <c r="O568" s="153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7"/>
      <c r="AV568" s="97"/>
      <c r="AW568" s="97"/>
      <c r="AX568" s="97"/>
      <c r="AY568" s="97"/>
      <c r="AZ568" s="97"/>
      <c r="BA568" s="97"/>
      <c r="BB568" s="97"/>
      <c r="BC568" s="97"/>
      <c r="BD568" s="97"/>
      <c r="BE568" s="97"/>
      <c r="BF568" s="97"/>
      <c r="BG568" s="97"/>
      <c r="BH568" s="97"/>
      <c r="BI568" s="97"/>
      <c r="BJ568" s="97"/>
      <c r="BK568" s="97"/>
      <c r="BL568" s="97"/>
      <c r="BM568" s="97"/>
      <c r="BN568" s="97"/>
    </row>
    <row r="569" spans="2:66" ht="25.5" customHeight="1"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N569" s="153"/>
      <c r="O569" s="153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7"/>
      <c r="AV569" s="97"/>
      <c r="AW569" s="97"/>
      <c r="AX569" s="97"/>
      <c r="AY569" s="97"/>
      <c r="AZ569" s="97"/>
      <c r="BA569" s="97"/>
      <c r="BB569" s="97"/>
      <c r="BC569" s="97"/>
      <c r="BD569" s="97"/>
      <c r="BE569" s="97"/>
      <c r="BF569" s="97"/>
      <c r="BG569" s="97"/>
      <c r="BH569" s="97"/>
      <c r="BI569" s="97"/>
      <c r="BJ569" s="97"/>
      <c r="BK569" s="97"/>
      <c r="BL569" s="97"/>
      <c r="BM569" s="97"/>
      <c r="BN569" s="97"/>
    </row>
    <row r="570" spans="2:66" ht="25.5" customHeight="1"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N570" s="153"/>
      <c r="O570" s="153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7"/>
      <c r="AV570" s="97"/>
      <c r="AW570" s="97"/>
      <c r="AX570" s="97"/>
      <c r="AY570" s="97"/>
      <c r="AZ570" s="97"/>
      <c r="BA570" s="97"/>
      <c r="BB570" s="97"/>
      <c r="BC570" s="97"/>
      <c r="BD570" s="97"/>
      <c r="BE570" s="97"/>
      <c r="BF570" s="97"/>
      <c r="BG570" s="97"/>
      <c r="BH570" s="97"/>
      <c r="BI570" s="97"/>
      <c r="BJ570" s="97"/>
      <c r="BK570" s="97"/>
      <c r="BL570" s="97"/>
      <c r="BM570" s="97"/>
      <c r="BN570" s="97"/>
    </row>
    <row r="571" spans="2:66" ht="25.5" customHeight="1"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N571" s="153"/>
      <c r="O571" s="153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7"/>
      <c r="AV571" s="97"/>
      <c r="AW571" s="97"/>
      <c r="AX571" s="97"/>
      <c r="AY571" s="97"/>
      <c r="AZ571" s="97"/>
      <c r="BA571" s="97"/>
      <c r="BB571" s="97"/>
      <c r="BC571" s="97"/>
      <c r="BD571" s="97"/>
      <c r="BE571" s="97"/>
      <c r="BF571" s="97"/>
      <c r="BG571" s="97"/>
      <c r="BH571" s="97"/>
      <c r="BI571" s="97"/>
      <c r="BJ571" s="97"/>
      <c r="BK571" s="97"/>
      <c r="BL571" s="97"/>
      <c r="BM571" s="97"/>
      <c r="BN571" s="97"/>
    </row>
    <row r="572" spans="2:66" ht="25.5" customHeight="1"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N572" s="153"/>
      <c r="O572" s="153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7"/>
      <c r="BC572" s="97"/>
      <c r="BD572" s="97"/>
      <c r="BE572" s="97"/>
      <c r="BF572" s="97"/>
      <c r="BG572" s="97"/>
      <c r="BH572" s="97"/>
      <c r="BI572" s="97"/>
      <c r="BJ572" s="97"/>
      <c r="BK572" s="97"/>
      <c r="BL572" s="97"/>
      <c r="BM572" s="97"/>
      <c r="BN572" s="97"/>
    </row>
    <row r="573" spans="2:66" ht="25.5" customHeight="1"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N573" s="153"/>
      <c r="O573" s="153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7"/>
      <c r="AV573" s="97"/>
      <c r="AW573" s="97"/>
      <c r="AX573" s="97"/>
      <c r="AY573" s="97"/>
      <c r="AZ573" s="97"/>
      <c r="BA573" s="97"/>
      <c r="BB573" s="97"/>
      <c r="BC573" s="97"/>
      <c r="BD573" s="97"/>
      <c r="BE573" s="97"/>
      <c r="BF573" s="97"/>
      <c r="BG573" s="97"/>
      <c r="BH573" s="97"/>
      <c r="BI573" s="97"/>
      <c r="BJ573" s="97"/>
      <c r="BK573" s="97"/>
      <c r="BL573" s="97"/>
      <c r="BM573" s="97"/>
      <c r="BN573" s="97"/>
    </row>
    <row r="574" spans="2:66" ht="25.5" customHeight="1"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N574" s="153"/>
      <c r="O574" s="153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7"/>
      <c r="AV574" s="97"/>
      <c r="AW574" s="97"/>
      <c r="AX574" s="97"/>
      <c r="AY574" s="97"/>
      <c r="AZ574" s="97"/>
      <c r="BA574" s="97"/>
      <c r="BB574" s="97"/>
      <c r="BC574" s="97"/>
      <c r="BD574" s="97"/>
      <c r="BE574" s="97"/>
      <c r="BF574" s="97"/>
      <c r="BG574" s="97"/>
      <c r="BH574" s="97"/>
      <c r="BI574" s="97"/>
      <c r="BJ574" s="97"/>
      <c r="BK574" s="97"/>
      <c r="BL574" s="97"/>
      <c r="BM574" s="97"/>
      <c r="BN574" s="97"/>
    </row>
    <row r="575" spans="2:66" ht="25.5" customHeight="1"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N575" s="153"/>
      <c r="O575" s="153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7"/>
      <c r="AV575" s="97"/>
      <c r="AW575" s="97"/>
      <c r="AX575" s="97"/>
      <c r="AY575" s="97"/>
      <c r="AZ575" s="97"/>
      <c r="BA575" s="97"/>
      <c r="BB575" s="97"/>
      <c r="BC575" s="97"/>
      <c r="BD575" s="97"/>
      <c r="BE575" s="97"/>
      <c r="BF575" s="97"/>
      <c r="BG575" s="97"/>
      <c r="BH575" s="97"/>
      <c r="BI575" s="97"/>
      <c r="BJ575" s="97"/>
      <c r="BK575" s="97"/>
      <c r="BL575" s="97"/>
      <c r="BM575" s="97"/>
      <c r="BN575" s="97"/>
    </row>
    <row r="576" spans="2:66" ht="25.5" customHeight="1"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N576" s="153"/>
      <c r="O576" s="153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7"/>
      <c r="AV576" s="97"/>
      <c r="AW576" s="97"/>
      <c r="AX576" s="97"/>
      <c r="AY576" s="97"/>
      <c r="AZ576" s="97"/>
      <c r="BA576" s="97"/>
      <c r="BB576" s="97"/>
      <c r="BC576" s="97"/>
      <c r="BD576" s="97"/>
      <c r="BE576" s="97"/>
      <c r="BF576" s="97"/>
      <c r="BG576" s="97"/>
      <c r="BH576" s="97"/>
      <c r="BI576" s="97"/>
      <c r="BJ576" s="97"/>
      <c r="BK576" s="97"/>
      <c r="BL576" s="97"/>
      <c r="BM576" s="97"/>
      <c r="BN576" s="97"/>
    </row>
    <row r="577" spans="2:66" ht="25.5" customHeight="1"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N577" s="153"/>
      <c r="O577" s="153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7"/>
      <c r="AV577" s="97"/>
      <c r="AW577" s="97"/>
      <c r="AX577" s="97"/>
      <c r="AY577" s="97"/>
      <c r="AZ577" s="97"/>
      <c r="BA577" s="97"/>
      <c r="BB577" s="97"/>
      <c r="BC577" s="97"/>
      <c r="BD577" s="97"/>
      <c r="BE577" s="97"/>
      <c r="BF577" s="97"/>
      <c r="BG577" s="97"/>
      <c r="BH577" s="97"/>
      <c r="BI577" s="97"/>
      <c r="BJ577" s="97"/>
      <c r="BK577" s="97"/>
      <c r="BL577" s="97"/>
      <c r="BM577" s="97"/>
      <c r="BN577" s="97"/>
    </row>
    <row r="578" spans="2:66" ht="25.5" customHeight="1"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N578" s="153"/>
      <c r="O578" s="153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7"/>
      <c r="AV578" s="97"/>
      <c r="AW578" s="97"/>
      <c r="AX578" s="97"/>
      <c r="AY578" s="97"/>
      <c r="AZ578" s="97"/>
      <c r="BA578" s="97"/>
      <c r="BB578" s="97"/>
      <c r="BC578" s="97"/>
      <c r="BD578" s="97"/>
      <c r="BE578" s="97"/>
      <c r="BF578" s="97"/>
      <c r="BG578" s="97"/>
      <c r="BH578" s="97"/>
      <c r="BI578" s="97"/>
      <c r="BJ578" s="97"/>
      <c r="BK578" s="97"/>
      <c r="BL578" s="97"/>
      <c r="BM578" s="97"/>
      <c r="BN578" s="97"/>
    </row>
    <row r="579" spans="2:66" ht="25.5" customHeight="1"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N579" s="153"/>
      <c r="O579" s="153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7"/>
      <c r="AV579" s="97"/>
      <c r="AW579" s="97"/>
      <c r="AX579" s="97"/>
      <c r="AY579" s="97"/>
      <c r="AZ579" s="97"/>
      <c r="BA579" s="97"/>
      <c r="BB579" s="97"/>
      <c r="BC579" s="97"/>
      <c r="BD579" s="97"/>
      <c r="BE579" s="97"/>
      <c r="BF579" s="97"/>
      <c r="BG579" s="97"/>
      <c r="BH579" s="97"/>
      <c r="BI579" s="97"/>
      <c r="BJ579" s="97"/>
      <c r="BK579" s="97"/>
      <c r="BL579" s="97"/>
      <c r="BM579" s="97"/>
      <c r="BN579" s="97"/>
    </row>
    <row r="580" spans="2:66" ht="25.5" customHeight="1"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N580" s="153"/>
      <c r="O580" s="153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7"/>
      <c r="AV580" s="97"/>
      <c r="AW580" s="97"/>
      <c r="AX580" s="97"/>
      <c r="AY580" s="97"/>
      <c r="AZ580" s="97"/>
      <c r="BA580" s="97"/>
      <c r="BB580" s="97"/>
      <c r="BC580" s="97"/>
      <c r="BD580" s="97"/>
      <c r="BE580" s="97"/>
      <c r="BF580" s="97"/>
      <c r="BG580" s="97"/>
      <c r="BH580" s="97"/>
      <c r="BI580" s="97"/>
      <c r="BJ580" s="97"/>
      <c r="BK580" s="97"/>
      <c r="BL580" s="97"/>
      <c r="BM580" s="97"/>
      <c r="BN580" s="97"/>
    </row>
    <row r="581" spans="2:66" ht="25.5" customHeight="1"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N581" s="153"/>
      <c r="O581" s="153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7"/>
      <c r="AV581" s="97"/>
      <c r="AW581" s="97"/>
      <c r="AX581" s="97"/>
      <c r="AY581" s="97"/>
      <c r="AZ581" s="97"/>
      <c r="BA581" s="97"/>
      <c r="BB581" s="97"/>
      <c r="BC581" s="97"/>
      <c r="BD581" s="97"/>
      <c r="BE581" s="97"/>
      <c r="BF581" s="97"/>
      <c r="BG581" s="97"/>
      <c r="BH581" s="97"/>
      <c r="BI581" s="97"/>
      <c r="BJ581" s="97"/>
      <c r="BK581" s="97"/>
      <c r="BL581" s="97"/>
      <c r="BM581" s="97"/>
      <c r="BN581" s="97"/>
    </row>
    <row r="582" spans="2:66" ht="25.5" customHeight="1"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N582" s="153"/>
      <c r="O582" s="153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7"/>
      <c r="AV582" s="97"/>
      <c r="AW582" s="97"/>
      <c r="AX582" s="97"/>
      <c r="AY582" s="97"/>
      <c r="AZ582" s="97"/>
      <c r="BA582" s="97"/>
      <c r="BB582" s="97"/>
      <c r="BC582" s="97"/>
      <c r="BD582" s="97"/>
      <c r="BE582" s="97"/>
      <c r="BF582" s="97"/>
      <c r="BG582" s="97"/>
      <c r="BH582" s="97"/>
      <c r="BI582" s="97"/>
      <c r="BJ582" s="97"/>
      <c r="BK582" s="97"/>
      <c r="BL582" s="97"/>
      <c r="BM582" s="97"/>
      <c r="BN582" s="97"/>
    </row>
    <row r="583" spans="2:66" ht="25.5" customHeight="1"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N583" s="153"/>
      <c r="O583" s="153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7"/>
      <c r="AV583" s="97"/>
      <c r="AW583" s="97"/>
      <c r="AX583" s="97"/>
      <c r="AY583" s="97"/>
      <c r="AZ583" s="97"/>
      <c r="BA583" s="97"/>
      <c r="BB583" s="97"/>
      <c r="BC583" s="97"/>
      <c r="BD583" s="97"/>
      <c r="BE583" s="97"/>
      <c r="BF583" s="97"/>
      <c r="BG583" s="97"/>
      <c r="BH583" s="97"/>
      <c r="BI583" s="97"/>
      <c r="BJ583" s="97"/>
      <c r="BK583" s="97"/>
      <c r="BL583" s="97"/>
      <c r="BM583" s="97"/>
      <c r="BN583" s="97"/>
    </row>
    <row r="584" spans="2:66" ht="25.5" customHeight="1"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N584" s="153"/>
      <c r="O584" s="153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7"/>
      <c r="AV584" s="97"/>
      <c r="AW584" s="97"/>
      <c r="AX584" s="97"/>
      <c r="AY584" s="97"/>
      <c r="AZ584" s="97"/>
      <c r="BA584" s="97"/>
      <c r="BB584" s="97"/>
      <c r="BC584" s="97"/>
      <c r="BD584" s="97"/>
      <c r="BE584" s="97"/>
      <c r="BF584" s="97"/>
      <c r="BG584" s="97"/>
      <c r="BH584" s="97"/>
      <c r="BI584" s="97"/>
      <c r="BJ584" s="97"/>
      <c r="BK584" s="97"/>
      <c r="BL584" s="97"/>
      <c r="BM584" s="97"/>
      <c r="BN584" s="97"/>
    </row>
    <row r="585" spans="2:66" ht="25.5" customHeight="1"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N585" s="153"/>
      <c r="O585" s="153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7"/>
      <c r="AV585" s="97"/>
      <c r="AW585" s="97"/>
      <c r="AX585" s="97"/>
      <c r="AY585" s="97"/>
      <c r="AZ585" s="97"/>
      <c r="BA585" s="97"/>
      <c r="BB585" s="97"/>
      <c r="BC585" s="97"/>
      <c r="BD585" s="97"/>
      <c r="BE585" s="97"/>
      <c r="BF585" s="97"/>
      <c r="BG585" s="97"/>
      <c r="BH585" s="97"/>
      <c r="BI585" s="97"/>
      <c r="BJ585" s="97"/>
      <c r="BK585" s="97"/>
      <c r="BL585" s="97"/>
      <c r="BM585" s="97"/>
      <c r="BN585" s="97"/>
    </row>
    <row r="586" spans="2:66" ht="25.5" customHeight="1"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N586" s="153"/>
      <c r="O586" s="153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7"/>
      <c r="AV586" s="97"/>
      <c r="AW586" s="97"/>
      <c r="AX586" s="97"/>
      <c r="AY586" s="97"/>
      <c r="AZ586" s="97"/>
      <c r="BA586" s="97"/>
      <c r="BB586" s="97"/>
      <c r="BC586" s="97"/>
      <c r="BD586" s="97"/>
      <c r="BE586" s="97"/>
      <c r="BF586" s="97"/>
      <c r="BG586" s="97"/>
      <c r="BH586" s="97"/>
      <c r="BI586" s="97"/>
      <c r="BJ586" s="97"/>
      <c r="BK586" s="97"/>
      <c r="BL586" s="97"/>
      <c r="BM586" s="97"/>
      <c r="BN586" s="97"/>
    </row>
    <row r="587" spans="2:66" ht="25.5" customHeight="1"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N587" s="153"/>
      <c r="O587" s="153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7"/>
      <c r="AV587" s="97"/>
      <c r="AW587" s="97"/>
      <c r="AX587" s="97"/>
      <c r="AY587" s="97"/>
      <c r="AZ587" s="97"/>
      <c r="BA587" s="97"/>
      <c r="BB587" s="97"/>
      <c r="BC587" s="97"/>
      <c r="BD587" s="97"/>
      <c r="BE587" s="97"/>
      <c r="BF587" s="97"/>
      <c r="BG587" s="97"/>
      <c r="BH587" s="97"/>
      <c r="BI587" s="97"/>
      <c r="BJ587" s="97"/>
      <c r="BK587" s="97"/>
      <c r="BL587" s="97"/>
      <c r="BM587" s="97"/>
      <c r="BN587" s="97"/>
    </row>
    <row r="588" spans="2:66" ht="25.5" customHeight="1"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N588" s="153"/>
      <c r="O588" s="153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7"/>
      <c r="AV588" s="97"/>
      <c r="AW588" s="97"/>
      <c r="AX588" s="97"/>
      <c r="AY588" s="97"/>
      <c r="AZ588" s="97"/>
      <c r="BA588" s="97"/>
      <c r="BB588" s="97"/>
      <c r="BC588" s="97"/>
      <c r="BD588" s="97"/>
      <c r="BE588" s="97"/>
      <c r="BF588" s="97"/>
      <c r="BG588" s="97"/>
      <c r="BH588" s="97"/>
      <c r="BI588" s="97"/>
      <c r="BJ588" s="97"/>
      <c r="BK588" s="97"/>
      <c r="BL588" s="97"/>
      <c r="BM588" s="97"/>
      <c r="BN588" s="97"/>
    </row>
    <row r="589" spans="2:66" ht="25.5" customHeight="1"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N589" s="153"/>
      <c r="O589" s="153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7"/>
      <c r="AV589" s="97"/>
      <c r="AW589" s="97"/>
      <c r="AX589" s="97"/>
      <c r="AY589" s="97"/>
      <c r="AZ589" s="97"/>
      <c r="BA589" s="97"/>
      <c r="BB589" s="97"/>
      <c r="BC589" s="97"/>
      <c r="BD589" s="97"/>
      <c r="BE589" s="97"/>
      <c r="BF589" s="97"/>
      <c r="BG589" s="97"/>
      <c r="BH589" s="97"/>
      <c r="BI589" s="97"/>
      <c r="BJ589" s="97"/>
      <c r="BK589" s="97"/>
      <c r="BL589" s="97"/>
      <c r="BM589" s="97"/>
      <c r="BN589" s="97"/>
    </row>
    <row r="590" spans="2:66" ht="25.5" customHeight="1"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N590" s="153"/>
      <c r="O590" s="153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7"/>
      <c r="AV590" s="97"/>
      <c r="AW590" s="97"/>
      <c r="AX590" s="97"/>
      <c r="AY590" s="97"/>
      <c r="AZ590" s="97"/>
      <c r="BA590" s="97"/>
      <c r="BB590" s="97"/>
      <c r="BC590" s="97"/>
      <c r="BD590" s="97"/>
      <c r="BE590" s="97"/>
      <c r="BF590" s="97"/>
      <c r="BG590" s="97"/>
      <c r="BH590" s="97"/>
      <c r="BI590" s="97"/>
      <c r="BJ590" s="97"/>
      <c r="BK590" s="97"/>
      <c r="BL590" s="97"/>
      <c r="BM590" s="97"/>
      <c r="BN590" s="97"/>
    </row>
    <row r="591" spans="2:66" ht="25.5" customHeight="1"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N591" s="153"/>
      <c r="O591" s="153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7"/>
      <c r="AV591" s="97"/>
      <c r="AW591" s="97"/>
      <c r="AX591" s="97"/>
      <c r="AY591" s="97"/>
      <c r="AZ591" s="97"/>
      <c r="BA591" s="97"/>
      <c r="BB591" s="97"/>
      <c r="BC591" s="97"/>
      <c r="BD591" s="97"/>
      <c r="BE591" s="97"/>
      <c r="BF591" s="97"/>
      <c r="BG591" s="97"/>
      <c r="BH591" s="97"/>
      <c r="BI591" s="97"/>
      <c r="BJ591" s="97"/>
      <c r="BK591" s="97"/>
      <c r="BL591" s="97"/>
      <c r="BM591" s="97"/>
      <c r="BN591" s="97"/>
    </row>
    <row r="592" spans="2:66" ht="25.5" customHeight="1"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N592" s="153"/>
      <c r="O592" s="153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7"/>
      <c r="AV592" s="97"/>
      <c r="AW592" s="97"/>
      <c r="AX592" s="97"/>
      <c r="AY592" s="97"/>
      <c r="AZ592" s="97"/>
      <c r="BA592" s="97"/>
      <c r="BB592" s="97"/>
      <c r="BC592" s="97"/>
      <c r="BD592" s="97"/>
      <c r="BE592" s="97"/>
      <c r="BF592" s="97"/>
      <c r="BG592" s="97"/>
      <c r="BH592" s="97"/>
      <c r="BI592" s="97"/>
      <c r="BJ592" s="97"/>
      <c r="BK592" s="97"/>
      <c r="BL592" s="97"/>
      <c r="BM592" s="97"/>
      <c r="BN592" s="97"/>
    </row>
    <row r="593" spans="2:66" ht="25.5" customHeight="1"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N593" s="153"/>
      <c r="O593" s="153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7"/>
      <c r="AV593" s="97"/>
      <c r="AW593" s="97"/>
      <c r="AX593" s="97"/>
      <c r="AY593" s="97"/>
      <c r="AZ593" s="97"/>
      <c r="BA593" s="97"/>
      <c r="BB593" s="97"/>
      <c r="BC593" s="97"/>
      <c r="BD593" s="97"/>
      <c r="BE593" s="97"/>
      <c r="BF593" s="97"/>
      <c r="BG593" s="97"/>
      <c r="BH593" s="97"/>
      <c r="BI593" s="97"/>
      <c r="BJ593" s="97"/>
      <c r="BK593" s="97"/>
      <c r="BL593" s="97"/>
      <c r="BM593" s="97"/>
      <c r="BN593" s="97"/>
    </row>
    <row r="594" spans="2:66" ht="25.5" customHeight="1"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N594" s="153"/>
      <c r="O594" s="153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7"/>
      <c r="AV594" s="97"/>
      <c r="AW594" s="97"/>
      <c r="AX594" s="97"/>
      <c r="AY594" s="97"/>
      <c r="AZ594" s="97"/>
      <c r="BA594" s="97"/>
      <c r="BB594" s="97"/>
      <c r="BC594" s="97"/>
      <c r="BD594" s="97"/>
      <c r="BE594" s="97"/>
      <c r="BF594" s="97"/>
      <c r="BG594" s="97"/>
      <c r="BH594" s="97"/>
      <c r="BI594" s="97"/>
      <c r="BJ594" s="97"/>
      <c r="BK594" s="97"/>
      <c r="BL594" s="97"/>
      <c r="BM594" s="97"/>
      <c r="BN594" s="97"/>
    </row>
    <row r="595" spans="2:66" ht="25.5" customHeight="1"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N595" s="153"/>
      <c r="O595" s="153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7"/>
      <c r="AV595" s="97"/>
      <c r="AW595" s="97"/>
      <c r="AX595" s="97"/>
      <c r="AY595" s="97"/>
      <c r="AZ595" s="97"/>
      <c r="BA595" s="97"/>
      <c r="BB595" s="97"/>
      <c r="BC595" s="97"/>
      <c r="BD595" s="97"/>
      <c r="BE595" s="97"/>
      <c r="BF595" s="97"/>
      <c r="BG595" s="97"/>
      <c r="BH595" s="97"/>
      <c r="BI595" s="97"/>
      <c r="BJ595" s="97"/>
      <c r="BK595" s="97"/>
      <c r="BL595" s="97"/>
      <c r="BM595" s="97"/>
      <c r="BN595" s="97"/>
    </row>
    <row r="596" spans="2:66" ht="25.5" customHeight="1"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N596" s="153"/>
      <c r="O596" s="153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7"/>
      <c r="AV596" s="97"/>
      <c r="AW596" s="97"/>
      <c r="AX596" s="97"/>
      <c r="AY596" s="97"/>
      <c r="AZ596" s="97"/>
      <c r="BA596" s="97"/>
      <c r="BB596" s="97"/>
      <c r="BC596" s="97"/>
      <c r="BD596" s="97"/>
      <c r="BE596" s="97"/>
      <c r="BF596" s="97"/>
      <c r="BG596" s="97"/>
      <c r="BH596" s="97"/>
      <c r="BI596" s="97"/>
      <c r="BJ596" s="97"/>
      <c r="BK596" s="97"/>
      <c r="BL596" s="97"/>
      <c r="BM596" s="97"/>
      <c r="BN596" s="97"/>
    </row>
    <row r="597" spans="2:66" ht="25.5" customHeight="1"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N597" s="153"/>
      <c r="O597" s="153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7"/>
      <c r="AV597" s="97"/>
      <c r="AW597" s="97"/>
      <c r="AX597" s="97"/>
      <c r="AY597" s="97"/>
      <c r="AZ597" s="97"/>
      <c r="BA597" s="97"/>
      <c r="BB597" s="97"/>
      <c r="BC597" s="97"/>
      <c r="BD597" s="97"/>
      <c r="BE597" s="97"/>
      <c r="BF597" s="97"/>
      <c r="BG597" s="97"/>
      <c r="BH597" s="97"/>
      <c r="BI597" s="97"/>
      <c r="BJ597" s="97"/>
      <c r="BK597" s="97"/>
      <c r="BL597" s="97"/>
      <c r="BM597" s="97"/>
      <c r="BN597" s="97"/>
    </row>
    <row r="598" spans="2:66" ht="25.5" customHeight="1"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N598" s="153"/>
      <c r="O598" s="153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7"/>
      <c r="AV598" s="97"/>
      <c r="AW598" s="97"/>
      <c r="AX598" s="97"/>
      <c r="AY598" s="97"/>
      <c r="AZ598" s="97"/>
      <c r="BA598" s="97"/>
      <c r="BB598" s="97"/>
      <c r="BC598" s="97"/>
      <c r="BD598" s="97"/>
      <c r="BE598" s="97"/>
      <c r="BF598" s="97"/>
      <c r="BG598" s="97"/>
      <c r="BH598" s="97"/>
      <c r="BI598" s="97"/>
      <c r="BJ598" s="97"/>
      <c r="BK598" s="97"/>
      <c r="BL598" s="97"/>
      <c r="BM598" s="97"/>
      <c r="BN598" s="97"/>
    </row>
    <row r="599" spans="2:66" ht="25.5" customHeight="1"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N599" s="153"/>
      <c r="O599" s="153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7"/>
      <c r="AV599" s="97"/>
      <c r="AW599" s="97"/>
      <c r="AX599" s="97"/>
      <c r="AY599" s="97"/>
      <c r="AZ599" s="97"/>
      <c r="BA599" s="97"/>
      <c r="BB599" s="97"/>
      <c r="BC599" s="97"/>
      <c r="BD599" s="97"/>
      <c r="BE599" s="97"/>
      <c r="BF599" s="97"/>
      <c r="BG599" s="97"/>
      <c r="BH599" s="97"/>
      <c r="BI599" s="97"/>
      <c r="BJ599" s="97"/>
      <c r="BK599" s="97"/>
      <c r="BL599" s="97"/>
      <c r="BM599" s="97"/>
      <c r="BN599" s="97"/>
    </row>
    <row r="600" spans="2:66" ht="25.5" customHeight="1"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N600" s="153"/>
      <c r="O600" s="153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7"/>
      <c r="AV600" s="97"/>
      <c r="AW600" s="97"/>
      <c r="AX600" s="97"/>
      <c r="AY600" s="97"/>
      <c r="AZ600" s="97"/>
      <c r="BA600" s="97"/>
      <c r="BB600" s="97"/>
      <c r="BC600" s="97"/>
      <c r="BD600" s="97"/>
      <c r="BE600" s="97"/>
      <c r="BF600" s="97"/>
      <c r="BG600" s="97"/>
      <c r="BH600" s="97"/>
      <c r="BI600" s="97"/>
      <c r="BJ600" s="97"/>
      <c r="BK600" s="97"/>
      <c r="BL600" s="97"/>
      <c r="BM600" s="97"/>
      <c r="BN600" s="97"/>
    </row>
    <row r="601" spans="2:66" ht="25.5" customHeight="1"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N601" s="153"/>
      <c r="O601" s="153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7"/>
      <c r="AV601" s="97"/>
      <c r="AW601" s="97"/>
      <c r="AX601" s="97"/>
      <c r="AY601" s="97"/>
      <c r="AZ601" s="97"/>
      <c r="BA601" s="97"/>
      <c r="BB601" s="97"/>
      <c r="BC601" s="97"/>
      <c r="BD601" s="97"/>
      <c r="BE601" s="97"/>
      <c r="BF601" s="97"/>
      <c r="BG601" s="97"/>
      <c r="BH601" s="97"/>
      <c r="BI601" s="97"/>
      <c r="BJ601" s="97"/>
      <c r="BK601" s="97"/>
      <c r="BL601" s="97"/>
      <c r="BM601" s="97"/>
      <c r="BN601" s="97"/>
    </row>
    <row r="602" spans="2:66" ht="25.5" customHeight="1"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N602" s="153"/>
      <c r="O602" s="153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7"/>
      <c r="AV602" s="97"/>
      <c r="AW602" s="97"/>
      <c r="AX602" s="97"/>
      <c r="AY602" s="97"/>
      <c r="AZ602" s="97"/>
      <c r="BA602" s="97"/>
      <c r="BB602" s="97"/>
      <c r="BC602" s="97"/>
      <c r="BD602" s="97"/>
      <c r="BE602" s="97"/>
      <c r="BF602" s="97"/>
      <c r="BG602" s="97"/>
      <c r="BH602" s="97"/>
      <c r="BI602" s="97"/>
      <c r="BJ602" s="97"/>
      <c r="BK602" s="97"/>
      <c r="BL602" s="97"/>
      <c r="BM602" s="97"/>
      <c r="BN602" s="97"/>
    </row>
    <row r="603" spans="2:66" ht="25.5" customHeight="1"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N603" s="153"/>
      <c r="O603" s="153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7"/>
      <c r="AV603" s="97"/>
      <c r="AW603" s="97"/>
      <c r="AX603" s="97"/>
      <c r="AY603" s="97"/>
      <c r="AZ603" s="97"/>
      <c r="BA603" s="97"/>
      <c r="BB603" s="97"/>
      <c r="BC603" s="97"/>
      <c r="BD603" s="97"/>
      <c r="BE603" s="97"/>
      <c r="BF603" s="97"/>
      <c r="BG603" s="97"/>
      <c r="BH603" s="97"/>
      <c r="BI603" s="97"/>
      <c r="BJ603" s="97"/>
      <c r="BK603" s="97"/>
      <c r="BL603" s="97"/>
      <c r="BM603" s="97"/>
      <c r="BN603" s="97"/>
    </row>
    <row r="604" spans="2:66" ht="25.5" customHeight="1"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N604" s="153"/>
      <c r="O604" s="153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7"/>
      <c r="AV604" s="97"/>
      <c r="AW604" s="97"/>
      <c r="AX604" s="97"/>
      <c r="AY604" s="97"/>
      <c r="AZ604" s="97"/>
      <c r="BA604" s="97"/>
      <c r="BB604" s="97"/>
      <c r="BC604" s="97"/>
      <c r="BD604" s="97"/>
      <c r="BE604" s="97"/>
      <c r="BF604" s="97"/>
      <c r="BG604" s="97"/>
      <c r="BH604" s="97"/>
      <c r="BI604" s="97"/>
      <c r="BJ604" s="97"/>
      <c r="BK604" s="97"/>
      <c r="BL604" s="97"/>
      <c r="BM604" s="97"/>
      <c r="BN604" s="97"/>
    </row>
    <row r="605" spans="2:66" ht="25.5" customHeight="1"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N605" s="153"/>
      <c r="O605" s="153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7"/>
      <c r="AV605" s="97"/>
      <c r="AW605" s="97"/>
      <c r="AX605" s="97"/>
      <c r="AY605" s="97"/>
      <c r="AZ605" s="97"/>
      <c r="BA605" s="97"/>
      <c r="BB605" s="97"/>
      <c r="BC605" s="97"/>
      <c r="BD605" s="97"/>
      <c r="BE605" s="97"/>
      <c r="BF605" s="97"/>
      <c r="BG605" s="97"/>
      <c r="BH605" s="97"/>
      <c r="BI605" s="97"/>
      <c r="BJ605" s="97"/>
      <c r="BK605" s="97"/>
      <c r="BL605" s="97"/>
      <c r="BM605" s="97"/>
      <c r="BN605" s="97"/>
    </row>
    <row r="606" spans="2:66" ht="25.5" customHeight="1"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N606" s="153"/>
      <c r="O606" s="153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7"/>
      <c r="AV606" s="97"/>
      <c r="AW606" s="97"/>
      <c r="AX606" s="97"/>
      <c r="AY606" s="97"/>
      <c r="AZ606" s="97"/>
      <c r="BA606" s="97"/>
      <c r="BB606" s="97"/>
      <c r="BC606" s="97"/>
      <c r="BD606" s="97"/>
      <c r="BE606" s="97"/>
      <c r="BF606" s="97"/>
      <c r="BG606" s="97"/>
      <c r="BH606" s="97"/>
      <c r="BI606" s="97"/>
      <c r="BJ606" s="97"/>
      <c r="BK606" s="97"/>
      <c r="BL606" s="97"/>
      <c r="BM606" s="97"/>
      <c r="BN606" s="97"/>
    </row>
    <row r="607" spans="2:66" ht="25.5" customHeight="1"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N607" s="153"/>
      <c r="O607" s="153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7"/>
      <c r="AV607" s="97"/>
      <c r="AW607" s="97"/>
      <c r="AX607" s="97"/>
      <c r="AY607" s="97"/>
      <c r="AZ607" s="97"/>
      <c r="BA607" s="97"/>
      <c r="BB607" s="97"/>
      <c r="BC607" s="97"/>
      <c r="BD607" s="97"/>
      <c r="BE607" s="97"/>
      <c r="BF607" s="97"/>
      <c r="BG607" s="97"/>
      <c r="BH607" s="97"/>
      <c r="BI607" s="97"/>
      <c r="BJ607" s="97"/>
      <c r="BK607" s="97"/>
      <c r="BL607" s="97"/>
      <c r="BM607" s="97"/>
      <c r="BN607" s="97"/>
    </row>
    <row r="608" spans="2:66" ht="25.5" customHeight="1"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N608" s="153"/>
      <c r="O608" s="153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7"/>
      <c r="AV608" s="97"/>
      <c r="AW608" s="97"/>
      <c r="AX608" s="97"/>
      <c r="AY608" s="97"/>
      <c r="AZ608" s="97"/>
      <c r="BA608" s="97"/>
      <c r="BB608" s="97"/>
      <c r="BC608" s="97"/>
      <c r="BD608" s="97"/>
      <c r="BE608" s="97"/>
      <c r="BF608" s="97"/>
      <c r="BG608" s="97"/>
      <c r="BH608" s="97"/>
      <c r="BI608" s="97"/>
      <c r="BJ608" s="97"/>
      <c r="BK608" s="97"/>
      <c r="BL608" s="97"/>
      <c r="BM608" s="97"/>
      <c r="BN608" s="97"/>
    </row>
    <row r="609" spans="2:66" ht="25.5" customHeight="1"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N609" s="153"/>
      <c r="O609" s="153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7"/>
      <c r="AV609" s="97"/>
      <c r="AW609" s="97"/>
      <c r="AX609" s="97"/>
      <c r="AY609" s="97"/>
      <c r="AZ609" s="97"/>
      <c r="BA609" s="97"/>
      <c r="BB609" s="97"/>
      <c r="BC609" s="97"/>
      <c r="BD609" s="97"/>
      <c r="BE609" s="97"/>
      <c r="BF609" s="97"/>
      <c r="BG609" s="97"/>
      <c r="BH609" s="97"/>
      <c r="BI609" s="97"/>
      <c r="BJ609" s="97"/>
      <c r="BK609" s="97"/>
      <c r="BL609" s="97"/>
      <c r="BM609" s="97"/>
      <c r="BN609" s="97"/>
    </row>
    <row r="610" spans="2:66" ht="25.5" customHeight="1"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N610" s="153"/>
      <c r="O610" s="153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7"/>
      <c r="AV610" s="97"/>
      <c r="AW610" s="97"/>
      <c r="AX610" s="97"/>
      <c r="AY610" s="97"/>
      <c r="AZ610" s="97"/>
      <c r="BA610" s="97"/>
      <c r="BB610" s="97"/>
      <c r="BC610" s="97"/>
      <c r="BD610" s="97"/>
      <c r="BE610" s="97"/>
      <c r="BF610" s="97"/>
      <c r="BG610" s="97"/>
      <c r="BH610" s="97"/>
      <c r="BI610" s="97"/>
      <c r="BJ610" s="97"/>
      <c r="BK610" s="97"/>
      <c r="BL610" s="97"/>
      <c r="BM610" s="97"/>
      <c r="BN610" s="97"/>
    </row>
    <row r="611" spans="2:66" ht="25.5" customHeight="1"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N611" s="153"/>
      <c r="O611" s="153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7"/>
      <c r="AV611" s="97"/>
      <c r="AW611" s="97"/>
      <c r="AX611" s="97"/>
      <c r="AY611" s="97"/>
      <c r="AZ611" s="97"/>
      <c r="BA611" s="97"/>
      <c r="BB611" s="97"/>
      <c r="BC611" s="97"/>
      <c r="BD611" s="97"/>
      <c r="BE611" s="97"/>
      <c r="BF611" s="97"/>
      <c r="BG611" s="97"/>
      <c r="BH611" s="97"/>
      <c r="BI611" s="97"/>
      <c r="BJ611" s="97"/>
      <c r="BK611" s="97"/>
      <c r="BL611" s="97"/>
      <c r="BM611" s="97"/>
      <c r="BN611" s="97"/>
    </row>
    <row r="612" spans="2:66" ht="25.5" customHeight="1"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N612" s="153"/>
      <c r="O612" s="153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7"/>
      <c r="AV612" s="97"/>
      <c r="AW612" s="97"/>
      <c r="AX612" s="97"/>
      <c r="AY612" s="97"/>
      <c r="AZ612" s="97"/>
      <c r="BA612" s="97"/>
      <c r="BB612" s="97"/>
      <c r="BC612" s="97"/>
      <c r="BD612" s="97"/>
      <c r="BE612" s="97"/>
      <c r="BF612" s="97"/>
      <c r="BG612" s="97"/>
      <c r="BH612" s="97"/>
      <c r="BI612" s="97"/>
      <c r="BJ612" s="97"/>
      <c r="BK612" s="97"/>
      <c r="BL612" s="97"/>
      <c r="BM612" s="97"/>
      <c r="BN612" s="97"/>
    </row>
    <row r="613" spans="2:66" ht="25.5" customHeight="1"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N613" s="153"/>
      <c r="O613" s="153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7"/>
      <c r="AV613" s="97"/>
      <c r="AW613" s="97"/>
      <c r="AX613" s="97"/>
      <c r="AY613" s="97"/>
      <c r="AZ613" s="97"/>
      <c r="BA613" s="97"/>
      <c r="BB613" s="97"/>
      <c r="BC613" s="97"/>
      <c r="BD613" s="97"/>
      <c r="BE613" s="97"/>
      <c r="BF613" s="97"/>
      <c r="BG613" s="97"/>
      <c r="BH613" s="97"/>
      <c r="BI613" s="97"/>
      <c r="BJ613" s="97"/>
      <c r="BK613" s="97"/>
      <c r="BL613" s="97"/>
      <c r="BM613" s="97"/>
      <c r="BN613" s="97"/>
    </row>
    <row r="614" spans="2:66" ht="25.5" customHeight="1"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N614" s="153"/>
      <c r="O614" s="153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7"/>
      <c r="AV614" s="97"/>
      <c r="AW614" s="97"/>
      <c r="AX614" s="97"/>
      <c r="AY614" s="97"/>
      <c r="AZ614" s="97"/>
      <c r="BA614" s="97"/>
      <c r="BB614" s="97"/>
      <c r="BC614" s="97"/>
      <c r="BD614" s="97"/>
      <c r="BE614" s="97"/>
      <c r="BF614" s="97"/>
      <c r="BG614" s="97"/>
      <c r="BH614" s="97"/>
      <c r="BI614" s="97"/>
      <c r="BJ614" s="97"/>
      <c r="BK614" s="97"/>
      <c r="BL614" s="97"/>
      <c r="BM614" s="97"/>
      <c r="BN614" s="97"/>
    </row>
    <row r="615" spans="2:66" ht="25.5" customHeight="1"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N615" s="153"/>
      <c r="O615" s="153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7"/>
      <c r="AV615" s="97"/>
      <c r="AW615" s="97"/>
      <c r="AX615" s="97"/>
      <c r="AY615" s="97"/>
      <c r="AZ615" s="97"/>
      <c r="BA615" s="97"/>
      <c r="BB615" s="97"/>
      <c r="BC615" s="97"/>
      <c r="BD615" s="97"/>
      <c r="BE615" s="97"/>
      <c r="BF615" s="97"/>
      <c r="BG615" s="97"/>
      <c r="BH615" s="97"/>
      <c r="BI615" s="97"/>
      <c r="BJ615" s="97"/>
      <c r="BK615" s="97"/>
      <c r="BL615" s="97"/>
      <c r="BM615" s="97"/>
      <c r="BN615" s="97"/>
    </row>
    <row r="616" spans="2:66" ht="25.5" customHeight="1"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N616" s="153"/>
      <c r="O616" s="153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7"/>
      <c r="AV616" s="97"/>
      <c r="AW616" s="97"/>
      <c r="AX616" s="97"/>
      <c r="AY616" s="97"/>
      <c r="AZ616" s="97"/>
      <c r="BA616" s="97"/>
      <c r="BB616" s="97"/>
      <c r="BC616" s="97"/>
      <c r="BD616" s="97"/>
      <c r="BE616" s="97"/>
      <c r="BF616" s="97"/>
      <c r="BG616" s="97"/>
      <c r="BH616" s="97"/>
      <c r="BI616" s="97"/>
      <c r="BJ616" s="97"/>
      <c r="BK616" s="97"/>
      <c r="BL616" s="97"/>
      <c r="BM616" s="97"/>
      <c r="BN616" s="97"/>
    </row>
    <row r="617" spans="2:66" ht="25.5" customHeight="1"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N617" s="153"/>
      <c r="O617" s="153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7"/>
      <c r="AV617" s="97"/>
      <c r="AW617" s="97"/>
      <c r="AX617" s="97"/>
      <c r="AY617" s="97"/>
      <c r="AZ617" s="97"/>
      <c r="BA617" s="97"/>
      <c r="BB617" s="97"/>
      <c r="BC617" s="97"/>
      <c r="BD617" s="97"/>
      <c r="BE617" s="97"/>
      <c r="BF617" s="97"/>
      <c r="BG617" s="97"/>
      <c r="BH617" s="97"/>
      <c r="BI617" s="97"/>
      <c r="BJ617" s="97"/>
      <c r="BK617" s="97"/>
      <c r="BL617" s="97"/>
      <c r="BM617" s="97"/>
      <c r="BN617" s="97"/>
    </row>
    <row r="618" spans="2:66" ht="25.5" customHeight="1"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N618" s="153"/>
      <c r="O618" s="153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7"/>
      <c r="AV618" s="97"/>
      <c r="AW618" s="97"/>
      <c r="AX618" s="97"/>
      <c r="AY618" s="97"/>
      <c r="AZ618" s="97"/>
      <c r="BA618" s="97"/>
      <c r="BB618" s="97"/>
      <c r="BC618" s="97"/>
      <c r="BD618" s="97"/>
      <c r="BE618" s="97"/>
      <c r="BF618" s="97"/>
      <c r="BG618" s="97"/>
      <c r="BH618" s="97"/>
      <c r="BI618" s="97"/>
      <c r="BJ618" s="97"/>
      <c r="BK618" s="97"/>
      <c r="BL618" s="97"/>
      <c r="BM618" s="97"/>
      <c r="BN618" s="97"/>
    </row>
    <row r="619" spans="2:66" ht="25.5" customHeight="1"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N619" s="153"/>
      <c r="O619" s="153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7"/>
      <c r="AV619" s="97"/>
      <c r="AW619" s="97"/>
      <c r="AX619" s="97"/>
      <c r="AY619" s="97"/>
      <c r="AZ619" s="97"/>
      <c r="BA619" s="97"/>
      <c r="BB619" s="97"/>
      <c r="BC619" s="97"/>
      <c r="BD619" s="97"/>
      <c r="BE619" s="97"/>
      <c r="BF619" s="97"/>
      <c r="BG619" s="97"/>
      <c r="BH619" s="97"/>
      <c r="BI619" s="97"/>
      <c r="BJ619" s="97"/>
      <c r="BK619" s="97"/>
      <c r="BL619" s="97"/>
      <c r="BM619" s="97"/>
      <c r="BN619" s="97"/>
    </row>
    <row r="620" spans="2:66" ht="25.5" customHeight="1"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N620" s="153"/>
      <c r="O620" s="153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7"/>
      <c r="AV620" s="97"/>
      <c r="AW620" s="97"/>
      <c r="AX620" s="97"/>
      <c r="AY620" s="97"/>
      <c r="AZ620" s="97"/>
      <c r="BA620" s="97"/>
      <c r="BB620" s="97"/>
      <c r="BC620" s="97"/>
      <c r="BD620" s="97"/>
      <c r="BE620" s="97"/>
      <c r="BF620" s="97"/>
      <c r="BG620" s="97"/>
      <c r="BH620" s="97"/>
      <c r="BI620" s="97"/>
      <c r="BJ620" s="97"/>
      <c r="BK620" s="97"/>
      <c r="BL620" s="97"/>
      <c r="BM620" s="97"/>
      <c r="BN620" s="97"/>
    </row>
    <row r="621" spans="2:66" ht="25.5" customHeight="1"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N621" s="153"/>
      <c r="O621" s="153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7"/>
      <c r="AV621" s="97"/>
      <c r="AW621" s="97"/>
      <c r="AX621" s="97"/>
      <c r="AY621" s="97"/>
      <c r="AZ621" s="97"/>
      <c r="BA621" s="97"/>
      <c r="BB621" s="97"/>
      <c r="BC621" s="97"/>
      <c r="BD621" s="97"/>
      <c r="BE621" s="97"/>
      <c r="BF621" s="97"/>
      <c r="BG621" s="97"/>
      <c r="BH621" s="97"/>
      <c r="BI621" s="97"/>
      <c r="BJ621" s="97"/>
      <c r="BK621" s="97"/>
      <c r="BL621" s="97"/>
      <c r="BM621" s="97"/>
      <c r="BN621" s="97"/>
    </row>
    <row r="622" spans="2:66" ht="25.5" customHeight="1"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N622" s="153"/>
      <c r="O622" s="153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7"/>
      <c r="AV622" s="97"/>
      <c r="AW622" s="97"/>
      <c r="AX622" s="97"/>
      <c r="AY622" s="97"/>
      <c r="AZ622" s="97"/>
      <c r="BA622" s="97"/>
      <c r="BB622" s="97"/>
      <c r="BC622" s="97"/>
      <c r="BD622" s="97"/>
      <c r="BE622" s="97"/>
      <c r="BF622" s="97"/>
      <c r="BG622" s="97"/>
      <c r="BH622" s="97"/>
      <c r="BI622" s="97"/>
      <c r="BJ622" s="97"/>
      <c r="BK622" s="97"/>
      <c r="BL622" s="97"/>
      <c r="BM622" s="97"/>
      <c r="BN622" s="97"/>
    </row>
    <row r="623" spans="2:66" ht="25.5" customHeight="1"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N623" s="153"/>
      <c r="O623" s="153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7"/>
      <c r="AV623" s="97"/>
      <c r="AW623" s="97"/>
      <c r="AX623" s="97"/>
      <c r="AY623" s="97"/>
      <c r="AZ623" s="97"/>
      <c r="BA623" s="97"/>
      <c r="BB623" s="97"/>
      <c r="BC623" s="97"/>
      <c r="BD623" s="97"/>
      <c r="BE623" s="97"/>
      <c r="BF623" s="97"/>
      <c r="BG623" s="97"/>
      <c r="BH623" s="97"/>
      <c r="BI623" s="97"/>
      <c r="BJ623" s="97"/>
      <c r="BK623" s="97"/>
      <c r="BL623" s="97"/>
      <c r="BM623" s="97"/>
      <c r="BN623" s="97"/>
    </row>
    <row r="624" spans="2:66" ht="25.5" customHeight="1"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N624" s="153"/>
      <c r="O624" s="153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7"/>
      <c r="AV624" s="97"/>
      <c r="AW624" s="97"/>
      <c r="AX624" s="97"/>
      <c r="AY624" s="97"/>
      <c r="AZ624" s="97"/>
      <c r="BA624" s="97"/>
      <c r="BB624" s="97"/>
      <c r="BC624" s="97"/>
      <c r="BD624" s="97"/>
      <c r="BE624" s="97"/>
      <c r="BF624" s="97"/>
      <c r="BG624" s="97"/>
      <c r="BH624" s="97"/>
      <c r="BI624" s="97"/>
      <c r="BJ624" s="97"/>
      <c r="BK624" s="97"/>
      <c r="BL624" s="97"/>
      <c r="BM624" s="97"/>
      <c r="BN624" s="97"/>
    </row>
    <row r="625" spans="2:66" ht="25.5" customHeight="1"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N625" s="153"/>
      <c r="O625" s="153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7"/>
      <c r="AV625" s="97"/>
      <c r="AW625" s="97"/>
      <c r="AX625" s="97"/>
      <c r="AY625" s="97"/>
      <c r="AZ625" s="97"/>
      <c r="BA625" s="97"/>
      <c r="BB625" s="97"/>
      <c r="BC625" s="97"/>
      <c r="BD625" s="97"/>
      <c r="BE625" s="97"/>
      <c r="BF625" s="97"/>
      <c r="BG625" s="97"/>
      <c r="BH625" s="97"/>
      <c r="BI625" s="97"/>
      <c r="BJ625" s="97"/>
      <c r="BK625" s="97"/>
      <c r="BL625" s="97"/>
      <c r="BM625" s="97"/>
      <c r="BN625" s="97"/>
    </row>
    <row r="626" spans="2:66" ht="25.5" customHeight="1"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N626" s="153"/>
      <c r="O626" s="153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7"/>
      <c r="AV626" s="97"/>
      <c r="AW626" s="97"/>
      <c r="AX626" s="97"/>
      <c r="AY626" s="97"/>
      <c r="AZ626" s="97"/>
      <c r="BA626" s="97"/>
      <c r="BB626" s="97"/>
      <c r="BC626" s="97"/>
      <c r="BD626" s="97"/>
      <c r="BE626" s="97"/>
      <c r="BF626" s="97"/>
      <c r="BG626" s="97"/>
      <c r="BH626" s="97"/>
      <c r="BI626" s="97"/>
      <c r="BJ626" s="97"/>
      <c r="BK626" s="97"/>
      <c r="BL626" s="97"/>
      <c r="BM626" s="97"/>
      <c r="BN626" s="97"/>
    </row>
    <row r="627" spans="2:66" ht="25.5" customHeight="1"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N627" s="153"/>
      <c r="O627" s="153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7"/>
      <c r="AV627" s="97"/>
      <c r="AW627" s="97"/>
      <c r="AX627" s="97"/>
      <c r="AY627" s="97"/>
      <c r="AZ627" s="97"/>
      <c r="BA627" s="97"/>
      <c r="BB627" s="97"/>
      <c r="BC627" s="97"/>
      <c r="BD627" s="97"/>
      <c r="BE627" s="97"/>
      <c r="BF627" s="97"/>
      <c r="BG627" s="97"/>
      <c r="BH627" s="97"/>
      <c r="BI627" s="97"/>
      <c r="BJ627" s="97"/>
      <c r="BK627" s="97"/>
      <c r="BL627" s="97"/>
      <c r="BM627" s="97"/>
      <c r="BN627" s="97"/>
    </row>
    <row r="628" spans="2:66" ht="25.5" customHeight="1"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N628" s="153"/>
      <c r="O628" s="153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7"/>
      <c r="AV628" s="97"/>
      <c r="AW628" s="97"/>
      <c r="AX628" s="97"/>
      <c r="AY628" s="97"/>
      <c r="AZ628" s="97"/>
      <c r="BA628" s="97"/>
      <c r="BB628" s="97"/>
      <c r="BC628" s="97"/>
      <c r="BD628" s="97"/>
      <c r="BE628" s="97"/>
      <c r="BF628" s="97"/>
      <c r="BG628" s="97"/>
      <c r="BH628" s="97"/>
      <c r="BI628" s="97"/>
      <c r="BJ628" s="97"/>
      <c r="BK628" s="97"/>
      <c r="BL628" s="97"/>
      <c r="BM628" s="97"/>
      <c r="BN628" s="97"/>
    </row>
    <row r="629" spans="2:66" ht="25.5" customHeight="1"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N629" s="153"/>
      <c r="O629" s="153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7"/>
      <c r="AV629" s="97"/>
      <c r="AW629" s="97"/>
      <c r="AX629" s="97"/>
      <c r="AY629" s="97"/>
      <c r="AZ629" s="97"/>
      <c r="BA629" s="97"/>
      <c r="BB629" s="97"/>
      <c r="BC629" s="97"/>
      <c r="BD629" s="97"/>
      <c r="BE629" s="97"/>
      <c r="BF629" s="97"/>
      <c r="BG629" s="97"/>
      <c r="BH629" s="97"/>
      <c r="BI629" s="97"/>
      <c r="BJ629" s="97"/>
      <c r="BK629" s="97"/>
      <c r="BL629" s="97"/>
      <c r="BM629" s="97"/>
      <c r="BN629" s="97"/>
    </row>
    <row r="630" spans="2:66" ht="25.5" customHeight="1"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N630" s="153"/>
      <c r="O630" s="153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7"/>
      <c r="AV630" s="97"/>
      <c r="AW630" s="97"/>
      <c r="AX630" s="97"/>
      <c r="AY630" s="97"/>
      <c r="AZ630" s="97"/>
      <c r="BA630" s="97"/>
      <c r="BB630" s="97"/>
      <c r="BC630" s="97"/>
      <c r="BD630" s="97"/>
      <c r="BE630" s="97"/>
      <c r="BF630" s="97"/>
      <c r="BG630" s="97"/>
      <c r="BH630" s="97"/>
      <c r="BI630" s="97"/>
      <c r="BJ630" s="97"/>
      <c r="BK630" s="97"/>
      <c r="BL630" s="97"/>
      <c r="BM630" s="97"/>
      <c r="BN630" s="97"/>
    </row>
    <row r="631" spans="2:66" ht="25.5" customHeight="1"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N631" s="153"/>
      <c r="O631" s="153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7"/>
      <c r="AV631" s="97"/>
      <c r="AW631" s="97"/>
      <c r="AX631" s="97"/>
      <c r="AY631" s="97"/>
      <c r="AZ631" s="97"/>
      <c r="BA631" s="97"/>
      <c r="BB631" s="97"/>
      <c r="BC631" s="97"/>
      <c r="BD631" s="97"/>
      <c r="BE631" s="97"/>
      <c r="BF631" s="97"/>
      <c r="BG631" s="97"/>
      <c r="BH631" s="97"/>
      <c r="BI631" s="97"/>
      <c r="BJ631" s="97"/>
      <c r="BK631" s="97"/>
      <c r="BL631" s="97"/>
      <c r="BM631" s="97"/>
      <c r="BN631" s="97"/>
    </row>
    <row r="632" spans="2:66" ht="25.5" customHeight="1"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N632" s="153"/>
      <c r="O632" s="153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7"/>
      <c r="AV632" s="97"/>
      <c r="AW632" s="97"/>
      <c r="AX632" s="97"/>
      <c r="AY632" s="97"/>
      <c r="AZ632" s="97"/>
      <c r="BA632" s="97"/>
      <c r="BB632" s="97"/>
      <c r="BC632" s="97"/>
      <c r="BD632" s="97"/>
      <c r="BE632" s="97"/>
      <c r="BF632" s="97"/>
      <c r="BG632" s="97"/>
      <c r="BH632" s="97"/>
      <c r="BI632" s="97"/>
      <c r="BJ632" s="97"/>
      <c r="BK632" s="97"/>
      <c r="BL632" s="97"/>
      <c r="BM632" s="97"/>
      <c r="BN632" s="97"/>
    </row>
    <row r="633" spans="2:66" ht="25.5" customHeight="1"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N633" s="153"/>
      <c r="O633" s="153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7"/>
      <c r="AV633" s="97"/>
      <c r="AW633" s="97"/>
      <c r="AX633" s="97"/>
      <c r="AY633" s="97"/>
      <c r="AZ633" s="97"/>
      <c r="BA633" s="97"/>
      <c r="BB633" s="97"/>
      <c r="BC633" s="97"/>
      <c r="BD633" s="97"/>
      <c r="BE633" s="97"/>
      <c r="BF633" s="97"/>
      <c r="BG633" s="97"/>
      <c r="BH633" s="97"/>
      <c r="BI633" s="97"/>
      <c r="BJ633" s="97"/>
      <c r="BK633" s="97"/>
      <c r="BL633" s="97"/>
      <c r="BM633" s="97"/>
      <c r="BN633" s="97"/>
    </row>
    <row r="634" spans="2:66" ht="25.5" customHeight="1"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N634" s="153"/>
      <c r="O634" s="153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7"/>
      <c r="AV634" s="97"/>
      <c r="AW634" s="97"/>
      <c r="AX634" s="97"/>
      <c r="AY634" s="97"/>
      <c r="AZ634" s="97"/>
      <c r="BA634" s="97"/>
      <c r="BB634" s="97"/>
      <c r="BC634" s="97"/>
      <c r="BD634" s="97"/>
      <c r="BE634" s="97"/>
      <c r="BF634" s="97"/>
      <c r="BG634" s="97"/>
      <c r="BH634" s="97"/>
      <c r="BI634" s="97"/>
      <c r="BJ634" s="97"/>
      <c r="BK634" s="97"/>
      <c r="BL634" s="97"/>
      <c r="BM634" s="97"/>
      <c r="BN634" s="97"/>
    </row>
    <row r="635" spans="2:66" ht="25.5" customHeight="1"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N635" s="153"/>
      <c r="O635" s="153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7"/>
      <c r="AV635" s="97"/>
      <c r="AW635" s="97"/>
      <c r="AX635" s="97"/>
      <c r="AY635" s="97"/>
      <c r="AZ635" s="97"/>
      <c r="BA635" s="97"/>
      <c r="BB635" s="97"/>
      <c r="BC635" s="97"/>
      <c r="BD635" s="97"/>
      <c r="BE635" s="97"/>
      <c r="BF635" s="97"/>
      <c r="BG635" s="97"/>
      <c r="BH635" s="97"/>
      <c r="BI635" s="97"/>
      <c r="BJ635" s="97"/>
      <c r="BK635" s="97"/>
      <c r="BL635" s="97"/>
      <c r="BM635" s="97"/>
      <c r="BN635" s="97"/>
    </row>
    <row r="636" spans="2:66" ht="25.5" customHeight="1"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N636" s="153"/>
      <c r="O636" s="153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7"/>
      <c r="AV636" s="97"/>
      <c r="AW636" s="97"/>
      <c r="AX636" s="97"/>
      <c r="AY636" s="97"/>
      <c r="AZ636" s="97"/>
      <c r="BA636" s="97"/>
      <c r="BB636" s="97"/>
      <c r="BC636" s="97"/>
      <c r="BD636" s="97"/>
      <c r="BE636" s="97"/>
      <c r="BF636" s="97"/>
      <c r="BG636" s="97"/>
      <c r="BH636" s="97"/>
      <c r="BI636" s="97"/>
      <c r="BJ636" s="97"/>
      <c r="BK636" s="97"/>
      <c r="BL636" s="97"/>
      <c r="BM636" s="97"/>
      <c r="BN636" s="97"/>
    </row>
    <row r="637" spans="2:66" ht="25.5" customHeight="1"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N637" s="153"/>
      <c r="O637" s="153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7"/>
      <c r="AV637" s="97"/>
      <c r="AW637" s="97"/>
      <c r="AX637" s="97"/>
      <c r="AY637" s="97"/>
      <c r="AZ637" s="97"/>
      <c r="BA637" s="97"/>
      <c r="BB637" s="97"/>
      <c r="BC637" s="97"/>
      <c r="BD637" s="97"/>
      <c r="BE637" s="97"/>
      <c r="BF637" s="97"/>
      <c r="BG637" s="97"/>
      <c r="BH637" s="97"/>
      <c r="BI637" s="97"/>
      <c r="BJ637" s="97"/>
      <c r="BK637" s="97"/>
      <c r="BL637" s="97"/>
      <c r="BM637" s="97"/>
      <c r="BN637" s="97"/>
    </row>
    <row r="638" spans="2:66" ht="25.5" customHeight="1"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N638" s="153"/>
      <c r="O638" s="153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7"/>
      <c r="AV638" s="97"/>
      <c r="AW638" s="97"/>
      <c r="AX638" s="97"/>
      <c r="AY638" s="97"/>
      <c r="AZ638" s="97"/>
      <c r="BA638" s="97"/>
      <c r="BB638" s="97"/>
      <c r="BC638" s="97"/>
      <c r="BD638" s="97"/>
      <c r="BE638" s="97"/>
      <c r="BF638" s="97"/>
      <c r="BG638" s="97"/>
      <c r="BH638" s="97"/>
      <c r="BI638" s="97"/>
      <c r="BJ638" s="97"/>
      <c r="BK638" s="97"/>
      <c r="BL638" s="97"/>
      <c r="BM638" s="97"/>
      <c r="BN638" s="97"/>
    </row>
    <row r="639" spans="2:66" ht="25.5" customHeight="1"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N639" s="153"/>
      <c r="O639" s="153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7"/>
      <c r="AV639" s="97"/>
      <c r="AW639" s="97"/>
      <c r="AX639" s="97"/>
      <c r="AY639" s="97"/>
      <c r="AZ639" s="97"/>
      <c r="BA639" s="97"/>
      <c r="BB639" s="97"/>
      <c r="BC639" s="97"/>
      <c r="BD639" s="97"/>
      <c r="BE639" s="97"/>
      <c r="BF639" s="97"/>
      <c r="BG639" s="97"/>
      <c r="BH639" s="97"/>
      <c r="BI639" s="97"/>
      <c r="BJ639" s="97"/>
      <c r="BK639" s="97"/>
      <c r="BL639" s="97"/>
      <c r="BM639" s="97"/>
      <c r="BN639" s="97"/>
    </row>
    <row r="640" spans="2:66" ht="25.5" customHeight="1"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N640" s="153"/>
      <c r="O640" s="153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7"/>
      <c r="AV640" s="97"/>
      <c r="AW640" s="97"/>
      <c r="AX640" s="97"/>
      <c r="AY640" s="97"/>
      <c r="AZ640" s="97"/>
      <c r="BA640" s="97"/>
      <c r="BB640" s="97"/>
      <c r="BC640" s="97"/>
      <c r="BD640" s="97"/>
      <c r="BE640" s="97"/>
      <c r="BF640" s="97"/>
      <c r="BG640" s="97"/>
      <c r="BH640" s="97"/>
      <c r="BI640" s="97"/>
      <c r="BJ640" s="97"/>
      <c r="BK640" s="97"/>
      <c r="BL640" s="97"/>
      <c r="BM640" s="97"/>
      <c r="BN640" s="97"/>
    </row>
    <row r="641" spans="2:66" ht="25.5" customHeight="1"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N641" s="153"/>
      <c r="O641" s="153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7"/>
      <c r="AV641" s="97"/>
      <c r="AW641" s="97"/>
      <c r="AX641" s="97"/>
      <c r="AY641" s="97"/>
      <c r="AZ641" s="97"/>
      <c r="BA641" s="97"/>
      <c r="BB641" s="97"/>
      <c r="BC641" s="97"/>
      <c r="BD641" s="97"/>
      <c r="BE641" s="97"/>
      <c r="BF641" s="97"/>
      <c r="BG641" s="97"/>
      <c r="BH641" s="97"/>
      <c r="BI641" s="97"/>
      <c r="BJ641" s="97"/>
      <c r="BK641" s="97"/>
      <c r="BL641" s="97"/>
      <c r="BM641" s="97"/>
      <c r="BN641" s="97"/>
    </row>
    <row r="642" spans="2:66" ht="25.5" customHeight="1"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N642" s="153"/>
      <c r="O642" s="153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7"/>
      <c r="AV642" s="97"/>
      <c r="AW642" s="97"/>
      <c r="AX642" s="97"/>
      <c r="AY642" s="97"/>
      <c r="AZ642" s="97"/>
      <c r="BA642" s="97"/>
      <c r="BB642" s="97"/>
      <c r="BC642" s="97"/>
      <c r="BD642" s="97"/>
      <c r="BE642" s="97"/>
      <c r="BF642" s="97"/>
      <c r="BG642" s="97"/>
      <c r="BH642" s="97"/>
      <c r="BI642" s="97"/>
      <c r="BJ642" s="97"/>
      <c r="BK642" s="97"/>
      <c r="BL642" s="97"/>
      <c r="BM642" s="97"/>
      <c r="BN642" s="97"/>
    </row>
    <row r="643" spans="2:66" ht="25.5" customHeight="1"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N643" s="153"/>
      <c r="O643" s="153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7"/>
      <c r="AV643" s="97"/>
      <c r="AW643" s="97"/>
      <c r="AX643" s="97"/>
      <c r="AY643" s="97"/>
      <c r="AZ643" s="97"/>
      <c r="BA643" s="97"/>
      <c r="BB643" s="97"/>
      <c r="BC643" s="97"/>
      <c r="BD643" s="97"/>
      <c r="BE643" s="97"/>
      <c r="BF643" s="97"/>
      <c r="BG643" s="97"/>
      <c r="BH643" s="97"/>
      <c r="BI643" s="97"/>
      <c r="BJ643" s="97"/>
      <c r="BK643" s="97"/>
      <c r="BL643" s="97"/>
      <c r="BM643" s="97"/>
      <c r="BN643" s="97"/>
    </row>
    <row r="644" spans="2:66" ht="25.5" customHeight="1"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N644" s="153"/>
      <c r="O644" s="153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7"/>
      <c r="AV644" s="97"/>
      <c r="AW644" s="97"/>
      <c r="AX644" s="97"/>
      <c r="AY644" s="97"/>
      <c r="AZ644" s="97"/>
      <c r="BA644" s="97"/>
      <c r="BB644" s="97"/>
      <c r="BC644" s="97"/>
      <c r="BD644" s="97"/>
      <c r="BE644" s="97"/>
      <c r="BF644" s="97"/>
      <c r="BG644" s="97"/>
      <c r="BH644" s="97"/>
      <c r="BI644" s="97"/>
      <c r="BJ644" s="97"/>
      <c r="BK644" s="97"/>
      <c r="BL644" s="97"/>
      <c r="BM644" s="97"/>
      <c r="BN644" s="97"/>
    </row>
    <row r="645" spans="2:66" ht="25.5" customHeight="1"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N645" s="153"/>
      <c r="O645" s="153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7"/>
      <c r="AV645" s="97"/>
      <c r="AW645" s="97"/>
      <c r="AX645" s="97"/>
      <c r="AY645" s="97"/>
      <c r="AZ645" s="97"/>
      <c r="BA645" s="97"/>
      <c r="BB645" s="97"/>
      <c r="BC645" s="97"/>
      <c r="BD645" s="97"/>
      <c r="BE645" s="97"/>
      <c r="BF645" s="97"/>
      <c r="BG645" s="97"/>
      <c r="BH645" s="97"/>
      <c r="BI645" s="97"/>
      <c r="BJ645" s="97"/>
      <c r="BK645" s="97"/>
      <c r="BL645" s="97"/>
      <c r="BM645" s="97"/>
      <c r="BN645" s="97"/>
    </row>
    <row r="646" spans="2:66" ht="25.5" customHeight="1"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N646" s="153"/>
      <c r="O646" s="153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7"/>
      <c r="AV646" s="97"/>
      <c r="AW646" s="97"/>
      <c r="AX646" s="97"/>
      <c r="AY646" s="97"/>
      <c r="AZ646" s="97"/>
      <c r="BA646" s="97"/>
      <c r="BB646" s="97"/>
      <c r="BC646" s="97"/>
      <c r="BD646" s="97"/>
      <c r="BE646" s="97"/>
      <c r="BF646" s="97"/>
      <c r="BG646" s="97"/>
      <c r="BH646" s="97"/>
      <c r="BI646" s="97"/>
      <c r="BJ646" s="97"/>
      <c r="BK646" s="97"/>
      <c r="BL646" s="97"/>
      <c r="BM646" s="97"/>
      <c r="BN646" s="97"/>
    </row>
    <row r="647" spans="2:66" ht="25.5" customHeight="1"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N647" s="153"/>
      <c r="O647" s="153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7"/>
      <c r="AV647" s="97"/>
      <c r="AW647" s="97"/>
      <c r="AX647" s="97"/>
      <c r="AY647" s="97"/>
      <c r="AZ647" s="97"/>
      <c r="BA647" s="97"/>
      <c r="BB647" s="97"/>
      <c r="BC647" s="97"/>
      <c r="BD647" s="97"/>
      <c r="BE647" s="97"/>
      <c r="BF647" s="97"/>
      <c r="BG647" s="97"/>
      <c r="BH647" s="97"/>
      <c r="BI647" s="97"/>
      <c r="BJ647" s="97"/>
      <c r="BK647" s="97"/>
      <c r="BL647" s="97"/>
      <c r="BM647" s="97"/>
      <c r="BN647" s="97"/>
    </row>
    <row r="648" spans="2:66" ht="25.5" customHeight="1"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N648" s="153"/>
      <c r="O648" s="153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7"/>
      <c r="AV648" s="97"/>
      <c r="AW648" s="97"/>
      <c r="AX648" s="97"/>
      <c r="AY648" s="97"/>
      <c r="AZ648" s="97"/>
      <c r="BA648" s="97"/>
      <c r="BB648" s="97"/>
      <c r="BC648" s="97"/>
      <c r="BD648" s="97"/>
      <c r="BE648" s="97"/>
      <c r="BF648" s="97"/>
      <c r="BG648" s="97"/>
      <c r="BH648" s="97"/>
      <c r="BI648" s="97"/>
      <c r="BJ648" s="97"/>
      <c r="BK648" s="97"/>
      <c r="BL648" s="97"/>
      <c r="BM648" s="97"/>
      <c r="BN648" s="97"/>
    </row>
    <row r="649" spans="2:66" ht="25.5" customHeight="1"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N649" s="153"/>
      <c r="O649" s="153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7"/>
      <c r="AV649" s="97"/>
      <c r="AW649" s="97"/>
      <c r="AX649" s="97"/>
      <c r="AY649" s="97"/>
      <c r="AZ649" s="97"/>
      <c r="BA649" s="97"/>
      <c r="BB649" s="97"/>
      <c r="BC649" s="97"/>
      <c r="BD649" s="97"/>
      <c r="BE649" s="97"/>
      <c r="BF649" s="97"/>
      <c r="BG649" s="97"/>
      <c r="BH649" s="97"/>
      <c r="BI649" s="97"/>
      <c r="BJ649" s="97"/>
      <c r="BK649" s="97"/>
      <c r="BL649" s="97"/>
      <c r="BM649" s="97"/>
      <c r="BN649" s="97"/>
    </row>
    <row r="650" spans="2:66" ht="25.5" customHeight="1"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N650" s="153"/>
      <c r="O650" s="153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7"/>
      <c r="AV650" s="97"/>
      <c r="AW650" s="97"/>
      <c r="AX650" s="97"/>
      <c r="AY650" s="97"/>
      <c r="AZ650" s="97"/>
      <c r="BA650" s="97"/>
      <c r="BB650" s="97"/>
      <c r="BC650" s="97"/>
      <c r="BD650" s="97"/>
      <c r="BE650" s="97"/>
      <c r="BF650" s="97"/>
      <c r="BG650" s="97"/>
      <c r="BH650" s="97"/>
      <c r="BI650" s="97"/>
      <c r="BJ650" s="97"/>
      <c r="BK650" s="97"/>
      <c r="BL650" s="97"/>
      <c r="BM650" s="97"/>
      <c r="BN650" s="97"/>
    </row>
    <row r="651" spans="2:66" ht="25.5" customHeight="1"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N651" s="153"/>
      <c r="O651" s="153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7"/>
      <c r="AV651" s="97"/>
      <c r="AW651" s="97"/>
      <c r="AX651" s="97"/>
      <c r="AY651" s="97"/>
      <c r="AZ651" s="97"/>
      <c r="BA651" s="97"/>
      <c r="BB651" s="97"/>
      <c r="BC651" s="97"/>
      <c r="BD651" s="97"/>
      <c r="BE651" s="97"/>
      <c r="BF651" s="97"/>
      <c r="BG651" s="97"/>
      <c r="BH651" s="97"/>
      <c r="BI651" s="97"/>
      <c r="BJ651" s="97"/>
      <c r="BK651" s="97"/>
      <c r="BL651" s="97"/>
      <c r="BM651" s="97"/>
      <c r="BN651" s="97"/>
    </row>
    <row r="652" spans="2:66" ht="25.5" customHeight="1"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N652" s="153"/>
      <c r="O652" s="153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7"/>
      <c r="AV652" s="97"/>
      <c r="AW652" s="97"/>
      <c r="AX652" s="97"/>
      <c r="AY652" s="97"/>
      <c r="AZ652" s="97"/>
      <c r="BA652" s="97"/>
      <c r="BB652" s="97"/>
      <c r="BC652" s="97"/>
      <c r="BD652" s="97"/>
      <c r="BE652" s="97"/>
      <c r="BF652" s="97"/>
      <c r="BG652" s="97"/>
      <c r="BH652" s="97"/>
      <c r="BI652" s="97"/>
      <c r="BJ652" s="97"/>
      <c r="BK652" s="97"/>
      <c r="BL652" s="97"/>
      <c r="BM652" s="97"/>
      <c r="BN652" s="97"/>
    </row>
    <row r="653" spans="2:66" ht="25.5" customHeight="1"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N653" s="153"/>
      <c r="O653" s="153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7"/>
      <c r="AV653" s="97"/>
      <c r="AW653" s="97"/>
      <c r="AX653" s="97"/>
      <c r="AY653" s="97"/>
      <c r="AZ653" s="97"/>
      <c r="BA653" s="97"/>
      <c r="BB653" s="97"/>
      <c r="BC653" s="97"/>
      <c r="BD653" s="97"/>
      <c r="BE653" s="97"/>
      <c r="BF653" s="97"/>
      <c r="BG653" s="97"/>
      <c r="BH653" s="97"/>
      <c r="BI653" s="97"/>
      <c r="BJ653" s="97"/>
      <c r="BK653" s="97"/>
      <c r="BL653" s="97"/>
      <c r="BM653" s="97"/>
      <c r="BN653" s="97"/>
    </row>
    <row r="654" spans="2:66" ht="25.5" customHeight="1"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N654" s="153"/>
      <c r="O654" s="153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7"/>
      <c r="AV654" s="97"/>
      <c r="AW654" s="97"/>
      <c r="AX654" s="97"/>
      <c r="AY654" s="97"/>
      <c r="AZ654" s="97"/>
      <c r="BA654" s="97"/>
      <c r="BB654" s="97"/>
      <c r="BC654" s="97"/>
      <c r="BD654" s="97"/>
      <c r="BE654" s="97"/>
      <c r="BF654" s="97"/>
      <c r="BG654" s="97"/>
      <c r="BH654" s="97"/>
      <c r="BI654" s="97"/>
      <c r="BJ654" s="97"/>
      <c r="BK654" s="97"/>
      <c r="BL654" s="97"/>
      <c r="BM654" s="97"/>
      <c r="BN654" s="97"/>
    </row>
    <row r="655" spans="2:66" ht="25.5" customHeight="1"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N655" s="153"/>
      <c r="O655" s="153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7"/>
      <c r="AV655" s="97"/>
      <c r="AW655" s="97"/>
      <c r="AX655" s="97"/>
      <c r="AY655" s="97"/>
      <c r="AZ655" s="97"/>
      <c r="BA655" s="97"/>
      <c r="BB655" s="97"/>
      <c r="BC655" s="97"/>
      <c r="BD655" s="97"/>
      <c r="BE655" s="97"/>
      <c r="BF655" s="97"/>
      <c r="BG655" s="97"/>
      <c r="BH655" s="97"/>
      <c r="BI655" s="97"/>
      <c r="BJ655" s="97"/>
      <c r="BK655" s="97"/>
      <c r="BL655" s="97"/>
      <c r="BM655" s="97"/>
      <c r="BN655" s="97"/>
    </row>
    <row r="656" spans="2:66" ht="25.5" customHeight="1"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N656" s="153"/>
      <c r="O656" s="153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7"/>
      <c r="AV656" s="97"/>
      <c r="AW656" s="97"/>
      <c r="AX656" s="97"/>
      <c r="AY656" s="97"/>
      <c r="AZ656" s="97"/>
      <c r="BA656" s="97"/>
      <c r="BB656" s="97"/>
      <c r="BC656" s="97"/>
      <c r="BD656" s="97"/>
      <c r="BE656" s="97"/>
      <c r="BF656" s="97"/>
      <c r="BG656" s="97"/>
      <c r="BH656" s="97"/>
      <c r="BI656" s="97"/>
      <c r="BJ656" s="97"/>
      <c r="BK656" s="97"/>
      <c r="BL656" s="97"/>
      <c r="BM656" s="97"/>
      <c r="BN656" s="97"/>
    </row>
    <row r="657" spans="2:66" ht="25.5" customHeight="1"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N657" s="153"/>
      <c r="O657" s="153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7"/>
      <c r="AV657" s="97"/>
      <c r="AW657" s="97"/>
      <c r="AX657" s="97"/>
      <c r="AY657" s="97"/>
      <c r="AZ657" s="97"/>
      <c r="BA657" s="97"/>
      <c r="BB657" s="97"/>
      <c r="BC657" s="97"/>
      <c r="BD657" s="97"/>
      <c r="BE657" s="97"/>
      <c r="BF657" s="97"/>
      <c r="BG657" s="97"/>
      <c r="BH657" s="97"/>
      <c r="BI657" s="97"/>
      <c r="BJ657" s="97"/>
      <c r="BK657" s="97"/>
      <c r="BL657" s="97"/>
      <c r="BM657" s="97"/>
      <c r="BN657" s="97"/>
    </row>
    <row r="658" spans="2:66" ht="25.5" customHeight="1"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N658" s="153"/>
      <c r="O658" s="153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7"/>
      <c r="AV658" s="97"/>
      <c r="AW658" s="97"/>
      <c r="AX658" s="97"/>
      <c r="AY658" s="97"/>
      <c r="AZ658" s="97"/>
      <c r="BA658" s="97"/>
      <c r="BB658" s="97"/>
      <c r="BC658" s="97"/>
      <c r="BD658" s="97"/>
      <c r="BE658" s="97"/>
      <c r="BF658" s="97"/>
      <c r="BG658" s="97"/>
      <c r="BH658" s="97"/>
      <c r="BI658" s="97"/>
      <c r="BJ658" s="97"/>
      <c r="BK658" s="97"/>
      <c r="BL658" s="97"/>
      <c r="BM658" s="97"/>
      <c r="BN658" s="97"/>
    </row>
    <row r="659" spans="2:66" ht="25.5" customHeight="1"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N659" s="153"/>
      <c r="O659" s="153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7"/>
      <c r="AV659" s="97"/>
      <c r="AW659" s="97"/>
      <c r="AX659" s="97"/>
      <c r="AY659" s="97"/>
      <c r="AZ659" s="97"/>
      <c r="BA659" s="97"/>
      <c r="BB659" s="97"/>
      <c r="BC659" s="97"/>
      <c r="BD659" s="97"/>
      <c r="BE659" s="97"/>
      <c r="BF659" s="97"/>
      <c r="BG659" s="97"/>
      <c r="BH659" s="97"/>
      <c r="BI659" s="97"/>
      <c r="BJ659" s="97"/>
      <c r="BK659" s="97"/>
      <c r="BL659" s="97"/>
      <c r="BM659" s="97"/>
      <c r="BN659" s="97"/>
    </row>
    <row r="660" spans="2:66" ht="25.5" customHeight="1"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N660" s="153"/>
      <c r="O660" s="153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7"/>
      <c r="AV660" s="97"/>
      <c r="AW660" s="97"/>
      <c r="AX660" s="97"/>
      <c r="AY660" s="97"/>
      <c r="AZ660" s="97"/>
      <c r="BA660" s="97"/>
      <c r="BB660" s="97"/>
      <c r="BC660" s="97"/>
      <c r="BD660" s="97"/>
      <c r="BE660" s="97"/>
      <c r="BF660" s="97"/>
      <c r="BG660" s="97"/>
      <c r="BH660" s="97"/>
      <c r="BI660" s="97"/>
      <c r="BJ660" s="97"/>
      <c r="BK660" s="97"/>
      <c r="BL660" s="97"/>
      <c r="BM660" s="97"/>
      <c r="BN660" s="97"/>
    </row>
    <row r="661" spans="2:66" ht="25.5" customHeight="1"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N661" s="153"/>
      <c r="O661" s="153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7"/>
      <c r="AV661" s="97"/>
      <c r="AW661" s="97"/>
      <c r="AX661" s="97"/>
      <c r="AY661" s="97"/>
      <c r="AZ661" s="97"/>
      <c r="BA661" s="97"/>
      <c r="BB661" s="97"/>
      <c r="BC661" s="97"/>
      <c r="BD661" s="97"/>
      <c r="BE661" s="97"/>
      <c r="BF661" s="97"/>
      <c r="BG661" s="97"/>
      <c r="BH661" s="97"/>
      <c r="BI661" s="97"/>
      <c r="BJ661" s="97"/>
      <c r="BK661" s="97"/>
      <c r="BL661" s="97"/>
      <c r="BM661" s="97"/>
      <c r="BN661" s="97"/>
    </row>
    <row r="662" spans="2:66" ht="25.5" customHeight="1"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N662" s="153"/>
      <c r="O662" s="153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7"/>
      <c r="AV662" s="97"/>
      <c r="AW662" s="97"/>
      <c r="AX662" s="97"/>
      <c r="AY662" s="97"/>
      <c r="AZ662" s="97"/>
      <c r="BA662" s="97"/>
      <c r="BB662" s="97"/>
      <c r="BC662" s="97"/>
      <c r="BD662" s="97"/>
      <c r="BE662" s="97"/>
      <c r="BF662" s="97"/>
      <c r="BG662" s="97"/>
      <c r="BH662" s="97"/>
      <c r="BI662" s="97"/>
      <c r="BJ662" s="97"/>
      <c r="BK662" s="97"/>
      <c r="BL662" s="97"/>
      <c r="BM662" s="97"/>
      <c r="BN662" s="97"/>
    </row>
    <row r="663" spans="2:66" ht="25.5" customHeight="1"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N663" s="153"/>
      <c r="O663" s="153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7"/>
      <c r="AV663" s="97"/>
      <c r="AW663" s="97"/>
      <c r="AX663" s="97"/>
      <c r="AY663" s="97"/>
      <c r="AZ663" s="97"/>
      <c r="BA663" s="97"/>
      <c r="BB663" s="97"/>
      <c r="BC663" s="97"/>
      <c r="BD663" s="97"/>
      <c r="BE663" s="97"/>
      <c r="BF663" s="97"/>
      <c r="BG663" s="97"/>
      <c r="BH663" s="97"/>
      <c r="BI663" s="97"/>
      <c r="BJ663" s="97"/>
      <c r="BK663" s="97"/>
      <c r="BL663" s="97"/>
      <c r="BM663" s="97"/>
      <c r="BN663" s="97"/>
    </row>
    <row r="664" spans="2:66" ht="25.5" customHeight="1"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N664" s="153"/>
      <c r="O664" s="153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7"/>
      <c r="AV664" s="97"/>
      <c r="AW664" s="97"/>
      <c r="AX664" s="97"/>
      <c r="AY664" s="97"/>
      <c r="AZ664" s="97"/>
      <c r="BA664" s="97"/>
      <c r="BB664" s="97"/>
      <c r="BC664" s="97"/>
      <c r="BD664" s="97"/>
      <c r="BE664" s="97"/>
      <c r="BF664" s="97"/>
      <c r="BG664" s="97"/>
      <c r="BH664" s="97"/>
      <c r="BI664" s="97"/>
      <c r="BJ664" s="97"/>
      <c r="BK664" s="97"/>
      <c r="BL664" s="97"/>
      <c r="BM664" s="97"/>
      <c r="BN664" s="97"/>
    </row>
    <row r="665" spans="2:66" ht="25.5" customHeight="1"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N665" s="153"/>
      <c r="O665" s="153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7"/>
      <c r="AV665" s="97"/>
      <c r="AW665" s="97"/>
      <c r="AX665" s="97"/>
      <c r="AY665" s="97"/>
      <c r="AZ665" s="97"/>
      <c r="BA665" s="97"/>
      <c r="BB665" s="97"/>
      <c r="BC665" s="97"/>
      <c r="BD665" s="97"/>
      <c r="BE665" s="97"/>
      <c r="BF665" s="97"/>
      <c r="BG665" s="97"/>
      <c r="BH665" s="97"/>
      <c r="BI665" s="97"/>
      <c r="BJ665" s="97"/>
      <c r="BK665" s="97"/>
      <c r="BL665" s="97"/>
      <c r="BM665" s="97"/>
      <c r="BN665" s="97"/>
    </row>
    <row r="666" spans="2:66" ht="25.5" customHeight="1"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N666" s="153"/>
      <c r="O666" s="153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7"/>
      <c r="AV666" s="97"/>
      <c r="AW666" s="97"/>
      <c r="AX666" s="97"/>
      <c r="AY666" s="97"/>
      <c r="AZ666" s="97"/>
      <c r="BA666" s="97"/>
      <c r="BB666" s="97"/>
      <c r="BC666" s="97"/>
      <c r="BD666" s="97"/>
      <c r="BE666" s="97"/>
      <c r="BF666" s="97"/>
      <c r="BG666" s="97"/>
      <c r="BH666" s="97"/>
      <c r="BI666" s="97"/>
      <c r="BJ666" s="97"/>
      <c r="BK666" s="97"/>
      <c r="BL666" s="97"/>
      <c r="BM666" s="97"/>
      <c r="BN666" s="97"/>
    </row>
    <row r="667" spans="2:66" ht="25.5" customHeight="1"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N667" s="153"/>
      <c r="O667" s="153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7"/>
      <c r="AV667" s="97"/>
      <c r="AW667" s="97"/>
      <c r="AX667" s="97"/>
      <c r="AY667" s="97"/>
      <c r="AZ667" s="97"/>
      <c r="BA667" s="97"/>
      <c r="BB667" s="97"/>
      <c r="BC667" s="97"/>
      <c r="BD667" s="97"/>
      <c r="BE667" s="97"/>
      <c r="BF667" s="97"/>
      <c r="BG667" s="97"/>
      <c r="BH667" s="97"/>
      <c r="BI667" s="97"/>
      <c r="BJ667" s="97"/>
      <c r="BK667" s="97"/>
      <c r="BL667" s="97"/>
      <c r="BM667" s="97"/>
      <c r="BN667" s="97"/>
    </row>
    <row r="668" spans="2:66" ht="25.5" customHeight="1"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N668" s="153"/>
      <c r="O668" s="153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7"/>
      <c r="AV668" s="97"/>
      <c r="AW668" s="97"/>
      <c r="AX668" s="97"/>
      <c r="AY668" s="97"/>
      <c r="AZ668" s="97"/>
      <c r="BA668" s="97"/>
      <c r="BB668" s="97"/>
      <c r="BC668" s="97"/>
      <c r="BD668" s="97"/>
      <c r="BE668" s="97"/>
      <c r="BF668" s="97"/>
      <c r="BG668" s="97"/>
      <c r="BH668" s="97"/>
      <c r="BI668" s="97"/>
      <c r="BJ668" s="97"/>
      <c r="BK668" s="97"/>
      <c r="BL668" s="97"/>
      <c r="BM668" s="97"/>
      <c r="BN668" s="97"/>
    </row>
    <row r="669" spans="2:66" ht="25.5" customHeight="1"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N669" s="153"/>
      <c r="O669" s="153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7"/>
      <c r="AV669" s="97"/>
      <c r="AW669" s="97"/>
      <c r="AX669" s="97"/>
      <c r="AY669" s="97"/>
      <c r="AZ669" s="97"/>
      <c r="BA669" s="97"/>
      <c r="BB669" s="97"/>
      <c r="BC669" s="97"/>
      <c r="BD669" s="97"/>
      <c r="BE669" s="97"/>
      <c r="BF669" s="97"/>
      <c r="BG669" s="97"/>
      <c r="BH669" s="97"/>
      <c r="BI669" s="97"/>
      <c r="BJ669" s="97"/>
      <c r="BK669" s="97"/>
      <c r="BL669" s="97"/>
      <c r="BM669" s="97"/>
      <c r="BN669" s="97"/>
    </row>
    <row r="670" spans="2:66" ht="25.5" customHeight="1"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N670" s="153"/>
      <c r="O670" s="153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7"/>
      <c r="AV670" s="97"/>
      <c r="AW670" s="97"/>
      <c r="AX670" s="97"/>
      <c r="AY670" s="97"/>
      <c r="AZ670" s="97"/>
      <c r="BA670" s="97"/>
      <c r="BB670" s="97"/>
      <c r="BC670" s="97"/>
      <c r="BD670" s="97"/>
      <c r="BE670" s="97"/>
      <c r="BF670" s="97"/>
      <c r="BG670" s="97"/>
      <c r="BH670" s="97"/>
      <c r="BI670" s="97"/>
      <c r="BJ670" s="97"/>
      <c r="BK670" s="97"/>
      <c r="BL670" s="97"/>
      <c r="BM670" s="97"/>
      <c r="BN670" s="97"/>
    </row>
    <row r="671" spans="2:66" ht="25.5" customHeight="1"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N671" s="153"/>
      <c r="O671" s="153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7"/>
      <c r="AV671" s="97"/>
      <c r="AW671" s="97"/>
      <c r="AX671" s="97"/>
      <c r="AY671" s="97"/>
      <c r="AZ671" s="97"/>
      <c r="BA671" s="97"/>
      <c r="BB671" s="97"/>
      <c r="BC671" s="97"/>
      <c r="BD671" s="97"/>
      <c r="BE671" s="97"/>
      <c r="BF671" s="97"/>
      <c r="BG671" s="97"/>
      <c r="BH671" s="97"/>
      <c r="BI671" s="97"/>
      <c r="BJ671" s="97"/>
      <c r="BK671" s="97"/>
      <c r="BL671" s="97"/>
      <c r="BM671" s="97"/>
      <c r="BN671" s="97"/>
    </row>
    <row r="672" spans="2:66" ht="25.5" customHeight="1"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N672" s="153"/>
      <c r="O672" s="153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7"/>
      <c r="AV672" s="97"/>
      <c r="AW672" s="97"/>
      <c r="AX672" s="97"/>
      <c r="AY672" s="97"/>
      <c r="AZ672" s="97"/>
      <c r="BA672" s="97"/>
      <c r="BB672" s="97"/>
      <c r="BC672" s="97"/>
      <c r="BD672" s="97"/>
      <c r="BE672" s="97"/>
      <c r="BF672" s="97"/>
      <c r="BG672" s="97"/>
      <c r="BH672" s="97"/>
      <c r="BI672" s="97"/>
      <c r="BJ672" s="97"/>
      <c r="BK672" s="97"/>
      <c r="BL672" s="97"/>
      <c r="BM672" s="97"/>
      <c r="BN672" s="97"/>
    </row>
    <row r="673" spans="2:66" ht="25.5" customHeight="1"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N673" s="153"/>
      <c r="O673" s="153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7"/>
      <c r="AV673" s="97"/>
      <c r="AW673" s="97"/>
      <c r="AX673" s="97"/>
      <c r="AY673" s="97"/>
      <c r="AZ673" s="97"/>
      <c r="BA673" s="97"/>
      <c r="BB673" s="97"/>
      <c r="BC673" s="97"/>
      <c r="BD673" s="97"/>
      <c r="BE673" s="97"/>
      <c r="BF673" s="97"/>
      <c r="BG673" s="97"/>
      <c r="BH673" s="97"/>
      <c r="BI673" s="97"/>
      <c r="BJ673" s="97"/>
      <c r="BK673" s="97"/>
      <c r="BL673" s="97"/>
      <c r="BM673" s="97"/>
      <c r="BN673" s="97"/>
    </row>
    <row r="674" spans="2:66" ht="25.5" customHeight="1"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N674" s="153"/>
      <c r="O674" s="153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7"/>
      <c r="AV674" s="97"/>
      <c r="AW674" s="97"/>
      <c r="AX674" s="97"/>
      <c r="AY674" s="97"/>
      <c r="AZ674" s="97"/>
      <c r="BA674" s="97"/>
      <c r="BB674" s="97"/>
      <c r="BC674" s="97"/>
      <c r="BD674" s="97"/>
      <c r="BE674" s="97"/>
      <c r="BF674" s="97"/>
      <c r="BG674" s="97"/>
      <c r="BH674" s="97"/>
      <c r="BI674" s="97"/>
      <c r="BJ674" s="97"/>
      <c r="BK674" s="97"/>
      <c r="BL674" s="97"/>
      <c r="BM674" s="97"/>
      <c r="BN674" s="97"/>
    </row>
    <row r="675" spans="2:66" ht="25.5" customHeight="1"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N675" s="153"/>
      <c r="O675" s="153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7"/>
      <c r="AV675" s="97"/>
      <c r="AW675" s="97"/>
      <c r="AX675" s="97"/>
      <c r="AY675" s="97"/>
      <c r="AZ675" s="97"/>
      <c r="BA675" s="97"/>
      <c r="BB675" s="97"/>
      <c r="BC675" s="97"/>
      <c r="BD675" s="97"/>
      <c r="BE675" s="97"/>
      <c r="BF675" s="97"/>
      <c r="BG675" s="97"/>
      <c r="BH675" s="97"/>
      <c r="BI675" s="97"/>
      <c r="BJ675" s="97"/>
      <c r="BK675" s="97"/>
      <c r="BL675" s="97"/>
      <c r="BM675" s="97"/>
      <c r="BN675" s="97"/>
    </row>
    <row r="676" spans="2:66" ht="25.5" customHeight="1"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N676" s="153"/>
      <c r="O676" s="153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7"/>
      <c r="AV676" s="97"/>
      <c r="AW676" s="97"/>
      <c r="AX676" s="97"/>
      <c r="AY676" s="97"/>
      <c r="AZ676" s="97"/>
      <c r="BA676" s="97"/>
      <c r="BB676" s="97"/>
      <c r="BC676" s="97"/>
      <c r="BD676" s="97"/>
      <c r="BE676" s="97"/>
      <c r="BF676" s="97"/>
      <c r="BG676" s="97"/>
      <c r="BH676" s="97"/>
      <c r="BI676" s="97"/>
      <c r="BJ676" s="97"/>
      <c r="BK676" s="97"/>
      <c r="BL676" s="97"/>
      <c r="BM676" s="97"/>
      <c r="BN676" s="97"/>
    </row>
    <row r="677" spans="2:66" ht="25.5" customHeight="1"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N677" s="153"/>
      <c r="O677" s="153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7"/>
      <c r="AV677" s="97"/>
      <c r="AW677" s="97"/>
      <c r="AX677" s="97"/>
      <c r="AY677" s="97"/>
      <c r="AZ677" s="97"/>
      <c r="BA677" s="97"/>
      <c r="BB677" s="97"/>
      <c r="BC677" s="97"/>
      <c r="BD677" s="97"/>
      <c r="BE677" s="97"/>
      <c r="BF677" s="97"/>
      <c r="BG677" s="97"/>
      <c r="BH677" s="97"/>
      <c r="BI677" s="97"/>
      <c r="BJ677" s="97"/>
      <c r="BK677" s="97"/>
      <c r="BL677" s="97"/>
      <c r="BM677" s="97"/>
      <c r="BN677" s="97"/>
    </row>
    <row r="678" spans="2:66" ht="25.5" customHeight="1"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N678" s="153"/>
      <c r="O678" s="153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7"/>
      <c r="AV678" s="97"/>
      <c r="AW678" s="97"/>
      <c r="AX678" s="97"/>
      <c r="AY678" s="97"/>
      <c r="AZ678" s="97"/>
      <c r="BA678" s="97"/>
      <c r="BB678" s="97"/>
      <c r="BC678" s="97"/>
      <c r="BD678" s="97"/>
      <c r="BE678" s="97"/>
      <c r="BF678" s="97"/>
      <c r="BG678" s="97"/>
      <c r="BH678" s="97"/>
      <c r="BI678" s="97"/>
      <c r="BJ678" s="97"/>
      <c r="BK678" s="97"/>
      <c r="BL678" s="97"/>
      <c r="BM678" s="97"/>
      <c r="BN678" s="97"/>
    </row>
    <row r="679" spans="2:66" ht="25.5" customHeight="1"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N679" s="153"/>
      <c r="O679" s="153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7"/>
      <c r="AV679" s="97"/>
      <c r="AW679" s="97"/>
      <c r="AX679" s="97"/>
      <c r="AY679" s="97"/>
      <c r="AZ679" s="97"/>
      <c r="BA679" s="97"/>
      <c r="BB679" s="97"/>
      <c r="BC679" s="97"/>
      <c r="BD679" s="97"/>
      <c r="BE679" s="97"/>
      <c r="BF679" s="97"/>
      <c r="BG679" s="97"/>
      <c r="BH679" s="97"/>
      <c r="BI679" s="97"/>
      <c r="BJ679" s="97"/>
      <c r="BK679" s="97"/>
      <c r="BL679" s="97"/>
      <c r="BM679" s="97"/>
      <c r="BN679" s="97"/>
    </row>
    <row r="680" spans="2:66" ht="25.5" customHeight="1"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N680" s="153"/>
      <c r="O680" s="153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7"/>
      <c r="AV680" s="97"/>
      <c r="AW680" s="97"/>
      <c r="AX680" s="97"/>
      <c r="AY680" s="97"/>
      <c r="AZ680" s="97"/>
      <c r="BA680" s="97"/>
      <c r="BB680" s="97"/>
      <c r="BC680" s="97"/>
      <c r="BD680" s="97"/>
      <c r="BE680" s="97"/>
      <c r="BF680" s="97"/>
      <c r="BG680" s="97"/>
      <c r="BH680" s="97"/>
      <c r="BI680" s="97"/>
      <c r="BJ680" s="97"/>
      <c r="BK680" s="97"/>
      <c r="BL680" s="97"/>
      <c r="BM680" s="97"/>
      <c r="BN680" s="97"/>
    </row>
    <row r="681" spans="2:66" ht="25.5" customHeight="1"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N681" s="153"/>
      <c r="O681" s="153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7"/>
      <c r="AV681" s="97"/>
      <c r="AW681" s="97"/>
      <c r="AX681" s="97"/>
      <c r="AY681" s="97"/>
      <c r="AZ681" s="97"/>
      <c r="BA681" s="97"/>
      <c r="BB681" s="97"/>
      <c r="BC681" s="97"/>
      <c r="BD681" s="97"/>
      <c r="BE681" s="97"/>
      <c r="BF681" s="97"/>
      <c r="BG681" s="97"/>
      <c r="BH681" s="97"/>
      <c r="BI681" s="97"/>
      <c r="BJ681" s="97"/>
      <c r="BK681" s="97"/>
      <c r="BL681" s="97"/>
      <c r="BM681" s="97"/>
      <c r="BN681" s="97"/>
    </row>
    <row r="682" spans="2:66" ht="25.5" customHeight="1"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N682" s="153"/>
      <c r="O682" s="153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7"/>
      <c r="AV682" s="97"/>
      <c r="AW682" s="97"/>
      <c r="AX682" s="97"/>
      <c r="AY682" s="97"/>
      <c r="AZ682" s="97"/>
      <c r="BA682" s="97"/>
      <c r="BB682" s="97"/>
      <c r="BC682" s="97"/>
      <c r="BD682" s="97"/>
      <c r="BE682" s="97"/>
      <c r="BF682" s="97"/>
      <c r="BG682" s="97"/>
      <c r="BH682" s="97"/>
      <c r="BI682" s="97"/>
      <c r="BJ682" s="97"/>
      <c r="BK682" s="97"/>
      <c r="BL682" s="97"/>
      <c r="BM682" s="97"/>
      <c r="BN682" s="97"/>
    </row>
    <row r="683" spans="2:66" ht="25.5" customHeight="1"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N683" s="153"/>
      <c r="O683" s="153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7"/>
      <c r="AV683" s="97"/>
      <c r="AW683" s="97"/>
      <c r="AX683" s="97"/>
      <c r="AY683" s="97"/>
      <c r="AZ683" s="97"/>
      <c r="BA683" s="97"/>
      <c r="BB683" s="97"/>
      <c r="BC683" s="97"/>
      <c r="BD683" s="97"/>
      <c r="BE683" s="97"/>
      <c r="BF683" s="97"/>
      <c r="BG683" s="97"/>
      <c r="BH683" s="97"/>
      <c r="BI683" s="97"/>
      <c r="BJ683" s="97"/>
      <c r="BK683" s="97"/>
      <c r="BL683" s="97"/>
      <c r="BM683" s="97"/>
      <c r="BN683" s="97"/>
    </row>
    <row r="684" spans="2:66" ht="25.5" customHeight="1"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N684" s="153"/>
      <c r="O684" s="153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7"/>
      <c r="AV684" s="97"/>
      <c r="AW684" s="97"/>
      <c r="AX684" s="97"/>
      <c r="AY684" s="97"/>
      <c r="AZ684" s="97"/>
      <c r="BA684" s="97"/>
      <c r="BB684" s="97"/>
      <c r="BC684" s="97"/>
      <c r="BD684" s="97"/>
      <c r="BE684" s="97"/>
      <c r="BF684" s="97"/>
      <c r="BG684" s="97"/>
      <c r="BH684" s="97"/>
      <c r="BI684" s="97"/>
      <c r="BJ684" s="97"/>
      <c r="BK684" s="97"/>
      <c r="BL684" s="97"/>
      <c r="BM684" s="97"/>
      <c r="BN684" s="97"/>
    </row>
    <row r="685" spans="2:66" ht="25.5" customHeight="1"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N685" s="153"/>
      <c r="O685" s="153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7"/>
      <c r="AV685" s="97"/>
      <c r="AW685" s="97"/>
      <c r="AX685" s="97"/>
      <c r="AY685" s="97"/>
      <c r="AZ685" s="97"/>
      <c r="BA685" s="97"/>
      <c r="BB685" s="97"/>
      <c r="BC685" s="97"/>
      <c r="BD685" s="97"/>
      <c r="BE685" s="97"/>
      <c r="BF685" s="97"/>
      <c r="BG685" s="97"/>
      <c r="BH685" s="97"/>
      <c r="BI685" s="97"/>
      <c r="BJ685" s="97"/>
      <c r="BK685" s="97"/>
      <c r="BL685" s="97"/>
      <c r="BM685" s="97"/>
      <c r="BN685" s="97"/>
    </row>
    <row r="686" spans="2:66" ht="25.5" customHeight="1"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N686" s="153"/>
      <c r="O686" s="153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7"/>
      <c r="AV686" s="97"/>
      <c r="AW686" s="97"/>
      <c r="AX686" s="97"/>
      <c r="AY686" s="97"/>
      <c r="AZ686" s="97"/>
      <c r="BA686" s="97"/>
      <c r="BB686" s="97"/>
      <c r="BC686" s="97"/>
      <c r="BD686" s="97"/>
      <c r="BE686" s="97"/>
      <c r="BF686" s="97"/>
      <c r="BG686" s="97"/>
      <c r="BH686" s="97"/>
      <c r="BI686" s="97"/>
      <c r="BJ686" s="97"/>
      <c r="BK686" s="97"/>
      <c r="BL686" s="97"/>
      <c r="BM686" s="97"/>
      <c r="BN686" s="97"/>
    </row>
    <row r="687" spans="2:66" ht="25.5" customHeight="1"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N687" s="153"/>
      <c r="O687" s="153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7"/>
      <c r="AV687" s="97"/>
      <c r="AW687" s="97"/>
      <c r="AX687" s="97"/>
      <c r="AY687" s="97"/>
      <c r="AZ687" s="97"/>
      <c r="BA687" s="97"/>
      <c r="BB687" s="97"/>
      <c r="BC687" s="97"/>
      <c r="BD687" s="97"/>
      <c r="BE687" s="97"/>
      <c r="BF687" s="97"/>
      <c r="BG687" s="97"/>
      <c r="BH687" s="97"/>
      <c r="BI687" s="97"/>
      <c r="BJ687" s="97"/>
      <c r="BK687" s="97"/>
      <c r="BL687" s="97"/>
      <c r="BM687" s="97"/>
      <c r="BN687" s="97"/>
    </row>
    <row r="688" spans="2:66" ht="25.5" customHeight="1"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N688" s="153"/>
      <c r="O688" s="153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7"/>
      <c r="AV688" s="97"/>
      <c r="AW688" s="97"/>
      <c r="AX688" s="97"/>
      <c r="AY688" s="97"/>
      <c r="AZ688" s="97"/>
      <c r="BA688" s="97"/>
      <c r="BB688" s="97"/>
      <c r="BC688" s="97"/>
      <c r="BD688" s="97"/>
      <c r="BE688" s="97"/>
      <c r="BF688" s="97"/>
      <c r="BG688" s="97"/>
      <c r="BH688" s="97"/>
      <c r="BI688" s="97"/>
      <c r="BJ688" s="97"/>
      <c r="BK688" s="97"/>
      <c r="BL688" s="97"/>
      <c r="BM688" s="97"/>
      <c r="BN688" s="97"/>
    </row>
    <row r="689" spans="2:66" ht="25.5" customHeight="1"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N689" s="153"/>
      <c r="O689" s="153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7"/>
      <c r="AV689" s="97"/>
      <c r="AW689" s="97"/>
      <c r="AX689" s="97"/>
      <c r="AY689" s="97"/>
      <c r="AZ689" s="97"/>
      <c r="BA689" s="97"/>
      <c r="BB689" s="97"/>
      <c r="BC689" s="97"/>
      <c r="BD689" s="97"/>
      <c r="BE689" s="97"/>
      <c r="BF689" s="97"/>
      <c r="BG689" s="97"/>
      <c r="BH689" s="97"/>
      <c r="BI689" s="97"/>
      <c r="BJ689" s="97"/>
      <c r="BK689" s="97"/>
      <c r="BL689" s="97"/>
      <c r="BM689" s="97"/>
      <c r="BN689" s="97"/>
    </row>
    <row r="690" spans="2:66" ht="25.5" customHeight="1"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N690" s="153"/>
      <c r="O690" s="153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7"/>
      <c r="AV690" s="97"/>
      <c r="AW690" s="97"/>
      <c r="AX690" s="97"/>
      <c r="AY690" s="97"/>
      <c r="AZ690" s="97"/>
      <c r="BA690" s="97"/>
      <c r="BB690" s="97"/>
      <c r="BC690" s="97"/>
      <c r="BD690" s="97"/>
      <c r="BE690" s="97"/>
      <c r="BF690" s="97"/>
      <c r="BG690" s="97"/>
      <c r="BH690" s="97"/>
      <c r="BI690" s="97"/>
      <c r="BJ690" s="97"/>
      <c r="BK690" s="97"/>
      <c r="BL690" s="97"/>
      <c r="BM690" s="97"/>
      <c r="BN690" s="97"/>
    </row>
    <row r="691" spans="2:66" ht="25.5" customHeight="1"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N691" s="153"/>
      <c r="O691" s="153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7"/>
      <c r="AV691" s="97"/>
      <c r="AW691" s="97"/>
      <c r="AX691" s="97"/>
      <c r="AY691" s="97"/>
      <c r="AZ691" s="97"/>
      <c r="BA691" s="97"/>
      <c r="BB691" s="97"/>
      <c r="BC691" s="97"/>
      <c r="BD691" s="97"/>
      <c r="BE691" s="97"/>
      <c r="BF691" s="97"/>
      <c r="BG691" s="97"/>
      <c r="BH691" s="97"/>
      <c r="BI691" s="97"/>
      <c r="BJ691" s="97"/>
      <c r="BK691" s="97"/>
      <c r="BL691" s="97"/>
      <c r="BM691" s="97"/>
      <c r="BN691" s="97"/>
    </row>
    <row r="692" spans="2:66" ht="25.5" customHeight="1"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N692" s="153"/>
      <c r="O692" s="153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7"/>
      <c r="AV692" s="97"/>
      <c r="AW692" s="97"/>
      <c r="AX692" s="97"/>
      <c r="AY692" s="97"/>
      <c r="AZ692" s="97"/>
      <c r="BA692" s="97"/>
      <c r="BB692" s="97"/>
      <c r="BC692" s="97"/>
      <c r="BD692" s="97"/>
      <c r="BE692" s="97"/>
      <c r="BF692" s="97"/>
      <c r="BG692" s="97"/>
      <c r="BH692" s="97"/>
      <c r="BI692" s="97"/>
      <c r="BJ692" s="97"/>
      <c r="BK692" s="97"/>
      <c r="BL692" s="97"/>
      <c r="BM692" s="97"/>
      <c r="BN692" s="97"/>
    </row>
    <row r="693" spans="2:66" ht="25.5" customHeight="1"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N693" s="153"/>
      <c r="O693" s="153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7"/>
      <c r="AV693" s="97"/>
      <c r="AW693" s="97"/>
      <c r="AX693" s="97"/>
      <c r="AY693" s="97"/>
      <c r="AZ693" s="97"/>
      <c r="BA693" s="97"/>
      <c r="BB693" s="97"/>
      <c r="BC693" s="97"/>
      <c r="BD693" s="97"/>
      <c r="BE693" s="97"/>
      <c r="BF693" s="97"/>
      <c r="BG693" s="97"/>
      <c r="BH693" s="97"/>
      <c r="BI693" s="97"/>
      <c r="BJ693" s="97"/>
      <c r="BK693" s="97"/>
      <c r="BL693" s="97"/>
      <c r="BM693" s="97"/>
      <c r="BN693" s="97"/>
    </row>
    <row r="694" spans="2:66" ht="25.5" customHeight="1"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N694" s="153"/>
      <c r="O694" s="153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7"/>
      <c r="AV694" s="97"/>
      <c r="AW694" s="97"/>
      <c r="AX694" s="97"/>
      <c r="AY694" s="97"/>
      <c r="AZ694" s="97"/>
      <c r="BA694" s="97"/>
      <c r="BB694" s="97"/>
      <c r="BC694" s="97"/>
      <c r="BD694" s="97"/>
      <c r="BE694" s="97"/>
      <c r="BF694" s="97"/>
      <c r="BG694" s="97"/>
      <c r="BH694" s="97"/>
      <c r="BI694" s="97"/>
      <c r="BJ694" s="97"/>
      <c r="BK694" s="97"/>
      <c r="BL694" s="97"/>
      <c r="BM694" s="97"/>
      <c r="BN694" s="97"/>
    </row>
    <row r="695" spans="2:66" ht="25.5" customHeight="1"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N695" s="153"/>
      <c r="O695" s="153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7"/>
      <c r="AV695" s="97"/>
      <c r="AW695" s="97"/>
      <c r="AX695" s="97"/>
      <c r="AY695" s="97"/>
      <c r="AZ695" s="97"/>
      <c r="BA695" s="97"/>
      <c r="BB695" s="97"/>
      <c r="BC695" s="97"/>
      <c r="BD695" s="97"/>
      <c r="BE695" s="97"/>
      <c r="BF695" s="97"/>
      <c r="BG695" s="97"/>
      <c r="BH695" s="97"/>
      <c r="BI695" s="97"/>
      <c r="BJ695" s="97"/>
      <c r="BK695" s="97"/>
      <c r="BL695" s="97"/>
      <c r="BM695" s="97"/>
      <c r="BN695" s="97"/>
    </row>
    <row r="696" spans="2:66" ht="25.5" customHeight="1"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N696" s="153"/>
      <c r="O696" s="153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7"/>
      <c r="AV696" s="97"/>
      <c r="AW696" s="97"/>
      <c r="AX696" s="97"/>
      <c r="AY696" s="97"/>
      <c r="AZ696" s="97"/>
      <c r="BA696" s="97"/>
      <c r="BB696" s="97"/>
      <c r="BC696" s="97"/>
      <c r="BD696" s="97"/>
      <c r="BE696" s="97"/>
      <c r="BF696" s="97"/>
      <c r="BG696" s="97"/>
      <c r="BH696" s="97"/>
      <c r="BI696" s="97"/>
      <c r="BJ696" s="97"/>
      <c r="BK696" s="97"/>
      <c r="BL696" s="97"/>
      <c r="BM696" s="97"/>
      <c r="BN696" s="97"/>
    </row>
    <row r="697" spans="2:66" ht="25.5" customHeight="1"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N697" s="153"/>
      <c r="O697" s="153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7"/>
      <c r="AV697" s="97"/>
      <c r="AW697" s="97"/>
      <c r="AX697" s="97"/>
      <c r="AY697" s="97"/>
      <c r="AZ697" s="97"/>
      <c r="BA697" s="97"/>
      <c r="BB697" s="97"/>
      <c r="BC697" s="97"/>
      <c r="BD697" s="97"/>
      <c r="BE697" s="97"/>
      <c r="BF697" s="97"/>
      <c r="BG697" s="97"/>
      <c r="BH697" s="97"/>
      <c r="BI697" s="97"/>
      <c r="BJ697" s="97"/>
      <c r="BK697" s="97"/>
      <c r="BL697" s="97"/>
      <c r="BM697" s="97"/>
      <c r="BN697" s="97"/>
    </row>
    <row r="698" spans="2:66" ht="25.5" customHeight="1"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N698" s="153"/>
      <c r="O698" s="153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7"/>
      <c r="AV698" s="97"/>
      <c r="AW698" s="97"/>
      <c r="AX698" s="97"/>
      <c r="AY698" s="97"/>
      <c r="AZ698" s="97"/>
      <c r="BA698" s="97"/>
      <c r="BB698" s="97"/>
      <c r="BC698" s="97"/>
      <c r="BD698" s="97"/>
      <c r="BE698" s="97"/>
      <c r="BF698" s="97"/>
      <c r="BG698" s="97"/>
      <c r="BH698" s="97"/>
      <c r="BI698" s="97"/>
      <c r="BJ698" s="97"/>
      <c r="BK698" s="97"/>
      <c r="BL698" s="97"/>
      <c r="BM698" s="97"/>
      <c r="BN698" s="97"/>
    </row>
    <row r="699" spans="2:66" ht="25.5" customHeight="1"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N699" s="153"/>
      <c r="O699" s="153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7"/>
      <c r="AV699" s="97"/>
      <c r="AW699" s="97"/>
      <c r="AX699" s="97"/>
      <c r="AY699" s="97"/>
      <c r="AZ699" s="97"/>
      <c r="BA699" s="97"/>
      <c r="BB699" s="97"/>
      <c r="BC699" s="97"/>
      <c r="BD699" s="97"/>
      <c r="BE699" s="97"/>
      <c r="BF699" s="97"/>
      <c r="BG699" s="97"/>
      <c r="BH699" s="97"/>
      <c r="BI699" s="97"/>
      <c r="BJ699" s="97"/>
      <c r="BK699" s="97"/>
      <c r="BL699" s="97"/>
      <c r="BM699" s="97"/>
      <c r="BN699" s="97"/>
    </row>
    <row r="700" spans="2:66" ht="25.5" customHeight="1"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N700" s="153"/>
      <c r="O700" s="153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7"/>
      <c r="AV700" s="97"/>
      <c r="AW700" s="97"/>
      <c r="AX700" s="97"/>
      <c r="AY700" s="97"/>
      <c r="AZ700" s="97"/>
      <c r="BA700" s="97"/>
      <c r="BB700" s="97"/>
      <c r="BC700" s="97"/>
      <c r="BD700" s="97"/>
      <c r="BE700" s="97"/>
      <c r="BF700" s="97"/>
      <c r="BG700" s="97"/>
      <c r="BH700" s="97"/>
      <c r="BI700" s="97"/>
      <c r="BJ700" s="97"/>
      <c r="BK700" s="97"/>
      <c r="BL700" s="97"/>
      <c r="BM700" s="97"/>
      <c r="BN700" s="97"/>
    </row>
    <row r="701" spans="2:66" ht="25.5" customHeight="1"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N701" s="153"/>
      <c r="O701" s="153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7"/>
      <c r="AV701" s="97"/>
      <c r="AW701" s="97"/>
      <c r="AX701" s="97"/>
      <c r="AY701" s="97"/>
      <c r="AZ701" s="97"/>
      <c r="BA701" s="97"/>
      <c r="BB701" s="97"/>
      <c r="BC701" s="97"/>
      <c r="BD701" s="97"/>
      <c r="BE701" s="97"/>
      <c r="BF701" s="97"/>
      <c r="BG701" s="97"/>
      <c r="BH701" s="97"/>
      <c r="BI701" s="97"/>
      <c r="BJ701" s="97"/>
      <c r="BK701" s="97"/>
      <c r="BL701" s="97"/>
      <c r="BM701" s="97"/>
      <c r="BN701" s="97"/>
    </row>
    <row r="702" spans="2:66" ht="25.5" customHeight="1"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N702" s="153"/>
      <c r="O702" s="153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7"/>
      <c r="AV702" s="97"/>
      <c r="AW702" s="97"/>
      <c r="AX702" s="97"/>
      <c r="AY702" s="97"/>
      <c r="AZ702" s="97"/>
      <c r="BA702" s="97"/>
      <c r="BB702" s="97"/>
      <c r="BC702" s="97"/>
      <c r="BD702" s="97"/>
      <c r="BE702" s="97"/>
      <c r="BF702" s="97"/>
      <c r="BG702" s="97"/>
      <c r="BH702" s="97"/>
      <c r="BI702" s="97"/>
      <c r="BJ702" s="97"/>
      <c r="BK702" s="97"/>
      <c r="BL702" s="97"/>
      <c r="BM702" s="97"/>
      <c r="BN702" s="97"/>
    </row>
    <row r="703" spans="2:66" ht="25.5" customHeight="1"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N703" s="153"/>
      <c r="O703" s="153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7"/>
      <c r="AV703" s="97"/>
      <c r="AW703" s="97"/>
      <c r="AX703" s="97"/>
      <c r="AY703" s="97"/>
      <c r="AZ703" s="97"/>
      <c r="BA703" s="97"/>
      <c r="BB703" s="97"/>
      <c r="BC703" s="97"/>
      <c r="BD703" s="97"/>
      <c r="BE703" s="97"/>
      <c r="BF703" s="97"/>
      <c r="BG703" s="97"/>
      <c r="BH703" s="97"/>
      <c r="BI703" s="97"/>
      <c r="BJ703" s="97"/>
      <c r="BK703" s="97"/>
      <c r="BL703" s="97"/>
      <c r="BM703" s="97"/>
      <c r="BN703" s="97"/>
    </row>
    <row r="704" spans="2:66" ht="25.5" customHeight="1"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N704" s="153"/>
      <c r="O704" s="153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7"/>
      <c r="AV704" s="97"/>
      <c r="AW704" s="97"/>
      <c r="AX704" s="97"/>
      <c r="AY704" s="97"/>
      <c r="AZ704" s="97"/>
      <c r="BA704" s="97"/>
      <c r="BB704" s="97"/>
      <c r="BC704" s="97"/>
      <c r="BD704" s="97"/>
      <c r="BE704" s="97"/>
      <c r="BF704" s="97"/>
      <c r="BG704" s="97"/>
      <c r="BH704" s="97"/>
      <c r="BI704" s="97"/>
      <c r="BJ704" s="97"/>
      <c r="BK704" s="97"/>
      <c r="BL704" s="97"/>
      <c r="BM704" s="97"/>
      <c r="BN704" s="97"/>
    </row>
    <row r="705" spans="2:66" ht="25.5" customHeight="1"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N705" s="153"/>
      <c r="O705" s="153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7"/>
      <c r="AV705" s="97"/>
      <c r="AW705" s="97"/>
      <c r="AX705" s="97"/>
      <c r="AY705" s="97"/>
      <c r="AZ705" s="97"/>
      <c r="BA705" s="97"/>
      <c r="BB705" s="97"/>
      <c r="BC705" s="97"/>
      <c r="BD705" s="97"/>
      <c r="BE705" s="97"/>
      <c r="BF705" s="97"/>
      <c r="BG705" s="97"/>
      <c r="BH705" s="97"/>
      <c r="BI705" s="97"/>
      <c r="BJ705" s="97"/>
      <c r="BK705" s="97"/>
      <c r="BL705" s="97"/>
      <c r="BM705" s="97"/>
      <c r="BN705" s="97"/>
    </row>
    <row r="706" spans="2:66" ht="25.5" customHeight="1"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N706" s="153"/>
      <c r="O706" s="153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7"/>
      <c r="AV706" s="97"/>
      <c r="AW706" s="97"/>
      <c r="AX706" s="97"/>
      <c r="AY706" s="97"/>
      <c r="AZ706" s="97"/>
      <c r="BA706" s="97"/>
      <c r="BB706" s="97"/>
      <c r="BC706" s="97"/>
      <c r="BD706" s="97"/>
      <c r="BE706" s="97"/>
      <c r="BF706" s="97"/>
      <c r="BG706" s="97"/>
      <c r="BH706" s="97"/>
      <c r="BI706" s="97"/>
      <c r="BJ706" s="97"/>
      <c r="BK706" s="97"/>
      <c r="BL706" s="97"/>
      <c r="BM706" s="97"/>
      <c r="BN706" s="97"/>
    </row>
    <row r="707" spans="2:66" ht="25.5" customHeight="1"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N707" s="153"/>
      <c r="O707" s="153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7"/>
      <c r="AV707" s="97"/>
      <c r="AW707" s="97"/>
      <c r="AX707" s="97"/>
      <c r="AY707" s="97"/>
      <c r="AZ707" s="97"/>
      <c r="BA707" s="97"/>
      <c r="BB707" s="97"/>
      <c r="BC707" s="97"/>
      <c r="BD707" s="97"/>
      <c r="BE707" s="97"/>
      <c r="BF707" s="97"/>
      <c r="BG707" s="97"/>
      <c r="BH707" s="97"/>
      <c r="BI707" s="97"/>
      <c r="BJ707" s="97"/>
      <c r="BK707" s="97"/>
      <c r="BL707" s="97"/>
      <c r="BM707" s="97"/>
      <c r="BN707" s="97"/>
    </row>
    <row r="708" spans="2:66" ht="25.5" customHeight="1"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N708" s="153"/>
      <c r="O708" s="153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7"/>
      <c r="AV708" s="97"/>
      <c r="AW708" s="97"/>
      <c r="AX708" s="97"/>
      <c r="AY708" s="97"/>
      <c r="AZ708" s="97"/>
      <c r="BA708" s="97"/>
      <c r="BB708" s="97"/>
      <c r="BC708" s="97"/>
      <c r="BD708" s="97"/>
      <c r="BE708" s="97"/>
      <c r="BF708" s="97"/>
      <c r="BG708" s="97"/>
      <c r="BH708" s="97"/>
      <c r="BI708" s="97"/>
      <c r="BJ708" s="97"/>
      <c r="BK708" s="97"/>
      <c r="BL708" s="97"/>
      <c r="BM708" s="97"/>
      <c r="BN708" s="97"/>
    </row>
    <row r="709" spans="2:66" ht="25.5" customHeight="1"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N709" s="153"/>
      <c r="O709" s="153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7"/>
      <c r="AV709" s="97"/>
      <c r="AW709" s="97"/>
      <c r="AX709" s="97"/>
      <c r="AY709" s="97"/>
      <c r="AZ709" s="97"/>
      <c r="BA709" s="97"/>
      <c r="BB709" s="97"/>
      <c r="BC709" s="97"/>
      <c r="BD709" s="97"/>
      <c r="BE709" s="97"/>
      <c r="BF709" s="97"/>
      <c r="BG709" s="97"/>
      <c r="BH709" s="97"/>
      <c r="BI709" s="97"/>
      <c r="BJ709" s="97"/>
      <c r="BK709" s="97"/>
      <c r="BL709" s="97"/>
      <c r="BM709" s="97"/>
      <c r="BN709" s="97"/>
    </row>
    <row r="710" spans="2:66" ht="25.5" customHeight="1"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N710" s="153"/>
      <c r="O710" s="153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7"/>
      <c r="AV710" s="97"/>
      <c r="AW710" s="97"/>
      <c r="AX710" s="97"/>
      <c r="AY710" s="97"/>
      <c r="AZ710" s="97"/>
      <c r="BA710" s="97"/>
      <c r="BB710" s="97"/>
      <c r="BC710" s="97"/>
      <c r="BD710" s="97"/>
      <c r="BE710" s="97"/>
      <c r="BF710" s="97"/>
      <c r="BG710" s="97"/>
      <c r="BH710" s="97"/>
      <c r="BI710" s="97"/>
      <c r="BJ710" s="97"/>
      <c r="BK710" s="97"/>
      <c r="BL710" s="97"/>
      <c r="BM710" s="97"/>
      <c r="BN710" s="97"/>
    </row>
    <row r="711" spans="2:66" ht="25.5" customHeight="1"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N711" s="153"/>
      <c r="O711" s="153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7"/>
      <c r="AV711" s="97"/>
      <c r="AW711" s="97"/>
      <c r="AX711" s="97"/>
      <c r="AY711" s="97"/>
      <c r="AZ711" s="97"/>
      <c r="BA711" s="97"/>
      <c r="BB711" s="97"/>
      <c r="BC711" s="97"/>
      <c r="BD711" s="97"/>
      <c r="BE711" s="97"/>
      <c r="BF711" s="97"/>
      <c r="BG711" s="97"/>
      <c r="BH711" s="97"/>
      <c r="BI711" s="97"/>
      <c r="BJ711" s="97"/>
      <c r="BK711" s="97"/>
      <c r="BL711" s="97"/>
      <c r="BM711" s="97"/>
      <c r="BN711" s="97"/>
    </row>
    <row r="712" spans="2:66" ht="25.5" customHeight="1"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N712" s="153"/>
      <c r="O712" s="153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7"/>
      <c r="AV712" s="97"/>
      <c r="AW712" s="97"/>
      <c r="AX712" s="97"/>
      <c r="AY712" s="97"/>
      <c r="AZ712" s="97"/>
      <c r="BA712" s="97"/>
      <c r="BB712" s="97"/>
      <c r="BC712" s="97"/>
      <c r="BD712" s="97"/>
      <c r="BE712" s="97"/>
      <c r="BF712" s="97"/>
      <c r="BG712" s="97"/>
      <c r="BH712" s="97"/>
      <c r="BI712" s="97"/>
      <c r="BJ712" s="97"/>
      <c r="BK712" s="97"/>
      <c r="BL712" s="97"/>
      <c r="BM712" s="97"/>
      <c r="BN712" s="97"/>
    </row>
    <row r="713" spans="2:66" ht="25.5" customHeight="1"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N713" s="153"/>
      <c r="O713" s="153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7"/>
      <c r="AV713" s="97"/>
      <c r="AW713" s="97"/>
      <c r="AX713" s="97"/>
      <c r="AY713" s="97"/>
      <c r="AZ713" s="97"/>
      <c r="BA713" s="97"/>
      <c r="BB713" s="97"/>
      <c r="BC713" s="97"/>
      <c r="BD713" s="97"/>
      <c r="BE713" s="97"/>
      <c r="BF713" s="97"/>
      <c r="BG713" s="97"/>
      <c r="BH713" s="97"/>
      <c r="BI713" s="97"/>
      <c r="BJ713" s="97"/>
      <c r="BK713" s="97"/>
      <c r="BL713" s="97"/>
      <c r="BM713" s="97"/>
      <c r="BN713" s="97"/>
    </row>
    <row r="714" spans="2:66" ht="25.5" customHeight="1"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N714" s="153"/>
      <c r="O714" s="153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7"/>
      <c r="AV714" s="97"/>
      <c r="AW714" s="97"/>
      <c r="AX714" s="97"/>
      <c r="AY714" s="97"/>
      <c r="AZ714" s="97"/>
      <c r="BA714" s="97"/>
      <c r="BB714" s="97"/>
      <c r="BC714" s="97"/>
      <c r="BD714" s="97"/>
      <c r="BE714" s="97"/>
      <c r="BF714" s="97"/>
      <c r="BG714" s="97"/>
      <c r="BH714" s="97"/>
      <c r="BI714" s="97"/>
      <c r="BJ714" s="97"/>
      <c r="BK714" s="97"/>
      <c r="BL714" s="97"/>
      <c r="BM714" s="97"/>
      <c r="BN714" s="97"/>
    </row>
    <row r="715" spans="2:66" ht="25.5" customHeight="1"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N715" s="153"/>
      <c r="O715" s="153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7"/>
      <c r="AV715" s="97"/>
      <c r="AW715" s="97"/>
      <c r="AX715" s="97"/>
      <c r="AY715" s="97"/>
      <c r="AZ715" s="97"/>
      <c r="BA715" s="97"/>
      <c r="BB715" s="97"/>
      <c r="BC715" s="97"/>
      <c r="BD715" s="97"/>
      <c r="BE715" s="97"/>
      <c r="BF715" s="97"/>
      <c r="BG715" s="97"/>
      <c r="BH715" s="97"/>
      <c r="BI715" s="97"/>
      <c r="BJ715" s="97"/>
      <c r="BK715" s="97"/>
      <c r="BL715" s="97"/>
      <c r="BM715" s="97"/>
      <c r="BN715" s="97"/>
    </row>
    <row r="716" spans="2:66" ht="25.5" customHeight="1"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N716" s="153"/>
      <c r="O716" s="153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7"/>
      <c r="AV716" s="97"/>
      <c r="AW716" s="97"/>
      <c r="AX716" s="97"/>
      <c r="AY716" s="97"/>
      <c r="AZ716" s="97"/>
      <c r="BA716" s="97"/>
      <c r="BB716" s="97"/>
      <c r="BC716" s="97"/>
      <c r="BD716" s="97"/>
      <c r="BE716" s="97"/>
      <c r="BF716" s="97"/>
      <c r="BG716" s="97"/>
      <c r="BH716" s="97"/>
      <c r="BI716" s="97"/>
      <c r="BJ716" s="97"/>
      <c r="BK716" s="97"/>
      <c r="BL716" s="97"/>
      <c r="BM716" s="97"/>
      <c r="BN716" s="97"/>
    </row>
    <row r="717" spans="2:66" ht="25.5" customHeight="1"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N717" s="153"/>
      <c r="O717" s="153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7"/>
      <c r="AV717" s="97"/>
      <c r="AW717" s="97"/>
      <c r="AX717" s="97"/>
      <c r="AY717" s="97"/>
      <c r="AZ717" s="97"/>
      <c r="BA717" s="97"/>
      <c r="BB717" s="97"/>
      <c r="BC717" s="97"/>
      <c r="BD717" s="97"/>
      <c r="BE717" s="97"/>
      <c r="BF717" s="97"/>
      <c r="BG717" s="97"/>
      <c r="BH717" s="97"/>
      <c r="BI717" s="97"/>
      <c r="BJ717" s="97"/>
      <c r="BK717" s="97"/>
      <c r="BL717" s="97"/>
      <c r="BM717" s="97"/>
      <c r="BN717" s="97"/>
    </row>
    <row r="718" spans="2:66" ht="25.5" customHeight="1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N718" s="153"/>
      <c r="O718" s="153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</row>
    <row r="719" spans="2:66" ht="25.5" customHeight="1"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N719" s="153"/>
      <c r="O719" s="153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7"/>
      <c r="AV719" s="97"/>
      <c r="AW719" s="97"/>
      <c r="AX719" s="97"/>
      <c r="AY719" s="97"/>
      <c r="AZ719" s="97"/>
      <c r="BA719" s="97"/>
      <c r="BB719" s="97"/>
      <c r="BC719" s="97"/>
      <c r="BD719" s="97"/>
      <c r="BE719" s="97"/>
      <c r="BF719" s="97"/>
      <c r="BG719" s="97"/>
      <c r="BH719" s="97"/>
      <c r="BI719" s="97"/>
      <c r="BJ719" s="97"/>
      <c r="BK719" s="97"/>
      <c r="BL719" s="97"/>
      <c r="BM719" s="97"/>
      <c r="BN719" s="97"/>
    </row>
    <row r="720" spans="2:66" ht="25.5" customHeight="1"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N720" s="153"/>
      <c r="O720" s="153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7"/>
      <c r="AV720" s="97"/>
      <c r="AW720" s="97"/>
      <c r="AX720" s="97"/>
      <c r="AY720" s="97"/>
      <c r="AZ720" s="97"/>
      <c r="BA720" s="97"/>
      <c r="BB720" s="97"/>
      <c r="BC720" s="97"/>
      <c r="BD720" s="97"/>
      <c r="BE720" s="97"/>
      <c r="BF720" s="97"/>
      <c r="BG720" s="97"/>
      <c r="BH720" s="97"/>
      <c r="BI720" s="97"/>
      <c r="BJ720" s="97"/>
      <c r="BK720" s="97"/>
      <c r="BL720" s="97"/>
      <c r="BM720" s="97"/>
      <c r="BN720" s="97"/>
    </row>
    <row r="721" spans="2:66" ht="25.5" customHeight="1"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N721" s="153"/>
      <c r="O721" s="153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7"/>
      <c r="AV721" s="97"/>
      <c r="AW721" s="97"/>
      <c r="AX721" s="97"/>
      <c r="AY721" s="97"/>
      <c r="AZ721" s="97"/>
      <c r="BA721" s="97"/>
      <c r="BB721" s="97"/>
      <c r="BC721" s="97"/>
      <c r="BD721" s="97"/>
      <c r="BE721" s="97"/>
      <c r="BF721" s="97"/>
      <c r="BG721" s="97"/>
      <c r="BH721" s="97"/>
      <c r="BI721" s="97"/>
      <c r="BJ721" s="97"/>
      <c r="BK721" s="97"/>
      <c r="BL721" s="97"/>
      <c r="BM721" s="97"/>
      <c r="BN721" s="97"/>
    </row>
    <row r="722" spans="2:66" ht="25.5" customHeight="1"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N722" s="153"/>
      <c r="O722" s="153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7"/>
      <c r="AV722" s="97"/>
      <c r="AW722" s="97"/>
      <c r="AX722" s="97"/>
      <c r="AY722" s="97"/>
      <c r="AZ722" s="97"/>
      <c r="BA722" s="97"/>
      <c r="BB722" s="97"/>
      <c r="BC722" s="97"/>
      <c r="BD722" s="97"/>
      <c r="BE722" s="97"/>
      <c r="BF722" s="97"/>
      <c r="BG722" s="97"/>
      <c r="BH722" s="97"/>
      <c r="BI722" s="97"/>
      <c r="BJ722" s="97"/>
      <c r="BK722" s="97"/>
      <c r="BL722" s="97"/>
      <c r="BM722" s="97"/>
      <c r="BN722" s="97"/>
    </row>
    <row r="723" spans="2:66" ht="25.5" customHeight="1"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N723" s="153"/>
      <c r="O723" s="153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7"/>
      <c r="AV723" s="97"/>
      <c r="AW723" s="97"/>
      <c r="AX723" s="97"/>
      <c r="AY723" s="97"/>
      <c r="AZ723" s="97"/>
      <c r="BA723" s="97"/>
      <c r="BB723" s="97"/>
      <c r="BC723" s="97"/>
      <c r="BD723" s="97"/>
      <c r="BE723" s="97"/>
      <c r="BF723" s="97"/>
      <c r="BG723" s="97"/>
      <c r="BH723" s="97"/>
      <c r="BI723" s="97"/>
      <c r="BJ723" s="97"/>
      <c r="BK723" s="97"/>
      <c r="BL723" s="97"/>
      <c r="BM723" s="97"/>
      <c r="BN723" s="97"/>
    </row>
    <row r="724" spans="2:66" ht="25.5" customHeight="1"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N724" s="153"/>
      <c r="O724" s="153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7"/>
      <c r="AV724" s="97"/>
      <c r="AW724" s="97"/>
      <c r="AX724" s="97"/>
      <c r="AY724" s="97"/>
      <c r="AZ724" s="97"/>
      <c r="BA724" s="97"/>
      <c r="BB724" s="97"/>
      <c r="BC724" s="97"/>
      <c r="BD724" s="97"/>
      <c r="BE724" s="97"/>
      <c r="BF724" s="97"/>
      <c r="BG724" s="97"/>
      <c r="BH724" s="97"/>
      <c r="BI724" s="97"/>
      <c r="BJ724" s="97"/>
      <c r="BK724" s="97"/>
      <c r="BL724" s="97"/>
      <c r="BM724" s="97"/>
      <c r="BN724" s="97"/>
    </row>
    <row r="725" spans="2:66" ht="25.5" customHeight="1"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N725" s="153"/>
      <c r="O725" s="153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7"/>
      <c r="AV725" s="97"/>
      <c r="AW725" s="97"/>
      <c r="AX725" s="97"/>
      <c r="AY725" s="97"/>
      <c r="AZ725" s="97"/>
      <c r="BA725" s="97"/>
      <c r="BB725" s="97"/>
      <c r="BC725" s="97"/>
      <c r="BD725" s="97"/>
      <c r="BE725" s="97"/>
      <c r="BF725" s="97"/>
      <c r="BG725" s="97"/>
      <c r="BH725" s="97"/>
      <c r="BI725" s="97"/>
      <c r="BJ725" s="97"/>
      <c r="BK725" s="97"/>
      <c r="BL725" s="97"/>
      <c r="BM725" s="97"/>
      <c r="BN725" s="97"/>
    </row>
    <row r="726" spans="2:66" ht="25.5" customHeight="1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N726" s="153"/>
      <c r="O726" s="153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7"/>
      <c r="AV726" s="97"/>
      <c r="AW726" s="97"/>
      <c r="AX726" s="97"/>
      <c r="AY726" s="97"/>
      <c r="AZ726" s="97"/>
      <c r="BA726" s="97"/>
      <c r="BB726" s="97"/>
      <c r="BC726" s="97"/>
      <c r="BD726" s="97"/>
      <c r="BE726" s="97"/>
      <c r="BF726" s="97"/>
      <c r="BG726" s="97"/>
      <c r="BH726" s="97"/>
      <c r="BI726" s="97"/>
      <c r="BJ726" s="97"/>
      <c r="BK726" s="97"/>
      <c r="BL726" s="97"/>
      <c r="BM726" s="97"/>
      <c r="BN726" s="97"/>
    </row>
    <row r="727" spans="2:66" ht="25.5" customHeight="1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N727" s="153"/>
      <c r="O727" s="153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7"/>
      <c r="AV727" s="97"/>
      <c r="AW727" s="97"/>
      <c r="AX727" s="97"/>
      <c r="AY727" s="97"/>
      <c r="AZ727" s="97"/>
      <c r="BA727" s="97"/>
      <c r="BB727" s="97"/>
      <c r="BC727" s="97"/>
      <c r="BD727" s="97"/>
      <c r="BE727" s="97"/>
      <c r="BF727" s="97"/>
      <c r="BG727" s="97"/>
      <c r="BH727" s="97"/>
      <c r="BI727" s="97"/>
      <c r="BJ727" s="97"/>
      <c r="BK727" s="97"/>
      <c r="BL727" s="97"/>
      <c r="BM727" s="97"/>
      <c r="BN727" s="97"/>
    </row>
    <row r="728" spans="2:66" ht="25.5" customHeight="1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N728" s="153"/>
      <c r="O728" s="153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7"/>
      <c r="AV728" s="97"/>
      <c r="AW728" s="97"/>
      <c r="AX728" s="97"/>
      <c r="AY728" s="97"/>
      <c r="AZ728" s="97"/>
      <c r="BA728" s="97"/>
      <c r="BB728" s="97"/>
      <c r="BC728" s="97"/>
      <c r="BD728" s="97"/>
      <c r="BE728" s="97"/>
      <c r="BF728" s="97"/>
      <c r="BG728" s="97"/>
      <c r="BH728" s="97"/>
      <c r="BI728" s="97"/>
      <c r="BJ728" s="97"/>
      <c r="BK728" s="97"/>
      <c r="BL728" s="97"/>
      <c r="BM728" s="97"/>
      <c r="BN728" s="97"/>
    </row>
    <row r="729" spans="2:66" ht="25.5" customHeight="1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N729" s="153"/>
      <c r="O729" s="153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7"/>
      <c r="AV729" s="97"/>
      <c r="AW729" s="97"/>
      <c r="AX729" s="97"/>
      <c r="AY729" s="97"/>
      <c r="AZ729" s="97"/>
      <c r="BA729" s="97"/>
      <c r="BB729" s="97"/>
      <c r="BC729" s="97"/>
      <c r="BD729" s="97"/>
      <c r="BE729" s="97"/>
      <c r="BF729" s="97"/>
      <c r="BG729" s="97"/>
      <c r="BH729" s="97"/>
      <c r="BI729" s="97"/>
      <c r="BJ729" s="97"/>
      <c r="BK729" s="97"/>
      <c r="BL729" s="97"/>
      <c r="BM729" s="97"/>
      <c r="BN729" s="97"/>
    </row>
    <row r="730" spans="2:66" ht="25.5" customHeight="1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N730" s="153"/>
      <c r="O730" s="153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7"/>
      <c r="AV730" s="97"/>
      <c r="AW730" s="97"/>
      <c r="AX730" s="97"/>
      <c r="AY730" s="97"/>
      <c r="AZ730" s="97"/>
      <c r="BA730" s="97"/>
      <c r="BB730" s="97"/>
      <c r="BC730" s="97"/>
      <c r="BD730" s="97"/>
      <c r="BE730" s="97"/>
      <c r="BF730" s="97"/>
      <c r="BG730" s="97"/>
      <c r="BH730" s="97"/>
      <c r="BI730" s="97"/>
      <c r="BJ730" s="97"/>
      <c r="BK730" s="97"/>
      <c r="BL730" s="97"/>
      <c r="BM730" s="97"/>
      <c r="BN730" s="97"/>
    </row>
    <row r="731" spans="2:66" ht="25.5" customHeight="1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N731" s="153"/>
      <c r="O731" s="153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7"/>
      <c r="AV731" s="97"/>
      <c r="AW731" s="97"/>
      <c r="AX731" s="97"/>
      <c r="AY731" s="97"/>
      <c r="AZ731" s="97"/>
      <c r="BA731" s="97"/>
      <c r="BB731" s="97"/>
      <c r="BC731" s="97"/>
      <c r="BD731" s="97"/>
      <c r="BE731" s="97"/>
      <c r="BF731" s="97"/>
      <c r="BG731" s="97"/>
      <c r="BH731" s="97"/>
      <c r="BI731" s="97"/>
      <c r="BJ731" s="97"/>
      <c r="BK731" s="97"/>
      <c r="BL731" s="97"/>
      <c r="BM731" s="97"/>
      <c r="BN731" s="97"/>
    </row>
    <row r="732" spans="2:66" ht="25.5" customHeight="1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N732" s="153"/>
      <c r="O732" s="153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7"/>
      <c r="AV732" s="97"/>
      <c r="AW732" s="97"/>
      <c r="AX732" s="97"/>
      <c r="AY732" s="97"/>
      <c r="AZ732" s="97"/>
      <c r="BA732" s="97"/>
      <c r="BB732" s="97"/>
      <c r="BC732" s="97"/>
      <c r="BD732" s="97"/>
      <c r="BE732" s="97"/>
      <c r="BF732" s="97"/>
      <c r="BG732" s="97"/>
      <c r="BH732" s="97"/>
      <c r="BI732" s="97"/>
      <c r="BJ732" s="97"/>
      <c r="BK732" s="97"/>
      <c r="BL732" s="97"/>
      <c r="BM732" s="97"/>
      <c r="BN732" s="97"/>
    </row>
    <row r="733" spans="2:66" ht="25.5" customHeight="1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N733" s="153"/>
      <c r="O733" s="153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7"/>
      <c r="AV733" s="97"/>
      <c r="AW733" s="97"/>
      <c r="AX733" s="97"/>
      <c r="AY733" s="97"/>
      <c r="AZ733" s="97"/>
      <c r="BA733" s="97"/>
      <c r="BB733" s="97"/>
      <c r="BC733" s="97"/>
      <c r="BD733" s="97"/>
      <c r="BE733" s="97"/>
      <c r="BF733" s="97"/>
      <c r="BG733" s="97"/>
      <c r="BH733" s="97"/>
      <c r="BI733" s="97"/>
      <c r="BJ733" s="97"/>
      <c r="BK733" s="97"/>
      <c r="BL733" s="97"/>
      <c r="BM733" s="97"/>
      <c r="BN733" s="97"/>
    </row>
    <row r="734" spans="2:66" ht="25.5" customHeight="1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N734" s="153"/>
      <c r="O734" s="153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7"/>
      <c r="AV734" s="97"/>
      <c r="AW734" s="97"/>
      <c r="AX734" s="97"/>
      <c r="AY734" s="97"/>
      <c r="AZ734" s="97"/>
      <c r="BA734" s="97"/>
      <c r="BB734" s="97"/>
      <c r="BC734" s="97"/>
      <c r="BD734" s="97"/>
      <c r="BE734" s="97"/>
      <c r="BF734" s="97"/>
      <c r="BG734" s="97"/>
      <c r="BH734" s="97"/>
      <c r="BI734" s="97"/>
      <c r="BJ734" s="97"/>
      <c r="BK734" s="97"/>
      <c r="BL734" s="97"/>
      <c r="BM734" s="97"/>
      <c r="BN734" s="97"/>
    </row>
    <row r="735" spans="2:66" ht="25.5" customHeight="1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N735" s="153"/>
      <c r="O735" s="153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7"/>
      <c r="AV735" s="97"/>
      <c r="AW735" s="97"/>
      <c r="AX735" s="97"/>
      <c r="AY735" s="97"/>
      <c r="AZ735" s="97"/>
      <c r="BA735" s="97"/>
      <c r="BB735" s="97"/>
      <c r="BC735" s="97"/>
      <c r="BD735" s="97"/>
      <c r="BE735" s="97"/>
      <c r="BF735" s="97"/>
      <c r="BG735" s="97"/>
      <c r="BH735" s="97"/>
      <c r="BI735" s="97"/>
      <c r="BJ735" s="97"/>
      <c r="BK735" s="97"/>
      <c r="BL735" s="97"/>
      <c r="BM735" s="97"/>
      <c r="BN735" s="97"/>
    </row>
    <row r="736" spans="2:66" ht="25.5" customHeight="1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N736" s="153"/>
      <c r="O736" s="153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7"/>
      <c r="AV736" s="97"/>
      <c r="AW736" s="97"/>
      <c r="AX736" s="97"/>
      <c r="AY736" s="97"/>
      <c r="AZ736" s="97"/>
      <c r="BA736" s="97"/>
      <c r="BB736" s="97"/>
      <c r="BC736" s="97"/>
      <c r="BD736" s="97"/>
      <c r="BE736" s="97"/>
      <c r="BF736" s="97"/>
      <c r="BG736" s="97"/>
      <c r="BH736" s="97"/>
      <c r="BI736" s="97"/>
      <c r="BJ736" s="97"/>
      <c r="BK736" s="97"/>
      <c r="BL736" s="97"/>
      <c r="BM736" s="97"/>
      <c r="BN736" s="97"/>
    </row>
    <row r="737" spans="2:66" ht="25.5" customHeight="1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N737" s="153"/>
      <c r="O737" s="153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7"/>
      <c r="AV737" s="97"/>
      <c r="AW737" s="97"/>
      <c r="AX737" s="97"/>
      <c r="AY737" s="97"/>
      <c r="AZ737" s="97"/>
      <c r="BA737" s="97"/>
      <c r="BB737" s="97"/>
      <c r="BC737" s="97"/>
      <c r="BD737" s="97"/>
      <c r="BE737" s="97"/>
      <c r="BF737" s="97"/>
      <c r="BG737" s="97"/>
      <c r="BH737" s="97"/>
      <c r="BI737" s="97"/>
      <c r="BJ737" s="97"/>
      <c r="BK737" s="97"/>
      <c r="BL737" s="97"/>
      <c r="BM737" s="97"/>
      <c r="BN737" s="97"/>
    </row>
    <row r="738" spans="2:66" ht="25.5" customHeight="1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N738" s="153"/>
      <c r="O738" s="153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7"/>
      <c r="AV738" s="97"/>
      <c r="AW738" s="97"/>
      <c r="AX738" s="97"/>
      <c r="AY738" s="97"/>
      <c r="AZ738" s="97"/>
      <c r="BA738" s="97"/>
      <c r="BB738" s="97"/>
      <c r="BC738" s="97"/>
      <c r="BD738" s="97"/>
      <c r="BE738" s="97"/>
      <c r="BF738" s="97"/>
      <c r="BG738" s="97"/>
      <c r="BH738" s="97"/>
      <c r="BI738" s="97"/>
      <c r="BJ738" s="97"/>
      <c r="BK738" s="97"/>
      <c r="BL738" s="97"/>
      <c r="BM738" s="97"/>
      <c r="BN738" s="97"/>
    </row>
    <row r="739" spans="2:66" ht="25.5" customHeight="1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N739" s="153"/>
      <c r="O739" s="153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7"/>
      <c r="AV739" s="97"/>
      <c r="AW739" s="97"/>
      <c r="AX739" s="97"/>
      <c r="AY739" s="97"/>
      <c r="AZ739" s="97"/>
      <c r="BA739" s="97"/>
      <c r="BB739" s="97"/>
      <c r="BC739" s="97"/>
      <c r="BD739" s="97"/>
      <c r="BE739" s="97"/>
      <c r="BF739" s="97"/>
      <c r="BG739" s="97"/>
      <c r="BH739" s="97"/>
      <c r="BI739" s="97"/>
      <c r="BJ739" s="97"/>
      <c r="BK739" s="97"/>
      <c r="BL739" s="97"/>
      <c r="BM739" s="97"/>
      <c r="BN739" s="97"/>
    </row>
    <row r="740" spans="2:66" ht="25.5" customHeight="1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N740" s="153"/>
      <c r="O740" s="153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7"/>
      <c r="AV740" s="97"/>
      <c r="AW740" s="97"/>
      <c r="AX740" s="97"/>
      <c r="AY740" s="97"/>
      <c r="AZ740" s="97"/>
      <c r="BA740" s="97"/>
      <c r="BB740" s="97"/>
      <c r="BC740" s="97"/>
      <c r="BD740" s="97"/>
      <c r="BE740" s="97"/>
      <c r="BF740" s="97"/>
      <c r="BG740" s="97"/>
      <c r="BH740" s="97"/>
      <c r="BI740" s="97"/>
      <c r="BJ740" s="97"/>
      <c r="BK740" s="97"/>
      <c r="BL740" s="97"/>
      <c r="BM740" s="97"/>
      <c r="BN740" s="97"/>
    </row>
    <row r="741" spans="2:66" ht="25.5" customHeight="1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N741" s="153"/>
      <c r="O741" s="153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7"/>
      <c r="AV741" s="97"/>
      <c r="AW741" s="97"/>
      <c r="AX741" s="97"/>
      <c r="AY741" s="97"/>
      <c r="AZ741" s="97"/>
      <c r="BA741" s="97"/>
      <c r="BB741" s="97"/>
      <c r="BC741" s="97"/>
      <c r="BD741" s="97"/>
      <c r="BE741" s="97"/>
      <c r="BF741" s="97"/>
      <c r="BG741" s="97"/>
      <c r="BH741" s="97"/>
      <c r="BI741" s="97"/>
      <c r="BJ741" s="97"/>
      <c r="BK741" s="97"/>
      <c r="BL741" s="97"/>
      <c r="BM741" s="97"/>
      <c r="BN741" s="97"/>
    </row>
    <row r="742" spans="2:66" ht="25.5" customHeight="1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N742" s="153"/>
      <c r="O742" s="153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7"/>
      <c r="AV742" s="97"/>
      <c r="AW742" s="97"/>
      <c r="AX742" s="97"/>
      <c r="AY742" s="97"/>
      <c r="AZ742" s="97"/>
      <c r="BA742" s="97"/>
      <c r="BB742" s="97"/>
      <c r="BC742" s="97"/>
      <c r="BD742" s="97"/>
      <c r="BE742" s="97"/>
      <c r="BF742" s="97"/>
      <c r="BG742" s="97"/>
      <c r="BH742" s="97"/>
      <c r="BI742" s="97"/>
      <c r="BJ742" s="97"/>
      <c r="BK742" s="97"/>
      <c r="BL742" s="97"/>
      <c r="BM742" s="97"/>
      <c r="BN742" s="97"/>
    </row>
    <row r="743" spans="2:66" ht="25.5" customHeight="1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N743" s="153"/>
      <c r="O743" s="153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7"/>
      <c r="AV743" s="97"/>
      <c r="AW743" s="97"/>
      <c r="AX743" s="97"/>
      <c r="AY743" s="97"/>
      <c r="AZ743" s="97"/>
      <c r="BA743" s="97"/>
      <c r="BB743" s="97"/>
      <c r="BC743" s="97"/>
      <c r="BD743" s="97"/>
      <c r="BE743" s="97"/>
      <c r="BF743" s="97"/>
      <c r="BG743" s="97"/>
      <c r="BH743" s="97"/>
      <c r="BI743" s="97"/>
      <c r="BJ743" s="97"/>
      <c r="BK743" s="97"/>
      <c r="BL743" s="97"/>
      <c r="BM743" s="97"/>
      <c r="BN743" s="97"/>
    </row>
    <row r="744" spans="2:66" ht="25.5" customHeight="1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N744" s="153"/>
      <c r="O744" s="153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7"/>
      <c r="AV744" s="97"/>
      <c r="AW744" s="97"/>
      <c r="AX744" s="97"/>
      <c r="AY744" s="97"/>
      <c r="AZ744" s="97"/>
      <c r="BA744" s="97"/>
      <c r="BB744" s="97"/>
      <c r="BC744" s="97"/>
      <c r="BD744" s="97"/>
      <c r="BE744" s="97"/>
      <c r="BF744" s="97"/>
      <c r="BG744" s="97"/>
      <c r="BH744" s="97"/>
      <c r="BI744" s="97"/>
      <c r="BJ744" s="97"/>
      <c r="BK744" s="97"/>
      <c r="BL744" s="97"/>
      <c r="BM744" s="97"/>
      <c r="BN744" s="97"/>
    </row>
    <row r="745" spans="2:66" ht="25.5" customHeight="1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N745" s="153"/>
      <c r="O745" s="153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7"/>
      <c r="AV745" s="97"/>
      <c r="AW745" s="97"/>
      <c r="AX745" s="97"/>
      <c r="AY745" s="97"/>
      <c r="AZ745" s="97"/>
      <c r="BA745" s="97"/>
      <c r="BB745" s="97"/>
      <c r="BC745" s="97"/>
      <c r="BD745" s="97"/>
      <c r="BE745" s="97"/>
      <c r="BF745" s="97"/>
      <c r="BG745" s="97"/>
      <c r="BH745" s="97"/>
      <c r="BI745" s="97"/>
      <c r="BJ745" s="97"/>
      <c r="BK745" s="97"/>
      <c r="BL745" s="97"/>
      <c r="BM745" s="97"/>
      <c r="BN745" s="97"/>
    </row>
    <row r="746" spans="2:66" ht="25.5" customHeight="1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N746" s="153"/>
      <c r="O746" s="153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7"/>
      <c r="AV746" s="97"/>
      <c r="AW746" s="97"/>
      <c r="AX746" s="97"/>
      <c r="AY746" s="97"/>
      <c r="AZ746" s="97"/>
      <c r="BA746" s="97"/>
      <c r="BB746" s="97"/>
      <c r="BC746" s="97"/>
      <c r="BD746" s="97"/>
      <c r="BE746" s="97"/>
      <c r="BF746" s="97"/>
      <c r="BG746" s="97"/>
      <c r="BH746" s="97"/>
      <c r="BI746" s="97"/>
      <c r="BJ746" s="97"/>
      <c r="BK746" s="97"/>
      <c r="BL746" s="97"/>
      <c r="BM746" s="97"/>
      <c r="BN746" s="97"/>
    </row>
    <row r="747" spans="2:66" ht="25.5" customHeight="1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N747" s="153"/>
      <c r="O747" s="153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7"/>
      <c r="AV747" s="97"/>
      <c r="AW747" s="97"/>
      <c r="AX747" s="97"/>
      <c r="AY747" s="97"/>
      <c r="AZ747" s="97"/>
      <c r="BA747" s="97"/>
      <c r="BB747" s="97"/>
      <c r="BC747" s="97"/>
      <c r="BD747" s="97"/>
      <c r="BE747" s="97"/>
      <c r="BF747" s="97"/>
      <c r="BG747" s="97"/>
      <c r="BH747" s="97"/>
      <c r="BI747" s="97"/>
      <c r="BJ747" s="97"/>
      <c r="BK747" s="97"/>
      <c r="BL747" s="97"/>
      <c r="BM747" s="97"/>
      <c r="BN747" s="97"/>
    </row>
    <row r="748" spans="2:66" ht="25.5" customHeight="1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N748" s="153"/>
      <c r="O748" s="153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7"/>
      <c r="AV748" s="97"/>
      <c r="AW748" s="97"/>
      <c r="AX748" s="97"/>
      <c r="AY748" s="97"/>
      <c r="AZ748" s="97"/>
      <c r="BA748" s="97"/>
      <c r="BB748" s="97"/>
      <c r="BC748" s="97"/>
      <c r="BD748" s="97"/>
      <c r="BE748" s="97"/>
      <c r="BF748" s="97"/>
      <c r="BG748" s="97"/>
      <c r="BH748" s="97"/>
      <c r="BI748" s="97"/>
      <c r="BJ748" s="97"/>
      <c r="BK748" s="97"/>
      <c r="BL748" s="97"/>
      <c r="BM748" s="97"/>
      <c r="BN748" s="97"/>
    </row>
    <row r="749" spans="2:66" ht="25.5" customHeight="1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N749" s="153"/>
      <c r="O749" s="153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7"/>
      <c r="AV749" s="97"/>
      <c r="AW749" s="97"/>
      <c r="AX749" s="97"/>
      <c r="AY749" s="97"/>
      <c r="AZ749" s="97"/>
      <c r="BA749" s="97"/>
      <c r="BB749" s="97"/>
      <c r="BC749" s="97"/>
      <c r="BD749" s="97"/>
      <c r="BE749" s="97"/>
      <c r="BF749" s="97"/>
      <c r="BG749" s="97"/>
      <c r="BH749" s="97"/>
      <c r="BI749" s="97"/>
      <c r="BJ749" s="97"/>
      <c r="BK749" s="97"/>
      <c r="BL749" s="97"/>
      <c r="BM749" s="97"/>
      <c r="BN749" s="97"/>
    </row>
    <row r="750" spans="2:66" ht="25.5" customHeight="1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N750" s="153"/>
      <c r="O750" s="153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7"/>
      <c r="AV750" s="97"/>
      <c r="AW750" s="97"/>
      <c r="AX750" s="97"/>
      <c r="AY750" s="97"/>
      <c r="AZ750" s="97"/>
      <c r="BA750" s="97"/>
      <c r="BB750" s="97"/>
      <c r="BC750" s="97"/>
      <c r="BD750" s="97"/>
      <c r="BE750" s="97"/>
      <c r="BF750" s="97"/>
      <c r="BG750" s="97"/>
      <c r="BH750" s="97"/>
      <c r="BI750" s="97"/>
      <c r="BJ750" s="97"/>
      <c r="BK750" s="97"/>
      <c r="BL750" s="97"/>
      <c r="BM750" s="97"/>
      <c r="BN750" s="97"/>
    </row>
    <row r="751" spans="2:66" ht="25.5" customHeight="1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N751" s="153"/>
      <c r="O751" s="153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7"/>
      <c r="AV751" s="97"/>
      <c r="AW751" s="97"/>
      <c r="AX751" s="97"/>
      <c r="AY751" s="97"/>
      <c r="AZ751" s="97"/>
      <c r="BA751" s="97"/>
      <c r="BB751" s="97"/>
      <c r="BC751" s="97"/>
      <c r="BD751" s="97"/>
      <c r="BE751" s="97"/>
      <c r="BF751" s="97"/>
      <c r="BG751" s="97"/>
      <c r="BH751" s="97"/>
      <c r="BI751" s="97"/>
      <c r="BJ751" s="97"/>
      <c r="BK751" s="97"/>
      <c r="BL751" s="97"/>
      <c r="BM751" s="97"/>
      <c r="BN751" s="97"/>
    </row>
    <row r="752" spans="2:66" ht="25.5" customHeight="1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N752" s="153"/>
      <c r="O752" s="153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7"/>
      <c r="AV752" s="97"/>
      <c r="AW752" s="97"/>
      <c r="AX752" s="97"/>
      <c r="AY752" s="97"/>
      <c r="AZ752" s="97"/>
      <c r="BA752" s="97"/>
      <c r="BB752" s="97"/>
      <c r="BC752" s="97"/>
      <c r="BD752" s="97"/>
      <c r="BE752" s="97"/>
      <c r="BF752" s="97"/>
      <c r="BG752" s="97"/>
      <c r="BH752" s="97"/>
      <c r="BI752" s="97"/>
      <c r="BJ752" s="97"/>
      <c r="BK752" s="97"/>
      <c r="BL752" s="97"/>
      <c r="BM752" s="97"/>
      <c r="BN752" s="97"/>
    </row>
    <row r="753" spans="2:66" ht="25.5" customHeight="1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N753" s="153"/>
      <c r="O753" s="153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7"/>
      <c r="AV753" s="97"/>
      <c r="AW753" s="97"/>
      <c r="AX753" s="97"/>
      <c r="AY753" s="97"/>
      <c r="AZ753" s="97"/>
      <c r="BA753" s="97"/>
      <c r="BB753" s="97"/>
      <c r="BC753" s="97"/>
      <c r="BD753" s="97"/>
      <c r="BE753" s="97"/>
      <c r="BF753" s="97"/>
      <c r="BG753" s="97"/>
      <c r="BH753" s="97"/>
      <c r="BI753" s="97"/>
      <c r="BJ753" s="97"/>
      <c r="BK753" s="97"/>
      <c r="BL753" s="97"/>
      <c r="BM753" s="97"/>
      <c r="BN753" s="97"/>
    </row>
    <row r="754" spans="2:66" ht="25.5" customHeight="1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N754" s="153"/>
      <c r="O754" s="153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7"/>
      <c r="AV754" s="97"/>
      <c r="AW754" s="97"/>
      <c r="AX754" s="97"/>
      <c r="AY754" s="97"/>
      <c r="AZ754" s="97"/>
      <c r="BA754" s="97"/>
      <c r="BB754" s="97"/>
      <c r="BC754" s="97"/>
      <c r="BD754" s="97"/>
      <c r="BE754" s="97"/>
      <c r="BF754" s="97"/>
      <c r="BG754" s="97"/>
      <c r="BH754" s="97"/>
      <c r="BI754" s="97"/>
      <c r="BJ754" s="97"/>
      <c r="BK754" s="97"/>
      <c r="BL754" s="97"/>
      <c r="BM754" s="97"/>
      <c r="BN754" s="97"/>
    </row>
    <row r="755" spans="2:66" ht="25.5" customHeight="1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N755" s="153"/>
      <c r="O755" s="153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7"/>
      <c r="AV755" s="97"/>
      <c r="AW755" s="97"/>
      <c r="AX755" s="97"/>
      <c r="AY755" s="97"/>
      <c r="AZ755" s="97"/>
      <c r="BA755" s="97"/>
      <c r="BB755" s="97"/>
      <c r="BC755" s="97"/>
      <c r="BD755" s="97"/>
      <c r="BE755" s="97"/>
      <c r="BF755" s="97"/>
      <c r="BG755" s="97"/>
      <c r="BH755" s="97"/>
      <c r="BI755" s="97"/>
      <c r="BJ755" s="97"/>
      <c r="BK755" s="97"/>
      <c r="BL755" s="97"/>
      <c r="BM755" s="97"/>
      <c r="BN755" s="97"/>
    </row>
    <row r="756" spans="2:66" ht="25.5" customHeight="1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N756" s="153"/>
      <c r="O756" s="153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7"/>
      <c r="AV756" s="97"/>
      <c r="AW756" s="97"/>
      <c r="AX756" s="97"/>
      <c r="AY756" s="97"/>
      <c r="AZ756" s="97"/>
      <c r="BA756" s="97"/>
      <c r="BB756" s="97"/>
      <c r="BC756" s="97"/>
      <c r="BD756" s="97"/>
      <c r="BE756" s="97"/>
      <c r="BF756" s="97"/>
      <c r="BG756" s="97"/>
      <c r="BH756" s="97"/>
      <c r="BI756" s="97"/>
      <c r="BJ756" s="97"/>
      <c r="BK756" s="97"/>
      <c r="BL756" s="97"/>
      <c r="BM756" s="97"/>
      <c r="BN756" s="97"/>
    </row>
    <row r="757" spans="2:66" ht="25.5" customHeight="1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N757" s="153"/>
      <c r="O757" s="153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7"/>
      <c r="AV757" s="97"/>
      <c r="AW757" s="97"/>
      <c r="AX757" s="97"/>
      <c r="AY757" s="97"/>
      <c r="AZ757" s="97"/>
      <c r="BA757" s="97"/>
      <c r="BB757" s="97"/>
      <c r="BC757" s="97"/>
      <c r="BD757" s="97"/>
      <c r="BE757" s="97"/>
      <c r="BF757" s="97"/>
      <c r="BG757" s="97"/>
      <c r="BH757" s="97"/>
      <c r="BI757" s="97"/>
      <c r="BJ757" s="97"/>
      <c r="BK757" s="97"/>
      <c r="BL757" s="97"/>
      <c r="BM757" s="97"/>
      <c r="BN757" s="97"/>
    </row>
    <row r="758" spans="2:66" ht="25.5" customHeight="1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N758" s="153"/>
      <c r="O758" s="153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7"/>
      <c r="AV758" s="97"/>
      <c r="AW758" s="97"/>
      <c r="AX758" s="97"/>
      <c r="AY758" s="97"/>
      <c r="AZ758" s="97"/>
      <c r="BA758" s="97"/>
      <c r="BB758" s="97"/>
      <c r="BC758" s="97"/>
      <c r="BD758" s="97"/>
      <c r="BE758" s="97"/>
      <c r="BF758" s="97"/>
      <c r="BG758" s="97"/>
      <c r="BH758" s="97"/>
      <c r="BI758" s="97"/>
      <c r="BJ758" s="97"/>
      <c r="BK758" s="97"/>
      <c r="BL758" s="97"/>
      <c r="BM758" s="97"/>
      <c r="BN758" s="97"/>
    </row>
    <row r="759" spans="2:66" ht="25.5" customHeight="1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N759" s="153"/>
      <c r="O759" s="153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7"/>
      <c r="AV759" s="97"/>
      <c r="AW759" s="97"/>
      <c r="AX759" s="97"/>
      <c r="AY759" s="97"/>
      <c r="AZ759" s="97"/>
      <c r="BA759" s="97"/>
      <c r="BB759" s="97"/>
      <c r="BC759" s="97"/>
      <c r="BD759" s="97"/>
      <c r="BE759" s="97"/>
      <c r="BF759" s="97"/>
      <c r="BG759" s="97"/>
      <c r="BH759" s="97"/>
      <c r="BI759" s="97"/>
      <c r="BJ759" s="97"/>
      <c r="BK759" s="97"/>
      <c r="BL759" s="97"/>
      <c r="BM759" s="97"/>
      <c r="BN759" s="97"/>
    </row>
    <row r="760" spans="2:66" ht="25.5" customHeight="1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N760" s="153"/>
      <c r="O760" s="153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7"/>
      <c r="AV760" s="97"/>
      <c r="AW760" s="97"/>
      <c r="AX760" s="97"/>
      <c r="AY760" s="97"/>
      <c r="AZ760" s="97"/>
      <c r="BA760" s="97"/>
      <c r="BB760" s="97"/>
      <c r="BC760" s="97"/>
      <c r="BD760" s="97"/>
      <c r="BE760" s="97"/>
      <c r="BF760" s="97"/>
      <c r="BG760" s="97"/>
      <c r="BH760" s="97"/>
      <c r="BI760" s="97"/>
      <c r="BJ760" s="97"/>
      <c r="BK760" s="97"/>
      <c r="BL760" s="97"/>
      <c r="BM760" s="97"/>
      <c r="BN760" s="97"/>
    </row>
    <row r="761" spans="2:66" ht="25.5" customHeight="1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N761" s="153"/>
      <c r="O761" s="153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7"/>
      <c r="AV761" s="97"/>
      <c r="AW761" s="97"/>
      <c r="AX761" s="97"/>
      <c r="AY761" s="97"/>
      <c r="AZ761" s="97"/>
      <c r="BA761" s="97"/>
      <c r="BB761" s="97"/>
      <c r="BC761" s="97"/>
      <c r="BD761" s="97"/>
      <c r="BE761" s="97"/>
      <c r="BF761" s="97"/>
      <c r="BG761" s="97"/>
      <c r="BH761" s="97"/>
      <c r="BI761" s="97"/>
      <c r="BJ761" s="97"/>
      <c r="BK761" s="97"/>
      <c r="BL761" s="97"/>
      <c r="BM761" s="97"/>
      <c r="BN761" s="97"/>
    </row>
    <row r="762" spans="2:66" ht="25.5" customHeight="1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N762" s="153"/>
      <c r="O762" s="153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7"/>
      <c r="AV762" s="97"/>
      <c r="AW762" s="97"/>
      <c r="AX762" s="97"/>
      <c r="AY762" s="97"/>
      <c r="AZ762" s="97"/>
      <c r="BA762" s="97"/>
      <c r="BB762" s="97"/>
      <c r="BC762" s="97"/>
      <c r="BD762" s="97"/>
      <c r="BE762" s="97"/>
      <c r="BF762" s="97"/>
      <c r="BG762" s="97"/>
      <c r="BH762" s="97"/>
      <c r="BI762" s="97"/>
      <c r="BJ762" s="97"/>
      <c r="BK762" s="97"/>
      <c r="BL762" s="97"/>
      <c r="BM762" s="97"/>
      <c r="BN762" s="97"/>
    </row>
    <row r="763" spans="2:66" ht="25.5" customHeight="1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N763" s="153"/>
      <c r="O763" s="153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7"/>
      <c r="AV763" s="97"/>
      <c r="AW763" s="97"/>
      <c r="AX763" s="97"/>
      <c r="AY763" s="97"/>
      <c r="AZ763" s="97"/>
      <c r="BA763" s="97"/>
      <c r="BB763" s="97"/>
      <c r="BC763" s="97"/>
      <c r="BD763" s="97"/>
      <c r="BE763" s="97"/>
      <c r="BF763" s="97"/>
      <c r="BG763" s="97"/>
      <c r="BH763" s="97"/>
      <c r="BI763" s="97"/>
      <c r="BJ763" s="97"/>
      <c r="BK763" s="97"/>
      <c r="BL763" s="97"/>
      <c r="BM763" s="97"/>
      <c r="BN763" s="97"/>
    </row>
    <row r="764" spans="2:66" ht="25.5" customHeight="1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N764" s="153"/>
      <c r="O764" s="153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7"/>
      <c r="AV764" s="97"/>
      <c r="AW764" s="97"/>
      <c r="AX764" s="97"/>
      <c r="AY764" s="97"/>
      <c r="AZ764" s="97"/>
      <c r="BA764" s="97"/>
      <c r="BB764" s="97"/>
      <c r="BC764" s="97"/>
      <c r="BD764" s="97"/>
      <c r="BE764" s="97"/>
      <c r="BF764" s="97"/>
      <c r="BG764" s="97"/>
      <c r="BH764" s="97"/>
      <c r="BI764" s="97"/>
      <c r="BJ764" s="97"/>
      <c r="BK764" s="97"/>
      <c r="BL764" s="97"/>
      <c r="BM764" s="97"/>
      <c r="BN764" s="97"/>
    </row>
    <row r="765" spans="2:66" ht="25.5" customHeight="1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N765" s="153"/>
      <c r="O765" s="153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7"/>
      <c r="AV765" s="97"/>
      <c r="AW765" s="97"/>
      <c r="AX765" s="97"/>
      <c r="AY765" s="97"/>
      <c r="AZ765" s="97"/>
      <c r="BA765" s="97"/>
      <c r="BB765" s="97"/>
      <c r="BC765" s="97"/>
      <c r="BD765" s="97"/>
      <c r="BE765" s="97"/>
      <c r="BF765" s="97"/>
      <c r="BG765" s="97"/>
      <c r="BH765" s="97"/>
      <c r="BI765" s="97"/>
      <c r="BJ765" s="97"/>
      <c r="BK765" s="97"/>
      <c r="BL765" s="97"/>
      <c r="BM765" s="97"/>
      <c r="BN765" s="97"/>
    </row>
    <row r="766" spans="2:66" ht="25.5" customHeight="1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N766" s="153"/>
      <c r="O766" s="153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7"/>
      <c r="AV766" s="97"/>
      <c r="AW766" s="97"/>
      <c r="AX766" s="97"/>
      <c r="AY766" s="97"/>
      <c r="AZ766" s="97"/>
      <c r="BA766" s="97"/>
      <c r="BB766" s="97"/>
      <c r="BC766" s="97"/>
      <c r="BD766" s="97"/>
      <c r="BE766" s="97"/>
      <c r="BF766" s="97"/>
      <c r="BG766" s="97"/>
      <c r="BH766" s="97"/>
      <c r="BI766" s="97"/>
      <c r="BJ766" s="97"/>
      <c r="BK766" s="97"/>
      <c r="BL766" s="97"/>
      <c r="BM766" s="97"/>
      <c r="BN766" s="97"/>
    </row>
    <row r="767" spans="2:66" ht="25.5" customHeight="1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N767" s="153"/>
      <c r="O767" s="153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7"/>
      <c r="AV767" s="97"/>
      <c r="AW767" s="97"/>
      <c r="AX767" s="97"/>
      <c r="AY767" s="97"/>
      <c r="AZ767" s="97"/>
      <c r="BA767" s="97"/>
      <c r="BB767" s="97"/>
      <c r="BC767" s="97"/>
      <c r="BD767" s="97"/>
      <c r="BE767" s="97"/>
      <c r="BF767" s="97"/>
      <c r="BG767" s="97"/>
      <c r="BH767" s="97"/>
      <c r="BI767" s="97"/>
      <c r="BJ767" s="97"/>
      <c r="BK767" s="97"/>
      <c r="BL767" s="97"/>
      <c r="BM767" s="97"/>
      <c r="BN767" s="97"/>
    </row>
    <row r="768" spans="2:66" ht="25.5" customHeight="1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N768" s="153"/>
      <c r="O768" s="153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7"/>
      <c r="AV768" s="97"/>
      <c r="AW768" s="97"/>
      <c r="AX768" s="97"/>
      <c r="AY768" s="97"/>
      <c r="AZ768" s="97"/>
      <c r="BA768" s="97"/>
      <c r="BB768" s="97"/>
      <c r="BC768" s="97"/>
      <c r="BD768" s="97"/>
      <c r="BE768" s="97"/>
      <c r="BF768" s="97"/>
      <c r="BG768" s="97"/>
      <c r="BH768" s="97"/>
      <c r="BI768" s="97"/>
      <c r="BJ768" s="97"/>
      <c r="BK768" s="97"/>
      <c r="BL768" s="97"/>
      <c r="BM768" s="97"/>
      <c r="BN768" s="97"/>
    </row>
    <row r="769" spans="2:66" ht="25.5" customHeight="1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N769" s="153"/>
      <c r="O769" s="153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7"/>
      <c r="AV769" s="97"/>
      <c r="AW769" s="97"/>
      <c r="AX769" s="97"/>
      <c r="AY769" s="97"/>
      <c r="AZ769" s="97"/>
      <c r="BA769" s="97"/>
      <c r="BB769" s="97"/>
      <c r="BC769" s="97"/>
      <c r="BD769" s="97"/>
      <c r="BE769" s="97"/>
      <c r="BF769" s="97"/>
      <c r="BG769" s="97"/>
      <c r="BH769" s="97"/>
      <c r="BI769" s="97"/>
      <c r="BJ769" s="97"/>
      <c r="BK769" s="97"/>
      <c r="BL769" s="97"/>
      <c r="BM769" s="97"/>
      <c r="BN769" s="97"/>
    </row>
    <row r="770" spans="2:66" ht="25.5" customHeight="1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N770" s="153"/>
      <c r="O770" s="153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7"/>
      <c r="AV770" s="97"/>
      <c r="AW770" s="97"/>
      <c r="AX770" s="97"/>
      <c r="AY770" s="97"/>
      <c r="AZ770" s="97"/>
      <c r="BA770" s="97"/>
      <c r="BB770" s="97"/>
      <c r="BC770" s="97"/>
      <c r="BD770" s="97"/>
      <c r="BE770" s="97"/>
      <c r="BF770" s="97"/>
      <c r="BG770" s="97"/>
      <c r="BH770" s="97"/>
      <c r="BI770" s="97"/>
      <c r="BJ770" s="97"/>
      <c r="BK770" s="97"/>
      <c r="BL770" s="97"/>
      <c r="BM770" s="97"/>
      <c r="BN770" s="97"/>
    </row>
    <row r="771" spans="2:66" ht="25.5" customHeight="1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N771" s="153"/>
      <c r="O771" s="153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7"/>
      <c r="AV771" s="97"/>
      <c r="AW771" s="97"/>
      <c r="AX771" s="97"/>
      <c r="AY771" s="97"/>
      <c r="AZ771" s="97"/>
      <c r="BA771" s="97"/>
      <c r="BB771" s="97"/>
      <c r="BC771" s="97"/>
      <c r="BD771" s="97"/>
      <c r="BE771" s="97"/>
      <c r="BF771" s="97"/>
      <c r="BG771" s="97"/>
      <c r="BH771" s="97"/>
      <c r="BI771" s="97"/>
      <c r="BJ771" s="97"/>
      <c r="BK771" s="97"/>
      <c r="BL771" s="97"/>
      <c r="BM771" s="97"/>
      <c r="BN771" s="97"/>
    </row>
    <row r="772" spans="2:66" ht="25.5" customHeight="1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N772" s="153"/>
      <c r="O772" s="153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7"/>
      <c r="AV772" s="97"/>
      <c r="AW772" s="97"/>
      <c r="AX772" s="97"/>
      <c r="AY772" s="97"/>
      <c r="AZ772" s="97"/>
      <c r="BA772" s="97"/>
      <c r="BB772" s="97"/>
      <c r="BC772" s="97"/>
      <c r="BD772" s="97"/>
      <c r="BE772" s="97"/>
      <c r="BF772" s="97"/>
      <c r="BG772" s="97"/>
      <c r="BH772" s="97"/>
      <c r="BI772" s="97"/>
      <c r="BJ772" s="97"/>
      <c r="BK772" s="97"/>
      <c r="BL772" s="97"/>
      <c r="BM772" s="97"/>
      <c r="BN772" s="97"/>
    </row>
    <row r="773" spans="2:66" ht="25.5" customHeight="1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N773" s="153"/>
      <c r="O773" s="153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7"/>
      <c r="AV773" s="97"/>
      <c r="AW773" s="97"/>
      <c r="AX773" s="97"/>
      <c r="AY773" s="97"/>
      <c r="AZ773" s="97"/>
      <c r="BA773" s="97"/>
      <c r="BB773" s="97"/>
      <c r="BC773" s="97"/>
      <c r="BD773" s="97"/>
      <c r="BE773" s="97"/>
      <c r="BF773" s="97"/>
      <c r="BG773" s="97"/>
      <c r="BH773" s="97"/>
      <c r="BI773" s="97"/>
      <c r="BJ773" s="97"/>
      <c r="BK773" s="97"/>
      <c r="BL773" s="97"/>
      <c r="BM773" s="97"/>
      <c r="BN773" s="97"/>
    </row>
    <row r="774" spans="2:66" ht="25.5" customHeight="1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N774" s="153"/>
      <c r="O774" s="153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7"/>
      <c r="AV774" s="97"/>
      <c r="AW774" s="97"/>
      <c r="AX774" s="97"/>
      <c r="AY774" s="97"/>
      <c r="AZ774" s="97"/>
      <c r="BA774" s="97"/>
      <c r="BB774" s="97"/>
      <c r="BC774" s="97"/>
      <c r="BD774" s="97"/>
      <c r="BE774" s="97"/>
      <c r="BF774" s="97"/>
      <c r="BG774" s="97"/>
      <c r="BH774" s="97"/>
      <c r="BI774" s="97"/>
      <c r="BJ774" s="97"/>
      <c r="BK774" s="97"/>
      <c r="BL774" s="97"/>
      <c r="BM774" s="97"/>
      <c r="BN774" s="97"/>
    </row>
    <row r="775" spans="2:66" ht="25.5" customHeight="1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N775" s="153"/>
      <c r="O775" s="153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7"/>
      <c r="AV775" s="97"/>
      <c r="AW775" s="97"/>
      <c r="AX775" s="97"/>
      <c r="AY775" s="97"/>
      <c r="AZ775" s="97"/>
      <c r="BA775" s="97"/>
      <c r="BB775" s="97"/>
      <c r="BC775" s="97"/>
      <c r="BD775" s="97"/>
      <c r="BE775" s="97"/>
      <c r="BF775" s="97"/>
      <c r="BG775" s="97"/>
      <c r="BH775" s="97"/>
      <c r="BI775" s="97"/>
      <c r="BJ775" s="97"/>
      <c r="BK775" s="97"/>
      <c r="BL775" s="97"/>
      <c r="BM775" s="97"/>
      <c r="BN775" s="97"/>
    </row>
    <row r="776" spans="2:66" ht="25.5" customHeight="1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N776" s="153"/>
      <c r="O776" s="153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7"/>
      <c r="AV776" s="97"/>
      <c r="AW776" s="97"/>
      <c r="AX776" s="97"/>
      <c r="AY776" s="97"/>
      <c r="AZ776" s="97"/>
      <c r="BA776" s="97"/>
      <c r="BB776" s="97"/>
      <c r="BC776" s="97"/>
      <c r="BD776" s="97"/>
      <c r="BE776" s="97"/>
      <c r="BF776" s="97"/>
      <c r="BG776" s="97"/>
      <c r="BH776" s="97"/>
      <c r="BI776" s="97"/>
      <c r="BJ776" s="97"/>
      <c r="BK776" s="97"/>
      <c r="BL776" s="97"/>
      <c r="BM776" s="97"/>
      <c r="BN776" s="97"/>
    </row>
    <row r="777" spans="2:66" ht="25.5" customHeight="1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N777" s="153"/>
      <c r="O777" s="153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7"/>
      <c r="AV777" s="97"/>
      <c r="AW777" s="97"/>
      <c r="AX777" s="97"/>
      <c r="AY777" s="97"/>
      <c r="AZ777" s="97"/>
      <c r="BA777" s="97"/>
      <c r="BB777" s="97"/>
      <c r="BC777" s="97"/>
      <c r="BD777" s="97"/>
      <c r="BE777" s="97"/>
      <c r="BF777" s="97"/>
      <c r="BG777" s="97"/>
      <c r="BH777" s="97"/>
      <c r="BI777" s="97"/>
      <c r="BJ777" s="97"/>
      <c r="BK777" s="97"/>
      <c r="BL777" s="97"/>
      <c r="BM777" s="97"/>
      <c r="BN777" s="97"/>
    </row>
    <row r="778" spans="2:66" ht="25.5" customHeight="1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N778" s="153"/>
      <c r="O778" s="153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7"/>
      <c r="AV778" s="97"/>
      <c r="AW778" s="97"/>
      <c r="AX778" s="97"/>
      <c r="AY778" s="97"/>
      <c r="AZ778" s="97"/>
      <c r="BA778" s="97"/>
      <c r="BB778" s="97"/>
      <c r="BC778" s="97"/>
      <c r="BD778" s="97"/>
      <c r="BE778" s="97"/>
      <c r="BF778" s="97"/>
      <c r="BG778" s="97"/>
      <c r="BH778" s="97"/>
      <c r="BI778" s="97"/>
      <c r="BJ778" s="97"/>
      <c r="BK778" s="97"/>
      <c r="BL778" s="97"/>
      <c r="BM778" s="97"/>
      <c r="BN778" s="97"/>
    </row>
    <row r="779" spans="2:66" ht="25.5" customHeight="1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N779" s="153"/>
      <c r="O779" s="153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</row>
    <row r="780" spans="2:66" ht="25.5" customHeight="1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N780" s="153"/>
      <c r="O780" s="153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7"/>
      <c r="AV780" s="97"/>
      <c r="AW780" s="97"/>
      <c r="AX780" s="97"/>
      <c r="AY780" s="97"/>
      <c r="AZ780" s="97"/>
      <c r="BA780" s="97"/>
      <c r="BB780" s="97"/>
      <c r="BC780" s="97"/>
      <c r="BD780" s="97"/>
      <c r="BE780" s="97"/>
      <c r="BF780" s="97"/>
      <c r="BG780" s="97"/>
      <c r="BH780" s="97"/>
      <c r="BI780" s="97"/>
      <c r="BJ780" s="97"/>
      <c r="BK780" s="97"/>
      <c r="BL780" s="97"/>
      <c r="BM780" s="97"/>
      <c r="BN780" s="97"/>
    </row>
    <row r="781" spans="2:66" ht="25.5" customHeight="1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N781" s="153"/>
      <c r="O781" s="153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7"/>
      <c r="AV781" s="97"/>
      <c r="AW781" s="97"/>
      <c r="AX781" s="97"/>
      <c r="AY781" s="97"/>
      <c r="AZ781" s="97"/>
      <c r="BA781" s="97"/>
      <c r="BB781" s="97"/>
      <c r="BC781" s="97"/>
      <c r="BD781" s="97"/>
      <c r="BE781" s="97"/>
      <c r="BF781" s="97"/>
      <c r="BG781" s="97"/>
      <c r="BH781" s="97"/>
      <c r="BI781" s="97"/>
      <c r="BJ781" s="97"/>
      <c r="BK781" s="97"/>
      <c r="BL781" s="97"/>
      <c r="BM781" s="97"/>
      <c r="BN781" s="97"/>
    </row>
    <row r="782" spans="2:66" ht="25.5" customHeight="1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N782" s="153"/>
      <c r="O782" s="153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7"/>
      <c r="AV782" s="97"/>
      <c r="AW782" s="97"/>
      <c r="AX782" s="97"/>
      <c r="AY782" s="97"/>
      <c r="AZ782" s="97"/>
      <c r="BA782" s="97"/>
      <c r="BB782" s="97"/>
      <c r="BC782" s="97"/>
      <c r="BD782" s="97"/>
      <c r="BE782" s="97"/>
      <c r="BF782" s="97"/>
      <c r="BG782" s="97"/>
      <c r="BH782" s="97"/>
      <c r="BI782" s="97"/>
      <c r="BJ782" s="97"/>
      <c r="BK782" s="97"/>
      <c r="BL782" s="97"/>
      <c r="BM782" s="97"/>
      <c r="BN782" s="97"/>
    </row>
    <row r="783" spans="2:66" ht="25.5" customHeight="1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N783" s="153"/>
      <c r="O783" s="153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7"/>
      <c r="AV783" s="97"/>
      <c r="AW783" s="97"/>
      <c r="AX783" s="97"/>
      <c r="AY783" s="97"/>
      <c r="AZ783" s="97"/>
      <c r="BA783" s="97"/>
      <c r="BB783" s="97"/>
      <c r="BC783" s="97"/>
      <c r="BD783" s="97"/>
      <c r="BE783" s="97"/>
      <c r="BF783" s="97"/>
      <c r="BG783" s="97"/>
      <c r="BH783" s="97"/>
      <c r="BI783" s="97"/>
      <c r="BJ783" s="97"/>
      <c r="BK783" s="97"/>
      <c r="BL783" s="97"/>
      <c r="BM783" s="97"/>
      <c r="BN783" s="97"/>
    </row>
    <row r="784" spans="2:66" ht="25.5" customHeight="1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N784" s="153"/>
      <c r="O784" s="153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7"/>
      <c r="AV784" s="97"/>
      <c r="AW784" s="97"/>
      <c r="AX784" s="97"/>
      <c r="AY784" s="97"/>
      <c r="AZ784" s="97"/>
      <c r="BA784" s="97"/>
      <c r="BB784" s="97"/>
      <c r="BC784" s="97"/>
      <c r="BD784" s="97"/>
      <c r="BE784" s="97"/>
      <c r="BF784" s="97"/>
      <c r="BG784" s="97"/>
      <c r="BH784" s="97"/>
      <c r="BI784" s="97"/>
      <c r="BJ784" s="97"/>
      <c r="BK784" s="97"/>
      <c r="BL784" s="97"/>
      <c r="BM784" s="97"/>
      <c r="BN784" s="97"/>
    </row>
    <row r="785" spans="2:66" ht="25.5" customHeight="1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N785" s="153"/>
      <c r="O785" s="153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7"/>
      <c r="AV785" s="97"/>
      <c r="AW785" s="97"/>
      <c r="AX785" s="97"/>
      <c r="AY785" s="97"/>
      <c r="AZ785" s="97"/>
      <c r="BA785" s="97"/>
      <c r="BB785" s="97"/>
      <c r="BC785" s="97"/>
      <c r="BD785" s="97"/>
      <c r="BE785" s="97"/>
      <c r="BF785" s="97"/>
      <c r="BG785" s="97"/>
      <c r="BH785" s="97"/>
      <c r="BI785" s="97"/>
      <c r="BJ785" s="97"/>
      <c r="BK785" s="97"/>
      <c r="BL785" s="97"/>
      <c r="BM785" s="97"/>
      <c r="BN785" s="97"/>
    </row>
    <row r="786" spans="2:66" ht="25.5" customHeight="1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N786" s="153"/>
      <c r="O786" s="153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7"/>
      <c r="AV786" s="97"/>
      <c r="AW786" s="97"/>
      <c r="AX786" s="97"/>
      <c r="AY786" s="97"/>
      <c r="AZ786" s="97"/>
      <c r="BA786" s="97"/>
      <c r="BB786" s="97"/>
      <c r="BC786" s="97"/>
      <c r="BD786" s="97"/>
      <c r="BE786" s="97"/>
      <c r="BF786" s="97"/>
      <c r="BG786" s="97"/>
      <c r="BH786" s="97"/>
      <c r="BI786" s="97"/>
      <c r="BJ786" s="97"/>
      <c r="BK786" s="97"/>
      <c r="BL786" s="97"/>
      <c r="BM786" s="97"/>
      <c r="BN786" s="97"/>
    </row>
    <row r="787" spans="2:66" ht="25.5" customHeight="1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N787" s="153"/>
      <c r="O787" s="153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7"/>
      <c r="AV787" s="97"/>
      <c r="AW787" s="97"/>
      <c r="AX787" s="97"/>
      <c r="AY787" s="97"/>
      <c r="AZ787" s="97"/>
      <c r="BA787" s="97"/>
      <c r="BB787" s="97"/>
      <c r="BC787" s="97"/>
      <c r="BD787" s="97"/>
      <c r="BE787" s="97"/>
      <c r="BF787" s="97"/>
      <c r="BG787" s="97"/>
      <c r="BH787" s="97"/>
      <c r="BI787" s="97"/>
      <c r="BJ787" s="97"/>
      <c r="BK787" s="97"/>
      <c r="BL787" s="97"/>
      <c r="BM787" s="97"/>
      <c r="BN787" s="97"/>
    </row>
    <row r="788" spans="2:66" ht="25.5" customHeight="1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N788" s="153"/>
      <c r="O788" s="153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7"/>
      <c r="AV788" s="97"/>
      <c r="AW788" s="97"/>
      <c r="AX788" s="97"/>
      <c r="AY788" s="97"/>
      <c r="AZ788" s="97"/>
      <c r="BA788" s="97"/>
      <c r="BB788" s="97"/>
      <c r="BC788" s="97"/>
      <c r="BD788" s="97"/>
      <c r="BE788" s="97"/>
      <c r="BF788" s="97"/>
      <c r="BG788" s="97"/>
      <c r="BH788" s="97"/>
      <c r="BI788" s="97"/>
      <c r="BJ788" s="97"/>
      <c r="BK788" s="97"/>
      <c r="BL788" s="97"/>
      <c r="BM788" s="97"/>
      <c r="BN788" s="97"/>
    </row>
    <row r="789" spans="2:66" ht="25.5" customHeight="1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N789" s="153"/>
      <c r="O789" s="153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7"/>
      <c r="AV789" s="97"/>
      <c r="AW789" s="97"/>
      <c r="AX789" s="97"/>
      <c r="AY789" s="97"/>
      <c r="AZ789" s="97"/>
      <c r="BA789" s="97"/>
      <c r="BB789" s="97"/>
      <c r="BC789" s="97"/>
      <c r="BD789" s="97"/>
      <c r="BE789" s="97"/>
      <c r="BF789" s="97"/>
      <c r="BG789" s="97"/>
      <c r="BH789" s="97"/>
      <c r="BI789" s="97"/>
      <c r="BJ789" s="97"/>
      <c r="BK789" s="97"/>
      <c r="BL789" s="97"/>
      <c r="BM789" s="97"/>
      <c r="BN789" s="97"/>
    </row>
    <row r="790" spans="2:66" ht="25.5" customHeight="1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N790" s="153"/>
      <c r="O790" s="153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7"/>
      <c r="AV790" s="97"/>
      <c r="AW790" s="97"/>
      <c r="AX790" s="97"/>
      <c r="AY790" s="97"/>
      <c r="AZ790" s="97"/>
      <c r="BA790" s="97"/>
      <c r="BB790" s="97"/>
      <c r="BC790" s="97"/>
      <c r="BD790" s="97"/>
      <c r="BE790" s="97"/>
      <c r="BF790" s="97"/>
      <c r="BG790" s="97"/>
      <c r="BH790" s="97"/>
      <c r="BI790" s="97"/>
      <c r="BJ790" s="97"/>
      <c r="BK790" s="97"/>
      <c r="BL790" s="97"/>
      <c r="BM790" s="97"/>
      <c r="BN790" s="97"/>
    </row>
    <row r="791" spans="2:66" ht="25.5" customHeight="1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N791" s="153"/>
      <c r="O791" s="153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7"/>
      <c r="AV791" s="97"/>
      <c r="AW791" s="97"/>
      <c r="AX791" s="97"/>
      <c r="AY791" s="97"/>
      <c r="AZ791" s="97"/>
      <c r="BA791" s="97"/>
      <c r="BB791" s="97"/>
      <c r="BC791" s="97"/>
      <c r="BD791" s="97"/>
      <c r="BE791" s="97"/>
      <c r="BF791" s="97"/>
      <c r="BG791" s="97"/>
      <c r="BH791" s="97"/>
      <c r="BI791" s="97"/>
      <c r="BJ791" s="97"/>
      <c r="BK791" s="97"/>
      <c r="BL791" s="97"/>
      <c r="BM791" s="97"/>
      <c r="BN791" s="97"/>
    </row>
    <row r="792" spans="2:66" ht="25.5" customHeight="1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N792" s="153"/>
      <c r="O792" s="153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7"/>
      <c r="AV792" s="97"/>
      <c r="AW792" s="97"/>
      <c r="AX792" s="97"/>
      <c r="AY792" s="97"/>
      <c r="AZ792" s="97"/>
      <c r="BA792" s="97"/>
      <c r="BB792" s="97"/>
      <c r="BC792" s="97"/>
      <c r="BD792" s="97"/>
      <c r="BE792" s="97"/>
      <c r="BF792" s="97"/>
      <c r="BG792" s="97"/>
      <c r="BH792" s="97"/>
      <c r="BI792" s="97"/>
      <c r="BJ792" s="97"/>
      <c r="BK792" s="97"/>
      <c r="BL792" s="97"/>
      <c r="BM792" s="97"/>
      <c r="BN792" s="97"/>
    </row>
    <row r="793" spans="2:66" ht="25.5" customHeight="1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N793" s="153"/>
      <c r="O793" s="153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7"/>
      <c r="AV793" s="97"/>
      <c r="AW793" s="97"/>
      <c r="AX793" s="97"/>
      <c r="AY793" s="97"/>
      <c r="AZ793" s="97"/>
      <c r="BA793" s="97"/>
      <c r="BB793" s="97"/>
      <c r="BC793" s="97"/>
      <c r="BD793" s="97"/>
      <c r="BE793" s="97"/>
      <c r="BF793" s="97"/>
      <c r="BG793" s="97"/>
      <c r="BH793" s="97"/>
      <c r="BI793" s="97"/>
      <c r="BJ793" s="97"/>
      <c r="BK793" s="97"/>
      <c r="BL793" s="97"/>
      <c r="BM793" s="97"/>
      <c r="BN793" s="97"/>
    </row>
    <row r="794" spans="2:66" ht="25.5" customHeight="1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N794" s="153"/>
      <c r="O794" s="153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7"/>
      <c r="AV794" s="97"/>
      <c r="AW794" s="97"/>
      <c r="AX794" s="97"/>
      <c r="AY794" s="97"/>
      <c r="AZ794" s="97"/>
      <c r="BA794" s="97"/>
      <c r="BB794" s="97"/>
      <c r="BC794" s="97"/>
      <c r="BD794" s="97"/>
      <c r="BE794" s="97"/>
      <c r="BF794" s="97"/>
      <c r="BG794" s="97"/>
      <c r="BH794" s="97"/>
      <c r="BI794" s="97"/>
      <c r="BJ794" s="97"/>
      <c r="BK794" s="97"/>
      <c r="BL794" s="97"/>
      <c r="BM794" s="97"/>
      <c r="BN794" s="97"/>
    </row>
    <row r="795" spans="2:66" ht="25.5" customHeight="1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N795" s="153"/>
      <c r="O795" s="153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7"/>
      <c r="AV795" s="97"/>
      <c r="AW795" s="97"/>
      <c r="AX795" s="97"/>
      <c r="AY795" s="97"/>
      <c r="AZ795" s="97"/>
      <c r="BA795" s="97"/>
      <c r="BB795" s="97"/>
      <c r="BC795" s="97"/>
      <c r="BD795" s="97"/>
      <c r="BE795" s="97"/>
      <c r="BF795" s="97"/>
      <c r="BG795" s="97"/>
      <c r="BH795" s="97"/>
      <c r="BI795" s="97"/>
      <c r="BJ795" s="97"/>
      <c r="BK795" s="97"/>
      <c r="BL795" s="97"/>
      <c r="BM795" s="97"/>
      <c r="BN795" s="97"/>
    </row>
    <row r="796" spans="2:66" ht="25.5" customHeight="1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N796" s="153"/>
      <c r="O796" s="153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7"/>
      <c r="AV796" s="97"/>
      <c r="AW796" s="97"/>
      <c r="AX796" s="97"/>
      <c r="AY796" s="97"/>
      <c r="AZ796" s="97"/>
      <c r="BA796" s="97"/>
      <c r="BB796" s="97"/>
      <c r="BC796" s="97"/>
      <c r="BD796" s="97"/>
      <c r="BE796" s="97"/>
      <c r="BF796" s="97"/>
      <c r="BG796" s="97"/>
      <c r="BH796" s="97"/>
      <c r="BI796" s="97"/>
      <c r="BJ796" s="97"/>
      <c r="BK796" s="97"/>
      <c r="BL796" s="97"/>
      <c r="BM796" s="97"/>
      <c r="BN796" s="97"/>
    </row>
    <row r="797" spans="2:66" ht="25.5" customHeight="1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N797" s="153"/>
      <c r="O797" s="153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7"/>
      <c r="AV797" s="97"/>
      <c r="AW797" s="97"/>
      <c r="AX797" s="97"/>
      <c r="AY797" s="97"/>
      <c r="AZ797" s="97"/>
      <c r="BA797" s="97"/>
      <c r="BB797" s="97"/>
      <c r="BC797" s="97"/>
      <c r="BD797" s="97"/>
      <c r="BE797" s="97"/>
      <c r="BF797" s="97"/>
      <c r="BG797" s="97"/>
      <c r="BH797" s="97"/>
      <c r="BI797" s="97"/>
      <c r="BJ797" s="97"/>
      <c r="BK797" s="97"/>
      <c r="BL797" s="97"/>
      <c r="BM797" s="97"/>
      <c r="BN797" s="97"/>
    </row>
    <row r="798" spans="2:66" ht="25.5" customHeight="1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N798" s="153"/>
      <c r="O798" s="153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7"/>
      <c r="AV798" s="97"/>
      <c r="AW798" s="97"/>
      <c r="AX798" s="97"/>
      <c r="AY798" s="97"/>
      <c r="AZ798" s="97"/>
      <c r="BA798" s="97"/>
      <c r="BB798" s="97"/>
      <c r="BC798" s="97"/>
      <c r="BD798" s="97"/>
      <c r="BE798" s="97"/>
      <c r="BF798" s="97"/>
      <c r="BG798" s="97"/>
      <c r="BH798" s="97"/>
      <c r="BI798" s="97"/>
      <c r="BJ798" s="97"/>
      <c r="BK798" s="97"/>
      <c r="BL798" s="97"/>
      <c r="BM798" s="97"/>
      <c r="BN798" s="97"/>
    </row>
    <row r="799" spans="2:66" ht="25.5" customHeight="1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N799" s="153"/>
      <c r="O799" s="153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7"/>
      <c r="AV799" s="97"/>
      <c r="AW799" s="97"/>
      <c r="AX799" s="97"/>
      <c r="AY799" s="97"/>
      <c r="AZ799" s="97"/>
      <c r="BA799" s="97"/>
      <c r="BB799" s="97"/>
      <c r="BC799" s="97"/>
      <c r="BD799" s="97"/>
      <c r="BE799" s="97"/>
      <c r="BF799" s="97"/>
      <c r="BG799" s="97"/>
      <c r="BH799" s="97"/>
      <c r="BI799" s="97"/>
      <c r="BJ799" s="97"/>
      <c r="BK799" s="97"/>
      <c r="BL799" s="97"/>
      <c r="BM799" s="97"/>
      <c r="BN799" s="97"/>
    </row>
    <row r="800" spans="2:66" ht="25.5" customHeight="1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N800" s="153"/>
      <c r="O800" s="153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7"/>
      <c r="AV800" s="97"/>
      <c r="AW800" s="97"/>
      <c r="AX800" s="97"/>
      <c r="AY800" s="97"/>
      <c r="AZ800" s="97"/>
      <c r="BA800" s="97"/>
      <c r="BB800" s="97"/>
      <c r="BC800" s="97"/>
      <c r="BD800" s="97"/>
      <c r="BE800" s="97"/>
      <c r="BF800" s="97"/>
      <c r="BG800" s="97"/>
      <c r="BH800" s="97"/>
      <c r="BI800" s="97"/>
      <c r="BJ800" s="97"/>
      <c r="BK800" s="97"/>
      <c r="BL800" s="97"/>
      <c r="BM800" s="97"/>
      <c r="BN800" s="97"/>
    </row>
    <row r="801" spans="2:66" ht="25.5" customHeight="1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N801" s="153"/>
      <c r="O801" s="153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7"/>
      <c r="AV801" s="97"/>
      <c r="AW801" s="97"/>
      <c r="AX801" s="97"/>
      <c r="AY801" s="97"/>
      <c r="AZ801" s="97"/>
      <c r="BA801" s="97"/>
      <c r="BB801" s="97"/>
      <c r="BC801" s="97"/>
      <c r="BD801" s="97"/>
      <c r="BE801" s="97"/>
      <c r="BF801" s="97"/>
      <c r="BG801" s="97"/>
      <c r="BH801" s="97"/>
      <c r="BI801" s="97"/>
      <c r="BJ801" s="97"/>
      <c r="BK801" s="97"/>
      <c r="BL801" s="97"/>
      <c r="BM801" s="97"/>
      <c r="BN801" s="97"/>
    </row>
    <row r="802" spans="2:66" ht="25.5" customHeight="1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N802" s="153"/>
      <c r="O802" s="153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7"/>
      <c r="AV802" s="97"/>
      <c r="AW802" s="97"/>
      <c r="AX802" s="97"/>
      <c r="AY802" s="97"/>
      <c r="AZ802" s="97"/>
      <c r="BA802" s="97"/>
      <c r="BB802" s="97"/>
      <c r="BC802" s="97"/>
      <c r="BD802" s="97"/>
      <c r="BE802" s="97"/>
      <c r="BF802" s="97"/>
      <c r="BG802" s="97"/>
      <c r="BH802" s="97"/>
      <c r="BI802" s="97"/>
      <c r="BJ802" s="97"/>
      <c r="BK802" s="97"/>
      <c r="BL802" s="97"/>
      <c r="BM802" s="97"/>
      <c r="BN802" s="97"/>
    </row>
    <row r="803" spans="2:66" ht="25.5" customHeight="1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N803" s="153"/>
      <c r="O803" s="153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7"/>
      <c r="AV803" s="97"/>
      <c r="AW803" s="97"/>
      <c r="AX803" s="97"/>
      <c r="AY803" s="97"/>
      <c r="AZ803" s="97"/>
      <c r="BA803" s="97"/>
      <c r="BB803" s="97"/>
      <c r="BC803" s="97"/>
      <c r="BD803" s="97"/>
      <c r="BE803" s="97"/>
      <c r="BF803" s="97"/>
      <c r="BG803" s="97"/>
      <c r="BH803" s="97"/>
      <c r="BI803" s="97"/>
      <c r="BJ803" s="97"/>
      <c r="BK803" s="97"/>
      <c r="BL803" s="97"/>
      <c r="BM803" s="97"/>
      <c r="BN803" s="97"/>
    </row>
    <row r="804" spans="2:66" ht="25.5" customHeight="1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N804" s="153"/>
      <c r="O804" s="153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7"/>
      <c r="AV804" s="97"/>
      <c r="AW804" s="97"/>
      <c r="AX804" s="97"/>
      <c r="AY804" s="97"/>
      <c r="AZ804" s="97"/>
      <c r="BA804" s="97"/>
      <c r="BB804" s="97"/>
      <c r="BC804" s="97"/>
      <c r="BD804" s="97"/>
      <c r="BE804" s="97"/>
      <c r="BF804" s="97"/>
      <c r="BG804" s="97"/>
      <c r="BH804" s="97"/>
      <c r="BI804" s="97"/>
      <c r="BJ804" s="97"/>
      <c r="BK804" s="97"/>
      <c r="BL804" s="97"/>
      <c r="BM804" s="97"/>
      <c r="BN804" s="97"/>
    </row>
    <row r="805" spans="2:66" ht="25.5" customHeight="1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N805" s="153"/>
      <c r="O805" s="153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7"/>
      <c r="AV805" s="97"/>
      <c r="AW805" s="97"/>
      <c r="AX805" s="97"/>
      <c r="AY805" s="97"/>
      <c r="AZ805" s="97"/>
      <c r="BA805" s="97"/>
      <c r="BB805" s="97"/>
      <c r="BC805" s="97"/>
      <c r="BD805" s="97"/>
      <c r="BE805" s="97"/>
      <c r="BF805" s="97"/>
      <c r="BG805" s="97"/>
      <c r="BH805" s="97"/>
      <c r="BI805" s="97"/>
      <c r="BJ805" s="97"/>
      <c r="BK805" s="97"/>
      <c r="BL805" s="97"/>
      <c r="BM805" s="97"/>
      <c r="BN805" s="97"/>
    </row>
    <row r="806" spans="2:66" ht="25.5" customHeight="1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N806" s="153"/>
      <c r="O806" s="153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7"/>
      <c r="AV806" s="97"/>
      <c r="AW806" s="97"/>
      <c r="AX806" s="97"/>
      <c r="AY806" s="97"/>
      <c r="AZ806" s="97"/>
      <c r="BA806" s="97"/>
      <c r="BB806" s="97"/>
      <c r="BC806" s="97"/>
      <c r="BD806" s="97"/>
      <c r="BE806" s="97"/>
      <c r="BF806" s="97"/>
      <c r="BG806" s="97"/>
      <c r="BH806" s="97"/>
      <c r="BI806" s="97"/>
      <c r="BJ806" s="97"/>
      <c r="BK806" s="97"/>
      <c r="BL806" s="97"/>
      <c r="BM806" s="97"/>
      <c r="BN806" s="97"/>
    </row>
    <row r="807" spans="2:66" ht="25.5" customHeight="1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N807" s="153"/>
      <c r="O807" s="153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7"/>
      <c r="AV807" s="97"/>
      <c r="AW807" s="97"/>
      <c r="AX807" s="97"/>
      <c r="AY807" s="97"/>
      <c r="AZ807" s="97"/>
      <c r="BA807" s="97"/>
      <c r="BB807" s="97"/>
      <c r="BC807" s="97"/>
      <c r="BD807" s="97"/>
      <c r="BE807" s="97"/>
      <c r="BF807" s="97"/>
      <c r="BG807" s="97"/>
      <c r="BH807" s="97"/>
      <c r="BI807" s="97"/>
      <c r="BJ807" s="97"/>
      <c r="BK807" s="97"/>
      <c r="BL807" s="97"/>
      <c r="BM807" s="97"/>
      <c r="BN807" s="97"/>
    </row>
    <row r="808" spans="2:66" ht="25.5" customHeight="1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N808" s="153"/>
      <c r="O808" s="153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7"/>
      <c r="AV808" s="97"/>
      <c r="AW808" s="97"/>
      <c r="AX808" s="97"/>
      <c r="AY808" s="97"/>
      <c r="AZ808" s="97"/>
      <c r="BA808" s="97"/>
      <c r="BB808" s="97"/>
      <c r="BC808" s="97"/>
      <c r="BD808" s="97"/>
      <c r="BE808" s="97"/>
      <c r="BF808" s="97"/>
      <c r="BG808" s="97"/>
      <c r="BH808" s="97"/>
      <c r="BI808" s="97"/>
      <c r="BJ808" s="97"/>
      <c r="BK808" s="97"/>
      <c r="BL808" s="97"/>
      <c r="BM808" s="97"/>
      <c r="BN808" s="97"/>
    </row>
    <row r="809" spans="2:66" ht="25.5" customHeight="1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N809" s="153"/>
      <c r="O809" s="153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7"/>
      <c r="AV809" s="97"/>
      <c r="AW809" s="97"/>
      <c r="AX809" s="97"/>
      <c r="AY809" s="97"/>
      <c r="AZ809" s="97"/>
      <c r="BA809" s="97"/>
      <c r="BB809" s="97"/>
      <c r="BC809" s="97"/>
      <c r="BD809" s="97"/>
      <c r="BE809" s="97"/>
      <c r="BF809" s="97"/>
      <c r="BG809" s="97"/>
      <c r="BH809" s="97"/>
      <c r="BI809" s="97"/>
      <c r="BJ809" s="97"/>
      <c r="BK809" s="97"/>
      <c r="BL809" s="97"/>
      <c r="BM809" s="97"/>
      <c r="BN809" s="97"/>
    </row>
    <row r="810" spans="2:66" ht="25.5" customHeight="1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N810" s="153"/>
      <c r="O810" s="153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7"/>
      <c r="AV810" s="97"/>
      <c r="AW810" s="97"/>
      <c r="AX810" s="97"/>
      <c r="AY810" s="97"/>
      <c r="AZ810" s="97"/>
      <c r="BA810" s="97"/>
      <c r="BB810" s="97"/>
      <c r="BC810" s="97"/>
      <c r="BD810" s="97"/>
      <c r="BE810" s="97"/>
      <c r="BF810" s="97"/>
      <c r="BG810" s="97"/>
      <c r="BH810" s="97"/>
      <c r="BI810" s="97"/>
      <c r="BJ810" s="97"/>
      <c r="BK810" s="97"/>
      <c r="BL810" s="97"/>
      <c r="BM810" s="97"/>
      <c r="BN810" s="97"/>
    </row>
    <row r="811" spans="2:66" ht="25.5" customHeight="1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N811" s="153"/>
      <c r="O811" s="153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7"/>
      <c r="AV811" s="97"/>
      <c r="AW811" s="97"/>
      <c r="AX811" s="97"/>
      <c r="AY811" s="97"/>
      <c r="AZ811" s="97"/>
      <c r="BA811" s="97"/>
      <c r="BB811" s="97"/>
      <c r="BC811" s="97"/>
      <c r="BD811" s="97"/>
      <c r="BE811" s="97"/>
      <c r="BF811" s="97"/>
      <c r="BG811" s="97"/>
      <c r="BH811" s="97"/>
      <c r="BI811" s="97"/>
      <c r="BJ811" s="97"/>
      <c r="BK811" s="97"/>
      <c r="BL811" s="97"/>
      <c r="BM811" s="97"/>
      <c r="BN811" s="97"/>
    </row>
    <row r="812" spans="2:66" ht="25.5" customHeight="1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N812" s="153"/>
      <c r="O812" s="153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7"/>
      <c r="AV812" s="97"/>
      <c r="AW812" s="97"/>
      <c r="AX812" s="97"/>
      <c r="AY812" s="97"/>
      <c r="AZ812" s="97"/>
      <c r="BA812" s="97"/>
      <c r="BB812" s="97"/>
      <c r="BC812" s="97"/>
      <c r="BD812" s="97"/>
      <c r="BE812" s="97"/>
      <c r="BF812" s="97"/>
      <c r="BG812" s="97"/>
      <c r="BH812" s="97"/>
      <c r="BI812" s="97"/>
      <c r="BJ812" s="97"/>
      <c r="BK812" s="97"/>
      <c r="BL812" s="97"/>
      <c r="BM812" s="97"/>
      <c r="BN812" s="97"/>
    </row>
    <row r="813" spans="2:66" ht="25.5" customHeight="1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N813" s="153"/>
      <c r="O813" s="153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7"/>
      <c r="AV813" s="97"/>
      <c r="AW813" s="97"/>
      <c r="AX813" s="97"/>
      <c r="AY813" s="97"/>
      <c r="AZ813" s="97"/>
      <c r="BA813" s="97"/>
      <c r="BB813" s="97"/>
      <c r="BC813" s="97"/>
      <c r="BD813" s="97"/>
      <c r="BE813" s="97"/>
      <c r="BF813" s="97"/>
      <c r="BG813" s="97"/>
      <c r="BH813" s="97"/>
      <c r="BI813" s="97"/>
      <c r="BJ813" s="97"/>
      <c r="BK813" s="97"/>
      <c r="BL813" s="97"/>
      <c r="BM813" s="97"/>
      <c r="BN813" s="97"/>
    </row>
    <row r="814" spans="2:66" ht="25.5" customHeight="1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N814" s="153"/>
      <c r="O814" s="153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7"/>
      <c r="AV814" s="97"/>
      <c r="AW814" s="97"/>
      <c r="AX814" s="97"/>
      <c r="AY814" s="97"/>
      <c r="AZ814" s="97"/>
      <c r="BA814" s="97"/>
      <c r="BB814" s="97"/>
      <c r="BC814" s="97"/>
      <c r="BD814" s="97"/>
      <c r="BE814" s="97"/>
      <c r="BF814" s="97"/>
      <c r="BG814" s="97"/>
      <c r="BH814" s="97"/>
      <c r="BI814" s="97"/>
      <c r="BJ814" s="97"/>
      <c r="BK814" s="97"/>
      <c r="BL814" s="97"/>
      <c r="BM814" s="97"/>
      <c r="BN814" s="97"/>
    </row>
    <row r="815" spans="2:66" ht="25.5" customHeight="1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N815" s="153"/>
      <c r="O815" s="153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7"/>
      <c r="AV815" s="97"/>
      <c r="AW815" s="97"/>
      <c r="AX815" s="97"/>
      <c r="AY815" s="97"/>
      <c r="AZ815" s="97"/>
      <c r="BA815" s="97"/>
      <c r="BB815" s="97"/>
      <c r="BC815" s="97"/>
      <c r="BD815" s="97"/>
      <c r="BE815" s="97"/>
      <c r="BF815" s="97"/>
      <c r="BG815" s="97"/>
      <c r="BH815" s="97"/>
      <c r="BI815" s="97"/>
      <c r="BJ815" s="97"/>
      <c r="BK815" s="97"/>
      <c r="BL815" s="97"/>
      <c r="BM815" s="97"/>
      <c r="BN815" s="97"/>
    </row>
    <row r="816" spans="2:66" ht="25.5" customHeight="1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N816" s="153"/>
      <c r="O816" s="153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7"/>
      <c r="AV816" s="97"/>
      <c r="AW816" s="97"/>
      <c r="AX816" s="97"/>
      <c r="AY816" s="97"/>
      <c r="AZ816" s="97"/>
      <c r="BA816" s="97"/>
      <c r="BB816" s="97"/>
      <c r="BC816" s="97"/>
      <c r="BD816" s="97"/>
      <c r="BE816" s="97"/>
      <c r="BF816" s="97"/>
      <c r="BG816" s="97"/>
      <c r="BH816" s="97"/>
      <c r="BI816" s="97"/>
      <c r="BJ816" s="97"/>
      <c r="BK816" s="97"/>
      <c r="BL816" s="97"/>
      <c r="BM816" s="97"/>
      <c r="BN816" s="97"/>
    </row>
    <row r="817" spans="2:66" ht="25.5" customHeight="1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N817" s="153"/>
      <c r="O817" s="153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7"/>
      <c r="AV817" s="97"/>
      <c r="AW817" s="97"/>
      <c r="AX817" s="97"/>
      <c r="AY817" s="97"/>
      <c r="AZ817" s="97"/>
      <c r="BA817" s="97"/>
      <c r="BB817" s="97"/>
      <c r="BC817" s="97"/>
      <c r="BD817" s="97"/>
      <c r="BE817" s="97"/>
      <c r="BF817" s="97"/>
      <c r="BG817" s="97"/>
      <c r="BH817" s="97"/>
      <c r="BI817" s="97"/>
      <c r="BJ817" s="97"/>
      <c r="BK817" s="97"/>
      <c r="BL817" s="97"/>
      <c r="BM817" s="97"/>
      <c r="BN817" s="97"/>
    </row>
    <row r="818" spans="2:66" ht="25.5" customHeight="1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N818" s="153"/>
      <c r="O818" s="153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7"/>
      <c r="AV818" s="97"/>
      <c r="AW818" s="97"/>
      <c r="AX818" s="97"/>
      <c r="AY818" s="97"/>
      <c r="AZ818" s="97"/>
      <c r="BA818" s="97"/>
      <c r="BB818" s="97"/>
      <c r="BC818" s="97"/>
      <c r="BD818" s="97"/>
      <c r="BE818" s="97"/>
      <c r="BF818" s="97"/>
      <c r="BG818" s="97"/>
      <c r="BH818" s="97"/>
      <c r="BI818" s="97"/>
      <c r="BJ818" s="97"/>
      <c r="BK818" s="97"/>
      <c r="BL818" s="97"/>
      <c r="BM818" s="97"/>
      <c r="BN818" s="97"/>
    </row>
    <row r="819" spans="2:66" ht="25.5" customHeight="1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N819" s="153"/>
      <c r="O819" s="153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7"/>
      <c r="AV819" s="97"/>
      <c r="AW819" s="97"/>
      <c r="AX819" s="97"/>
      <c r="AY819" s="97"/>
      <c r="AZ819" s="97"/>
      <c r="BA819" s="97"/>
      <c r="BB819" s="97"/>
      <c r="BC819" s="97"/>
      <c r="BD819" s="97"/>
      <c r="BE819" s="97"/>
      <c r="BF819" s="97"/>
      <c r="BG819" s="97"/>
      <c r="BH819" s="97"/>
      <c r="BI819" s="97"/>
      <c r="BJ819" s="97"/>
      <c r="BK819" s="97"/>
      <c r="BL819" s="97"/>
      <c r="BM819" s="97"/>
      <c r="BN819" s="97"/>
    </row>
    <row r="820" spans="2:66" ht="25.5" customHeight="1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N820" s="153"/>
      <c r="O820" s="153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7"/>
      <c r="AV820" s="97"/>
      <c r="AW820" s="97"/>
      <c r="AX820" s="97"/>
      <c r="AY820" s="97"/>
      <c r="AZ820" s="97"/>
      <c r="BA820" s="97"/>
      <c r="BB820" s="97"/>
      <c r="BC820" s="97"/>
      <c r="BD820" s="97"/>
      <c r="BE820" s="97"/>
      <c r="BF820" s="97"/>
      <c r="BG820" s="97"/>
      <c r="BH820" s="97"/>
      <c r="BI820" s="97"/>
      <c r="BJ820" s="97"/>
      <c r="BK820" s="97"/>
      <c r="BL820" s="97"/>
      <c r="BM820" s="97"/>
      <c r="BN820" s="97"/>
    </row>
    <row r="821" spans="2:66" ht="25.5" customHeight="1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N821" s="153"/>
      <c r="O821" s="153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7"/>
      <c r="AV821" s="97"/>
      <c r="AW821" s="97"/>
      <c r="AX821" s="97"/>
      <c r="AY821" s="97"/>
      <c r="AZ821" s="97"/>
      <c r="BA821" s="97"/>
      <c r="BB821" s="97"/>
      <c r="BC821" s="97"/>
      <c r="BD821" s="97"/>
      <c r="BE821" s="97"/>
      <c r="BF821" s="97"/>
      <c r="BG821" s="97"/>
      <c r="BH821" s="97"/>
      <c r="BI821" s="97"/>
      <c r="BJ821" s="97"/>
      <c r="BK821" s="97"/>
      <c r="BL821" s="97"/>
      <c r="BM821" s="97"/>
      <c r="BN821" s="97"/>
    </row>
    <row r="822" spans="2:66" ht="25.5" customHeight="1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N822" s="153"/>
      <c r="O822" s="153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7"/>
      <c r="AV822" s="97"/>
      <c r="AW822" s="97"/>
      <c r="AX822" s="97"/>
      <c r="AY822" s="97"/>
      <c r="AZ822" s="97"/>
      <c r="BA822" s="97"/>
      <c r="BB822" s="97"/>
      <c r="BC822" s="97"/>
      <c r="BD822" s="97"/>
      <c r="BE822" s="97"/>
      <c r="BF822" s="97"/>
      <c r="BG822" s="97"/>
      <c r="BH822" s="97"/>
      <c r="BI822" s="97"/>
      <c r="BJ822" s="97"/>
      <c r="BK822" s="97"/>
      <c r="BL822" s="97"/>
      <c r="BM822" s="97"/>
      <c r="BN822" s="97"/>
    </row>
    <row r="823" spans="2:66" ht="25.5" customHeight="1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N823" s="153"/>
      <c r="O823" s="153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7"/>
      <c r="AV823" s="97"/>
      <c r="AW823" s="97"/>
      <c r="AX823" s="97"/>
      <c r="AY823" s="97"/>
      <c r="AZ823" s="97"/>
      <c r="BA823" s="97"/>
      <c r="BB823" s="97"/>
      <c r="BC823" s="97"/>
      <c r="BD823" s="97"/>
      <c r="BE823" s="97"/>
      <c r="BF823" s="97"/>
      <c r="BG823" s="97"/>
      <c r="BH823" s="97"/>
      <c r="BI823" s="97"/>
      <c r="BJ823" s="97"/>
      <c r="BK823" s="97"/>
      <c r="BL823" s="97"/>
      <c r="BM823" s="97"/>
      <c r="BN823" s="97"/>
    </row>
    <row r="824" spans="2:66" ht="25.5" customHeight="1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N824" s="153"/>
      <c r="O824" s="153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7"/>
      <c r="AV824" s="97"/>
      <c r="AW824" s="97"/>
      <c r="AX824" s="97"/>
      <c r="AY824" s="97"/>
      <c r="AZ824" s="97"/>
      <c r="BA824" s="97"/>
      <c r="BB824" s="97"/>
      <c r="BC824" s="97"/>
      <c r="BD824" s="97"/>
      <c r="BE824" s="97"/>
      <c r="BF824" s="97"/>
      <c r="BG824" s="97"/>
      <c r="BH824" s="97"/>
      <c r="BI824" s="97"/>
      <c r="BJ824" s="97"/>
      <c r="BK824" s="97"/>
      <c r="BL824" s="97"/>
      <c r="BM824" s="97"/>
      <c r="BN824" s="97"/>
    </row>
    <row r="825" spans="2:66" ht="25.5" customHeight="1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N825" s="153"/>
      <c r="O825" s="153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7"/>
      <c r="AV825" s="97"/>
      <c r="AW825" s="97"/>
      <c r="AX825" s="97"/>
      <c r="AY825" s="97"/>
      <c r="AZ825" s="97"/>
      <c r="BA825" s="97"/>
      <c r="BB825" s="97"/>
      <c r="BC825" s="97"/>
      <c r="BD825" s="97"/>
      <c r="BE825" s="97"/>
      <c r="BF825" s="97"/>
      <c r="BG825" s="97"/>
      <c r="BH825" s="97"/>
      <c r="BI825" s="97"/>
      <c r="BJ825" s="97"/>
      <c r="BK825" s="97"/>
      <c r="BL825" s="97"/>
      <c r="BM825" s="97"/>
      <c r="BN825" s="97"/>
    </row>
    <row r="826" spans="2:66" ht="25.5" customHeight="1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N826" s="153"/>
      <c r="O826" s="153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7"/>
      <c r="AV826" s="97"/>
      <c r="AW826" s="97"/>
      <c r="AX826" s="97"/>
      <c r="AY826" s="97"/>
      <c r="AZ826" s="97"/>
      <c r="BA826" s="97"/>
      <c r="BB826" s="97"/>
      <c r="BC826" s="97"/>
      <c r="BD826" s="97"/>
      <c r="BE826" s="97"/>
      <c r="BF826" s="97"/>
      <c r="BG826" s="97"/>
      <c r="BH826" s="97"/>
      <c r="BI826" s="97"/>
      <c r="BJ826" s="97"/>
      <c r="BK826" s="97"/>
      <c r="BL826" s="97"/>
      <c r="BM826" s="97"/>
      <c r="BN826" s="97"/>
    </row>
    <row r="827" spans="2:66" ht="25.5" customHeight="1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N827" s="153"/>
      <c r="O827" s="153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7"/>
      <c r="AV827" s="97"/>
      <c r="AW827" s="97"/>
      <c r="AX827" s="97"/>
      <c r="AY827" s="97"/>
      <c r="AZ827" s="97"/>
      <c r="BA827" s="97"/>
      <c r="BB827" s="97"/>
      <c r="BC827" s="97"/>
      <c r="BD827" s="97"/>
      <c r="BE827" s="97"/>
      <c r="BF827" s="97"/>
      <c r="BG827" s="97"/>
      <c r="BH827" s="97"/>
      <c r="BI827" s="97"/>
      <c r="BJ827" s="97"/>
      <c r="BK827" s="97"/>
      <c r="BL827" s="97"/>
      <c r="BM827" s="97"/>
      <c r="BN827" s="97"/>
    </row>
    <row r="828" spans="2:66" ht="25.5" customHeight="1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N828" s="153"/>
      <c r="O828" s="153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7"/>
      <c r="AV828" s="97"/>
      <c r="AW828" s="97"/>
      <c r="AX828" s="97"/>
      <c r="AY828" s="97"/>
      <c r="AZ828" s="97"/>
      <c r="BA828" s="97"/>
      <c r="BB828" s="97"/>
      <c r="BC828" s="97"/>
      <c r="BD828" s="97"/>
      <c r="BE828" s="97"/>
      <c r="BF828" s="97"/>
      <c r="BG828" s="97"/>
      <c r="BH828" s="97"/>
      <c r="BI828" s="97"/>
      <c r="BJ828" s="97"/>
      <c r="BK828" s="97"/>
      <c r="BL828" s="97"/>
      <c r="BM828" s="97"/>
      <c r="BN828" s="97"/>
    </row>
    <row r="829" spans="2:66" ht="25.5" customHeight="1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N829" s="153"/>
      <c r="O829" s="153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7"/>
      <c r="AV829" s="97"/>
      <c r="AW829" s="97"/>
      <c r="AX829" s="97"/>
      <c r="AY829" s="97"/>
      <c r="AZ829" s="97"/>
      <c r="BA829" s="97"/>
      <c r="BB829" s="97"/>
      <c r="BC829" s="97"/>
      <c r="BD829" s="97"/>
      <c r="BE829" s="97"/>
      <c r="BF829" s="97"/>
      <c r="BG829" s="97"/>
      <c r="BH829" s="97"/>
      <c r="BI829" s="97"/>
      <c r="BJ829" s="97"/>
      <c r="BK829" s="97"/>
      <c r="BL829" s="97"/>
      <c r="BM829" s="97"/>
      <c r="BN829" s="97"/>
    </row>
    <row r="830" spans="2:66" ht="25.5" customHeight="1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N830" s="153"/>
      <c r="O830" s="153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7"/>
      <c r="AV830" s="97"/>
      <c r="AW830" s="97"/>
      <c r="AX830" s="97"/>
      <c r="AY830" s="97"/>
      <c r="AZ830" s="97"/>
      <c r="BA830" s="97"/>
      <c r="BB830" s="97"/>
      <c r="BC830" s="97"/>
      <c r="BD830" s="97"/>
      <c r="BE830" s="97"/>
      <c r="BF830" s="97"/>
      <c r="BG830" s="97"/>
      <c r="BH830" s="97"/>
      <c r="BI830" s="97"/>
      <c r="BJ830" s="97"/>
      <c r="BK830" s="97"/>
      <c r="BL830" s="97"/>
      <c r="BM830" s="97"/>
      <c r="BN830" s="97"/>
    </row>
    <row r="831" spans="2:66" ht="25.5" customHeight="1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N831" s="153"/>
      <c r="O831" s="153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7"/>
      <c r="AV831" s="97"/>
      <c r="AW831" s="97"/>
      <c r="AX831" s="97"/>
      <c r="AY831" s="97"/>
      <c r="AZ831" s="97"/>
      <c r="BA831" s="97"/>
      <c r="BB831" s="97"/>
      <c r="BC831" s="97"/>
      <c r="BD831" s="97"/>
      <c r="BE831" s="97"/>
      <c r="BF831" s="97"/>
      <c r="BG831" s="97"/>
      <c r="BH831" s="97"/>
      <c r="BI831" s="97"/>
      <c r="BJ831" s="97"/>
      <c r="BK831" s="97"/>
      <c r="BL831" s="97"/>
      <c r="BM831" s="97"/>
      <c r="BN831" s="97"/>
    </row>
    <row r="832" spans="2:66" ht="25.5" customHeight="1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N832" s="153"/>
      <c r="O832" s="153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7"/>
      <c r="AV832" s="97"/>
      <c r="AW832" s="97"/>
      <c r="AX832" s="97"/>
      <c r="AY832" s="97"/>
      <c r="AZ832" s="97"/>
      <c r="BA832" s="97"/>
      <c r="BB832" s="97"/>
      <c r="BC832" s="97"/>
      <c r="BD832" s="97"/>
      <c r="BE832" s="97"/>
      <c r="BF832" s="97"/>
      <c r="BG832" s="97"/>
      <c r="BH832" s="97"/>
      <c r="BI832" s="97"/>
      <c r="BJ832" s="97"/>
      <c r="BK832" s="97"/>
      <c r="BL832" s="97"/>
      <c r="BM832" s="97"/>
      <c r="BN832" s="97"/>
    </row>
    <row r="833" spans="2:66" ht="25.5" customHeight="1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N833" s="153"/>
      <c r="O833" s="153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7"/>
      <c r="AV833" s="97"/>
      <c r="AW833" s="97"/>
      <c r="AX833" s="97"/>
      <c r="AY833" s="97"/>
      <c r="AZ833" s="97"/>
      <c r="BA833" s="97"/>
      <c r="BB833" s="97"/>
      <c r="BC833" s="97"/>
      <c r="BD833" s="97"/>
      <c r="BE833" s="97"/>
      <c r="BF833" s="97"/>
      <c r="BG833" s="97"/>
      <c r="BH833" s="97"/>
      <c r="BI833" s="97"/>
      <c r="BJ833" s="97"/>
      <c r="BK833" s="97"/>
      <c r="BL833" s="97"/>
      <c r="BM833" s="97"/>
      <c r="BN833" s="97"/>
    </row>
    <row r="834" spans="2:66" ht="25.5" customHeight="1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N834" s="153"/>
      <c r="O834" s="153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7"/>
      <c r="AV834" s="97"/>
      <c r="AW834" s="97"/>
      <c r="AX834" s="97"/>
      <c r="AY834" s="97"/>
      <c r="AZ834" s="97"/>
      <c r="BA834" s="97"/>
      <c r="BB834" s="97"/>
      <c r="BC834" s="97"/>
      <c r="BD834" s="97"/>
      <c r="BE834" s="97"/>
      <c r="BF834" s="97"/>
      <c r="BG834" s="97"/>
      <c r="BH834" s="97"/>
      <c r="BI834" s="97"/>
      <c r="BJ834" s="97"/>
      <c r="BK834" s="97"/>
      <c r="BL834" s="97"/>
      <c r="BM834" s="97"/>
      <c r="BN834" s="97"/>
    </row>
    <row r="835" spans="2:66" ht="25.5" customHeight="1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N835" s="153"/>
      <c r="O835" s="153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7"/>
      <c r="AV835" s="97"/>
      <c r="AW835" s="97"/>
      <c r="AX835" s="97"/>
      <c r="AY835" s="97"/>
      <c r="AZ835" s="97"/>
      <c r="BA835" s="97"/>
      <c r="BB835" s="97"/>
      <c r="BC835" s="97"/>
      <c r="BD835" s="97"/>
      <c r="BE835" s="97"/>
      <c r="BF835" s="97"/>
      <c r="BG835" s="97"/>
      <c r="BH835" s="97"/>
      <c r="BI835" s="97"/>
      <c r="BJ835" s="97"/>
      <c r="BK835" s="97"/>
      <c r="BL835" s="97"/>
      <c r="BM835" s="97"/>
      <c r="BN835" s="97"/>
    </row>
    <row r="836" spans="2:66" ht="25.5" customHeight="1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N836" s="153"/>
      <c r="O836" s="153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7"/>
      <c r="AV836" s="97"/>
      <c r="AW836" s="97"/>
      <c r="AX836" s="97"/>
      <c r="AY836" s="97"/>
      <c r="AZ836" s="97"/>
      <c r="BA836" s="97"/>
      <c r="BB836" s="97"/>
      <c r="BC836" s="97"/>
      <c r="BD836" s="97"/>
      <c r="BE836" s="97"/>
      <c r="BF836" s="97"/>
      <c r="BG836" s="97"/>
      <c r="BH836" s="97"/>
      <c r="BI836" s="97"/>
      <c r="BJ836" s="97"/>
      <c r="BK836" s="97"/>
      <c r="BL836" s="97"/>
      <c r="BM836" s="97"/>
      <c r="BN836" s="97"/>
    </row>
    <row r="837" spans="2:66" ht="25.5" customHeight="1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N837" s="153"/>
      <c r="O837" s="153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7"/>
      <c r="AV837" s="97"/>
      <c r="AW837" s="97"/>
      <c r="AX837" s="97"/>
      <c r="AY837" s="97"/>
      <c r="AZ837" s="97"/>
      <c r="BA837" s="97"/>
      <c r="BB837" s="97"/>
      <c r="BC837" s="97"/>
      <c r="BD837" s="97"/>
      <c r="BE837" s="97"/>
      <c r="BF837" s="97"/>
      <c r="BG837" s="97"/>
      <c r="BH837" s="97"/>
      <c r="BI837" s="97"/>
      <c r="BJ837" s="97"/>
      <c r="BK837" s="97"/>
      <c r="BL837" s="97"/>
      <c r="BM837" s="97"/>
      <c r="BN837" s="97"/>
    </row>
    <row r="838" spans="2:66" ht="25.5" customHeight="1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N838" s="153"/>
      <c r="O838" s="153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7"/>
      <c r="AV838" s="97"/>
      <c r="AW838" s="97"/>
      <c r="AX838" s="97"/>
      <c r="AY838" s="97"/>
      <c r="AZ838" s="97"/>
      <c r="BA838" s="97"/>
      <c r="BB838" s="97"/>
      <c r="BC838" s="97"/>
      <c r="BD838" s="97"/>
      <c r="BE838" s="97"/>
      <c r="BF838" s="97"/>
      <c r="BG838" s="97"/>
      <c r="BH838" s="97"/>
      <c r="BI838" s="97"/>
      <c r="BJ838" s="97"/>
      <c r="BK838" s="97"/>
      <c r="BL838" s="97"/>
      <c r="BM838" s="97"/>
      <c r="BN838" s="97"/>
    </row>
    <row r="839" spans="2:66" ht="25.5" customHeight="1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N839" s="153"/>
      <c r="O839" s="153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7"/>
      <c r="AV839" s="97"/>
      <c r="AW839" s="97"/>
      <c r="AX839" s="97"/>
      <c r="AY839" s="97"/>
      <c r="AZ839" s="97"/>
      <c r="BA839" s="97"/>
      <c r="BB839" s="97"/>
      <c r="BC839" s="97"/>
      <c r="BD839" s="97"/>
      <c r="BE839" s="97"/>
      <c r="BF839" s="97"/>
      <c r="BG839" s="97"/>
      <c r="BH839" s="97"/>
      <c r="BI839" s="97"/>
      <c r="BJ839" s="97"/>
      <c r="BK839" s="97"/>
      <c r="BL839" s="97"/>
      <c r="BM839" s="97"/>
      <c r="BN839" s="97"/>
    </row>
    <row r="840" spans="2:66" ht="25.5" customHeight="1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N840" s="153"/>
      <c r="O840" s="153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7"/>
      <c r="AV840" s="97"/>
      <c r="AW840" s="97"/>
      <c r="AX840" s="97"/>
      <c r="AY840" s="97"/>
      <c r="AZ840" s="97"/>
      <c r="BA840" s="97"/>
      <c r="BB840" s="97"/>
      <c r="BC840" s="97"/>
      <c r="BD840" s="97"/>
      <c r="BE840" s="97"/>
      <c r="BF840" s="97"/>
      <c r="BG840" s="97"/>
      <c r="BH840" s="97"/>
      <c r="BI840" s="97"/>
      <c r="BJ840" s="97"/>
      <c r="BK840" s="97"/>
      <c r="BL840" s="97"/>
      <c r="BM840" s="97"/>
      <c r="BN840" s="97"/>
    </row>
    <row r="841" spans="2:66" ht="25.5" customHeight="1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N841" s="153"/>
      <c r="O841" s="153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7"/>
      <c r="AV841" s="97"/>
      <c r="AW841" s="97"/>
      <c r="AX841" s="97"/>
      <c r="AY841" s="97"/>
      <c r="AZ841" s="97"/>
      <c r="BA841" s="97"/>
      <c r="BB841" s="97"/>
      <c r="BC841" s="97"/>
      <c r="BD841" s="97"/>
      <c r="BE841" s="97"/>
      <c r="BF841" s="97"/>
      <c r="BG841" s="97"/>
      <c r="BH841" s="97"/>
      <c r="BI841" s="97"/>
      <c r="BJ841" s="97"/>
      <c r="BK841" s="97"/>
      <c r="BL841" s="97"/>
      <c r="BM841" s="97"/>
      <c r="BN841" s="97"/>
    </row>
    <row r="842" spans="2:66" ht="25.5" customHeight="1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N842" s="153"/>
      <c r="O842" s="153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7"/>
      <c r="AV842" s="97"/>
      <c r="AW842" s="97"/>
      <c r="AX842" s="97"/>
      <c r="AY842" s="97"/>
      <c r="AZ842" s="97"/>
      <c r="BA842" s="97"/>
      <c r="BB842" s="97"/>
      <c r="BC842" s="97"/>
      <c r="BD842" s="97"/>
      <c r="BE842" s="97"/>
      <c r="BF842" s="97"/>
      <c r="BG842" s="97"/>
      <c r="BH842" s="97"/>
      <c r="BI842" s="97"/>
      <c r="BJ842" s="97"/>
      <c r="BK842" s="97"/>
      <c r="BL842" s="97"/>
      <c r="BM842" s="97"/>
      <c r="BN842" s="97"/>
    </row>
    <row r="843" spans="2:66" ht="25.5" customHeight="1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N843" s="153"/>
      <c r="O843" s="153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7"/>
      <c r="AV843" s="97"/>
      <c r="AW843" s="97"/>
      <c r="AX843" s="97"/>
      <c r="AY843" s="97"/>
      <c r="AZ843" s="97"/>
      <c r="BA843" s="97"/>
      <c r="BB843" s="97"/>
      <c r="BC843" s="97"/>
      <c r="BD843" s="97"/>
      <c r="BE843" s="97"/>
      <c r="BF843" s="97"/>
      <c r="BG843" s="97"/>
      <c r="BH843" s="97"/>
      <c r="BI843" s="97"/>
      <c r="BJ843" s="97"/>
      <c r="BK843" s="97"/>
      <c r="BL843" s="97"/>
      <c r="BM843" s="97"/>
      <c r="BN843" s="97"/>
    </row>
    <row r="844" spans="2:66" ht="25.5" customHeight="1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N844" s="153"/>
      <c r="O844" s="153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7"/>
      <c r="AV844" s="97"/>
      <c r="AW844" s="97"/>
      <c r="AX844" s="97"/>
      <c r="AY844" s="97"/>
      <c r="AZ844" s="97"/>
      <c r="BA844" s="97"/>
      <c r="BB844" s="97"/>
      <c r="BC844" s="97"/>
      <c r="BD844" s="97"/>
      <c r="BE844" s="97"/>
      <c r="BF844" s="97"/>
      <c r="BG844" s="97"/>
      <c r="BH844" s="97"/>
      <c r="BI844" s="97"/>
      <c r="BJ844" s="97"/>
      <c r="BK844" s="97"/>
      <c r="BL844" s="97"/>
      <c r="BM844" s="97"/>
      <c r="BN844" s="97"/>
    </row>
    <row r="845" spans="2:66" ht="25.5" customHeight="1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N845" s="153"/>
      <c r="O845" s="153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7"/>
      <c r="AV845" s="97"/>
      <c r="AW845" s="97"/>
      <c r="AX845" s="97"/>
      <c r="AY845" s="97"/>
      <c r="AZ845" s="97"/>
      <c r="BA845" s="97"/>
      <c r="BB845" s="97"/>
      <c r="BC845" s="97"/>
      <c r="BD845" s="97"/>
      <c r="BE845" s="97"/>
      <c r="BF845" s="97"/>
      <c r="BG845" s="97"/>
      <c r="BH845" s="97"/>
      <c r="BI845" s="97"/>
      <c r="BJ845" s="97"/>
      <c r="BK845" s="97"/>
      <c r="BL845" s="97"/>
      <c r="BM845" s="97"/>
      <c r="BN845" s="97"/>
    </row>
    <row r="846" spans="2:66" ht="25.5" customHeight="1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N846" s="153"/>
      <c r="O846" s="153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7"/>
      <c r="AV846" s="97"/>
      <c r="AW846" s="97"/>
      <c r="AX846" s="97"/>
      <c r="AY846" s="97"/>
      <c r="AZ846" s="97"/>
      <c r="BA846" s="97"/>
      <c r="BB846" s="97"/>
      <c r="BC846" s="97"/>
      <c r="BD846" s="97"/>
      <c r="BE846" s="97"/>
      <c r="BF846" s="97"/>
      <c r="BG846" s="97"/>
      <c r="BH846" s="97"/>
      <c r="BI846" s="97"/>
      <c r="BJ846" s="97"/>
      <c r="BK846" s="97"/>
      <c r="BL846" s="97"/>
      <c r="BM846" s="97"/>
      <c r="BN846" s="97"/>
    </row>
    <row r="847" spans="2:66" ht="25.5" customHeight="1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N847" s="153"/>
      <c r="O847" s="153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7"/>
      <c r="AV847" s="97"/>
      <c r="AW847" s="97"/>
      <c r="AX847" s="97"/>
      <c r="AY847" s="97"/>
      <c r="AZ847" s="97"/>
      <c r="BA847" s="97"/>
      <c r="BB847" s="97"/>
      <c r="BC847" s="97"/>
      <c r="BD847" s="97"/>
      <c r="BE847" s="97"/>
      <c r="BF847" s="97"/>
      <c r="BG847" s="97"/>
      <c r="BH847" s="97"/>
      <c r="BI847" s="97"/>
      <c r="BJ847" s="97"/>
      <c r="BK847" s="97"/>
      <c r="BL847" s="97"/>
      <c r="BM847" s="97"/>
      <c r="BN847" s="97"/>
    </row>
    <row r="848" spans="2:66" ht="25.5" customHeight="1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N848" s="153"/>
      <c r="O848" s="153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7"/>
      <c r="AV848" s="97"/>
      <c r="AW848" s="97"/>
      <c r="AX848" s="97"/>
      <c r="AY848" s="97"/>
      <c r="AZ848" s="97"/>
      <c r="BA848" s="97"/>
      <c r="BB848" s="97"/>
      <c r="BC848" s="97"/>
      <c r="BD848" s="97"/>
      <c r="BE848" s="97"/>
      <c r="BF848" s="97"/>
      <c r="BG848" s="97"/>
      <c r="BH848" s="97"/>
      <c r="BI848" s="97"/>
      <c r="BJ848" s="97"/>
      <c r="BK848" s="97"/>
      <c r="BL848" s="97"/>
      <c r="BM848" s="97"/>
      <c r="BN848" s="97"/>
    </row>
    <row r="849" spans="2:66" ht="25.5" customHeight="1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N849" s="153"/>
      <c r="O849" s="153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7"/>
      <c r="AV849" s="97"/>
      <c r="AW849" s="97"/>
      <c r="AX849" s="97"/>
      <c r="AY849" s="97"/>
      <c r="AZ849" s="97"/>
      <c r="BA849" s="97"/>
      <c r="BB849" s="97"/>
      <c r="BC849" s="97"/>
      <c r="BD849" s="97"/>
      <c r="BE849" s="97"/>
      <c r="BF849" s="97"/>
      <c r="BG849" s="97"/>
      <c r="BH849" s="97"/>
      <c r="BI849" s="97"/>
      <c r="BJ849" s="97"/>
      <c r="BK849" s="97"/>
      <c r="BL849" s="97"/>
      <c r="BM849" s="97"/>
      <c r="BN849" s="97"/>
    </row>
    <row r="850" spans="2:66" ht="25.5" customHeight="1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N850" s="153"/>
      <c r="O850" s="153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7"/>
      <c r="AV850" s="97"/>
      <c r="AW850" s="97"/>
      <c r="AX850" s="97"/>
      <c r="AY850" s="97"/>
      <c r="AZ850" s="97"/>
      <c r="BA850" s="97"/>
      <c r="BB850" s="97"/>
      <c r="BC850" s="97"/>
      <c r="BD850" s="97"/>
      <c r="BE850" s="97"/>
      <c r="BF850" s="97"/>
      <c r="BG850" s="97"/>
      <c r="BH850" s="97"/>
      <c r="BI850" s="97"/>
      <c r="BJ850" s="97"/>
      <c r="BK850" s="97"/>
      <c r="BL850" s="97"/>
      <c r="BM850" s="97"/>
      <c r="BN850" s="97"/>
    </row>
    <row r="851" spans="2:66" ht="25.5" customHeight="1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N851" s="153"/>
      <c r="O851" s="153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7"/>
      <c r="AV851" s="97"/>
      <c r="AW851" s="97"/>
      <c r="AX851" s="97"/>
      <c r="AY851" s="97"/>
      <c r="AZ851" s="97"/>
      <c r="BA851" s="97"/>
      <c r="BB851" s="97"/>
      <c r="BC851" s="97"/>
      <c r="BD851" s="97"/>
      <c r="BE851" s="97"/>
      <c r="BF851" s="97"/>
      <c r="BG851" s="97"/>
      <c r="BH851" s="97"/>
      <c r="BI851" s="97"/>
      <c r="BJ851" s="97"/>
      <c r="BK851" s="97"/>
      <c r="BL851" s="97"/>
      <c r="BM851" s="97"/>
      <c r="BN851" s="97"/>
    </row>
    <row r="852" spans="2:66" ht="25.5" customHeight="1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N852" s="153"/>
      <c r="O852" s="153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7"/>
      <c r="AV852" s="97"/>
      <c r="AW852" s="97"/>
      <c r="AX852" s="97"/>
      <c r="AY852" s="97"/>
      <c r="AZ852" s="97"/>
      <c r="BA852" s="97"/>
      <c r="BB852" s="97"/>
      <c r="BC852" s="97"/>
      <c r="BD852" s="97"/>
      <c r="BE852" s="97"/>
      <c r="BF852" s="97"/>
      <c r="BG852" s="97"/>
      <c r="BH852" s="97"/>
      <c r="BI852" s="97"/>
      <c r="BJ852" s="97"/>
      <c r="BK852" s="97"/>
      <c r="BL852" s="97"/>
      <c r="BM852" s="97"/>
      <c r="BN852" s="97"/>
    </row>
    <row r="853" spans="2:66" ht="25.5" customHeight="1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N853" s="153"/>
      <c r="O853" s="153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7"/>
      <c r="AV853" s="97"/>
      <c r="AW853" s="97"/>
      <c r="AX853" s="97"/>
      <c r="AY853" s="97"/>
      <c r="AZ853" s="97"/>
      <c r="BA853" s="97"/>
      <c r="BB853" s="97"/>
      <c r="BC853" s="97"/>
      <c r="BD853" s="97"/>
      <c r="BE853" s="97"/>
      <c r="BF853" s="97"/>
      <c r="BG853" s="97"/>
      <c r="BH853" s="97"/>
      <c r="BI853" s="97"/>
      <c r="BJ853" s="97"/>
      <c r="BK853" s="97"/>
      <c r="BL853" s="97"/>
      <c r="BM853" s="97"/>
      <c r="BN853" s="97"/>
    </row>
    <row r="854" spans="2:66" ht="25.5" customHeight="1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N854" s="153"/>
      <c r="O854" s="153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7"/>
      <c r="AV854" s="97"/>
      <c r="AW854" s="97"/>
      <c r="AX854" s="97"/>
      <c r="AY854" s="97"/>
      <c r="AZ854" s="97"/>
      <c r="BA854" s="97"/>
      <c r="BB854" s="97"/>
      <c r="BC854" s="97"/>
      <c r="BD854" s="97"/>
      <c r="BE854" s="97"/>
      <c r="BF854" s="97"/>
      <c r="BG854" s="97"/>
      <c r="BH854" s="97"/>
      <c r="BI854" s="97"/>
      <c r="BJ854" s="97"/>
      <c r="BK854" s="97"/>
      <c r="BL854" s="97"/>
      <c r="BM854" s="97"/>
      <c r="BN854" s="97"/>
    </row>
    <row r="855" spans="2:66" ht="25.5" customHeight="1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N855" s="153"/>
      <c r="O855" s="153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7"/>
      <c r="AV855" s="97"/>
      <c r="AW855" s="97"/>
      <c r="AX855" s="97"/>
      <c r="AY855" s="97"/>
      <c r="AZ855" s="97"/>
      <c r="BA855" s="97"/>
      <c r="BB855" s="97"/>
      <c r="BC855" s="97"/>
      <c r="BD855" s="97"/>
      <c r="BE855" s="97"/>
      <c r="BF855" s="97"/>
      <c r="BG855" s="97"/>
      <c r="BH855" s="97"/>
      <c r="BI855" s="97"/>
      <c r="BJ855" s="97"/>
      <c r="BK855" s="97"/>
      <c r="BL855" s="97"/>
      <c r="BM855" s="97"/>
      <c r="BN855" s="97"/>
    </row>
    <row r="856" spans="2:66" ht="25.5" customHeight="1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N856" s="153"/>
      <c r="O856" s="153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7"/>
      <c r="AV856" s="97"/>
      <c r="AW856" s="97"/>
      <c r="AX856" s="97"/>
      <c r="AY856" s="97"/>
      <c r="AZ856" s="97"/>
      <c r="BA856" s="97"/>
      <c r="BB856" s="97"/>
      <c r="BC856" s="97"/>
      <c r="BD856" s="97"/>
      <c r="BE856" s="97"/>
      <c r="BF856" s="97"/>
      <c r="BG856" s="97"/>
      <c r="BH856" s="97"/>
      <c r="BI856" s="97"/>
      <c r="BJ856" s="97"/>
      <c r="BK856" s="97"/>
      <c r="BL856" s="97"/>
      <c r="BM856" s="97"/>
      <c r="BN856" s="97"/>
    </row>
    <row r="857" spans="2:66" ht="25.5" customHeight="1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N857" s="153"/>
      <c r="O857" s="153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7"/>
      <c r="AV857" s="97"/>
      <c r="AW857" s="97"/>
      <c r="AX857" s="97"/>
      <c r="AY857" s="97"/>
      <c r="AZ857" s="97"/>
      <c r="BA857" s="97"/>
      <c r="BB857" s="97"/>
      <c r="BC857" s="97"/>
      <c r="BD857" s="97"/>
      <c r="BE857" s="97"/>
      <c r="BF857" s="97"/>
      <c r="BG857" s="97"/>
      <c r="BH857" s="97"/>
      <c r="BI857" s="97"/>
      <c r="BJ857" s="97"/>
      <c r="BK857" s="97"/>
      <c r="BL857" s="97"/>
      <c r="BM857" s="97"/>
      <c r="BN857" s="97"/>
    </row>
    <row r="858" spans="2:66" ht="25.5" customHeight="1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N858" s="153"/>
      <c r="O858" s="153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7"/>
      <c r="AV858" s="97"/>
      <c r="AW858" s="97"/>
      <c r="AX858" s="97"/>
      <c r="AY858" s="97"/>
      <c r="AZ858" s="97"/>
      <c r="BA858" s="97"/>
      <c r="BB858" s="97"/>
      <c r="BC858" s="97"/>
      <c r="BD858" s="97"/>
      <c r="BE858" s="97"/>
      <c r="BF858" s="97"/>
      <c r="BG858" s="97"/>
      <c r="BH858" s="97"/>
      <c r="BI858" s="97"/>
      <c r="BJ858" s="97"/>
      <c r="BK858" s="97"/>
      <c r="BL858" s="97"/>
      <c r="BM858" s="97"/>
      <c r="BN858" s="97"/>
    </row>
    <row r="859" spans="2:66" ht="25.5" customHeight="1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N859" s="153"/>
      <c r="O859" s="153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7"/>
      <c r="AV859" s="97"/>
      <c r="AW859" s="97"/>
      <c r="AX859" s="97"/>
      <c r="AY859" s="97"/>
      <c r="AZ859" s="97"/>
      <c r="BA859" s="97"/>
      <c r="BB859" s="97"/>
      <c r="BC859" s="97"/>
      <c r="BD859" s="97"/>
      <c r="BE859" s="97"/>
      <c r="BF859" s="97"/>
      <c r="BG859" s="97"/>
      <c r="BH859" s="97"/>
      <c r="BI859" s="97"/>
      <c r="BJ859" s="97"/>
      <c r="BK859" s="97"/>
      <c r="BL859" s="97"/>
      <c r="BM859" s="97"/>
      <c r="BN859" s="97"/>
    </row>
    <row r="860" spans="2:66" ht="25.5" customHeight="1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N860" s="153"/>
      <c r="O860" s="153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7"/>
      <c r="AV860" s="97"/>
      <c r="AW860" s="97"/>
      <c r="AX860" s="97"/>
      <c r="AY860" s="97"/>
      <c r="AZ860" s="97"/>
      <c r="BA860" s="97"/>
      <c r="BB860" s="97"/>
      <c r="BC860" s="97"/>
      <c r="BD860" s="97"/>
      <c r="BE860" s="97"/>
      <c r="BF860" s="97"/>
      <c r="BG860" s="97"/>
      <c r="BH860" s="97"/>
      <c r="BI860" s="97"/>
      <c r="BJ860" s="97"/>
      <c r="BK860" s="97"/>
      <c r="BL860" s="97"/>
      <c r="BM860" s="97"/>
      <c r="BN860" s="97"/>
    </row>
    <row r="861" spans="2:66" ht="25.5" customHeight="1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N861" s="153"/>
      <c r="O861" s="153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7"/>
      <c r="AV861" s="97"/>
      <c r="AW861" s="97"/>
      <c r="AX861" s="97"/>
      <c r="AY861" s="97"/>
      <c r="AZ861" s="97"/>
      <c r="BA861" s="97"/>
      <c r="BB861" s="97"/>
      <c r="BC861" s="97"/>
      <c r="BD861" s="97"/>
      <c r="BE861" s="97"/>
      <c r="BF861" s="97"/>
      <c r="BG861" s="97"/>
      <c r="BH861" s="97"/>
      <c r="BI861" s="97"/>
      <c r="BJ861" s="97"/>
      <c r="BK861" s="97"/>
      <c r="BL861" s="97"/>
      <c r="BM861" s="97"/>
      <c r="BN861" s="97"/>
    </row>
    <row r="862" spans="2:66" ht="25.5" customHeight="1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N862" s="153"/>
      <c r="O862" s="153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7"/>
      <c r="AV862" s="97"/>
      <c r="AW862" s="97"/>
      <c r="AX862" s="97"/>
      <c r="AY862" s="97"/>
      <c r="AZ862" s="97"/>
      <c r="BA862" s="97"/>
      <c r="BB862" s="97"/>
      <c r="BC862" s="97"/>
      <c r="BD862" s="97"/>
      <c r="BE862" s="97"/>
      <c r="BF862" s="97"/>
      <c r="BG862" s="97"/>
      <c r="BH862" s="97"/>
      <c r="BI862" s="97"/>
      <c r="BJ862" s="97"/>
      <c r="BK862" s="97"/>
      <c r="BL862" s="97"/>
      <c r="BM862" s="97"/>
      <c r="BN862" s="97"/>
    </row>
    <row r="863" spans="2:66" ht="25.5" customHeight="1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N863" s="153"/>
      <c r="O863" s="153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7"/>
      <c r="AV863" s="97"/>
      <c r="AW863" s="97"/>
      <c r="AX863" s="97"/>
      <c r="AY863" s="97"/>
      <c r="AZ863" s="97"/>
      <c r="BA863" s="97"/>
      <c r="BB863" s="97"/>
      <c r="BC863" s="97"/>
      <c r="BD863" s="97"/>
      <c r="BE863" s="97"/>
      <c r="BF863" s="97"/>
      <c r="BG863" s="97"/>
      <c r="BH863" s="97"/>
      <c r="BI863" s="97"/>
      <c r="BJ863" s="97"/>
      <c r="BK863" s="97"/>
      <c r="BL863" s="97"/>
      <c r="BM863" s="97"/>
      <c r="BN863" s="97"/>
    </row>
    <row r="864" spans="2:66" ht="25.5" customHeight="1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N864" s="153"/>
      <c r="O864" s="153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7"/>
      <c r="AV864" s="97"/>
      <c r="AW864" s="97"/>
      <c r="AX864" s="97"/>
      <c r="AY864" s="97"/>
      <c r="AZ864" s="97"/>
      <c r="BA864" s="97"/>
      <c r="BB864" s="97"/>
      <c r="BC864" s="97"/>
      <c r="BD864" s="97"/>
      <c r="BE864" s="97"/>
      <c r="BF864" s="97"/>
      <c r="BG864" s="97"/>
      <c r="BH864" s="97"/>
      <c r="BI864" s="97"/>
      <c r="BJ864" s="97"/>
      <c r="BK864" s="97"/>
      <c r="BL864" s="97"/>
      <c r="BM864" s="97"/>
      <c r="BN864" s="97"/>
    </row>
    <row r="865" spans="2:66" ht="25.5" customHeight="1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N865" s="153"/>
      <c r="O865" s="153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7"/>
      <c r="AV865" s="97"/>
      <c r="AW865" s="97"/>
      <c r="AX865" s="97"/>
      <c r="AY865" s="97"/>
      <c r="AZ865" s="97"/>
      <c r="BA865" s="97"/>
      <c r="BB865" s="97"/>
      <c r="BC865" s="97"/>
      <c r="BD865" s="97"/>
      <c r="BE865" s="97"/>
      <c r="BF865" s="97"/>
      <c r="BG865" s="97"/>
      <c r="BH865" s="97"/>
      <c r="BI865" s="97"/>
      <c r="BJ865" s="97"/>
      <c r="BK865" s="97"/>
      <c r="BL865" s="97"/>
      <c r="BM865" s="97"/>
      <c r="BN865" s="97"/>
    </row>
    <row r="866" spans="2:66" ht="25.5" customHeight="1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N866" s="153"/>
      <c r="O866" s="153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7"/>
      <c r="AV866" s="97"/>
      <c r="AW866" s="97"/>
      <c r="AX866" s="97"/>
      <c r="AY866" s="97"/>
      <c r="AZ866" s="97"/>
      <c r="BA866" s="97"/>
      <c r="BB866" s="97"/>
      <c r="BC866" s="97"/>
      <c r="BD866" s="97"/>
      <c r="BE866" s="97"/>
      <c r="BF866" s="97"/>
      <c r="BG866" s="97"/>
      <c r="BH866" s="97"/>
      <c r="BI866" s="97"/>
      <c r="BJ866" s="97"/>
      <c r="BK866" s="97"/>
      <c r="BL866" s="97"/>
      <c r="BM866" s="97"/>
      <c r="BN866" s="97"/>
    </row>
    <row r="867" spans="2:66" ht="25.5" customHeight="1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N867" s="153"/>
      <c r="O867" s="153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7"/>
      <c r="AV867" s="97"/>
      <c r="AW867" s="97"/>
      <c r="AX867" s="97"/>
      <c r="AY867" s="97"/>
      <c r="AZ867" s="97"/>
      <c r="BA867" s="97"/>
      <c r="BB867" s="97"/>
      <c r="BC867" s="97"/>
      <c r="BD867" s="97"/>
      <c r="BE867" s="97"/>
      <c r="BF867" s="97"/>
      <c r="BG867" s="97"/>
      <c r="BH867" s="97"/>
      <c r="BI867" s="97"/>
      <c r="BJ867" s="97"/>
      <c r="BK867" s="97"/>
      <c r="BL867" s="97"/>
      <c r="BM867" s="97"/>
      <c r="BN867" s="97"/>
    </row>
    <row r="868" spans="2:66" ht="25.5" customHeight="1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N868" s="153"/>
      <c r="O868" s="153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7"/>
      <c r="AV868" s="97"/>
      <c r="AW868" s="97"/>
      <c r="AX868" s="97"/>
      <c r="AY868" s="97"/>
      <c r="AZ868" s="97"/>
      <c r="BA868" s="97"/>
      <c r="BB868" s="97"/>
      <c r="BC868" s="97"/>
      <c r="BD868" s="97"/>
      <c r="BE868" s="97"/>
      <c r="BF868" s="97"/>
      <c r="BG868" s="97"/>
      <c r="BH868" s="97"/>
      <c r="BI868" s="97"/>
      <c r="BJ868" s="97"/>
      <c r="BK868" s="97"/>
      <c r="BL868" s="97"/>
      <c r="BM868" s="97"/>
      <c r="BN868" s="97"/>
    </row>
    <row r="869" spans="2:66" ht="25.5" customHeight="1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N869" s="153"/>
      <c r="O869" s="153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7"/>
      <c r="AV869" s="97"/>
      <c r="AW869" s="97"/>
      <c r="AX869" s="97"/>
      <c r="AY869" s="97"/>
      <c r="AZ869" s="97"/>
      <c r="BA869" s="97"/>
      <c r="BB869" s="97"/>
      <c r="BC869" s="97"/>
      <c r="BD869" s="97"/>
      <c r="BE869" s="97"/>
      <c r="BF869" s="97"/>
      <c r="BG869" s="97"/>
      <c r="BH869" s="97"/>
      <c r="BI869" s="97"/>
      <c r="BJ869" s="97"/>
      <c r="BK869" s="97"/>
      <c r="BL869" s="97"/>
      <c r="BM869" s="97"/>
      <c r="BN869" s="97"/>
    </row>
    <row r="870" spans="2:66" ht="25.5" customHeight="1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N870" s="153"/>
      <c r="O870" s="153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7"/>
      <c r="AV870" s="97"/>
      <c r="AW870" s="97"/>
      <c r="AX870" s="97"/>
      <c r="AY870" s="97"/>
      <c r="AZ870" s="97"/>
      <c r="BA870" s="97"/>
      <c r="BB870" s="97"/>
      <c r="BC870" s="97"/>
      <c r="BD870" s="97"/>
      <c r="BE870" s="97"/>
      <c r="BF870" s="97"/>
      <c r="BG870" s="97"/>
      <c r="BH870" s="97"/>
      <c r="BI870" s="97"/>
      <c r="BJ870" s="97"/>
      <c r="BK870" s="97"/>
      <c r="BL870" s="97"/>
      <c r="BM870" s="97"/>
      <c r="BN870" s="97"/>
    </row>
    <row r="871" spans="2:66" ht="25.5" customHeight="1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N871" s="153"/>
      <c r="O871" s="153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7"/>
      <c r="AV871" s="97"/>
      <c r="AW871" s="97"/>
      <c r="AX871" s="97"/>
      <c r="AY871" s="97"/>
      <c r="AZ871" s="97"/>
      <c r="BA871" s="97"/>
      <c r="BB871" s="97"/>
      <c r="BC871" s="97"/>
      <c r="BD871" s="97"/>
      <c r="BE871" s="97"/>
      <c r="BF871" s="97"/>
      <c r="BG871" s="97"/>
      <c r="BH871" s="97"/>
      <c r="BI871" s="97"/>
      <c r="BJ871" s="97"/>
      <c r="BK871" s="97"/>
      <c r="BL871" s="97"/>
      <c r="BM871" s="97"/>
      <c r="BN871" s="97"/>
    </row>
    <row r="872" spans="2:66" ht="25.5" customHeight="1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N872" s="153"/>
      <c r="O872" s="153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7"/>
      <c r="AV872" s="97"/>
      <c r="AW872" s="97"/>
      <c r="AX872" s="97"/>
      <c r="AY872" s="97"/>
      <c r="AZ872" s="97"/>
      <c r="BA872" s="97"/>
      <c r="BB872" s="97"/>
      <c r="BC872" s="97"/>
      <c r="BD872" s="97"/>
      <c r="BE872" s="97"/>
      <c r="BF872" s="97"/>
      <c r="BG872" s="97"/>
      <c r="BH872" s="97"/>
      <c r="BI872" s="97"/>
      <c r="BJ872" s="97"/>
      <c r="BK872" s="97"/>
      <c r="BL872" s="97"/>
      <c r="BM872" s="97"/>
      <c r="BN872" s="97"/>
    </row>
    <row r="873" spans="2:66" ht="25.5" customHeight="1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N873" s="153"/>
      <c r="O873" s="153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7"/>
      <c r="AV873" s="97"/>
      <c r="AW873" s="97"/>
      <c r="AX873" s="97"/>
      <c r="AY873" s="97"/>
      <c r="AZ873" s="97"/>
      <c r="BA873" s="97"/>
      <c r="BB873" s="97"/>
      <c r="BC873" s="97"/>
      <c r="BD873" s="97"/>
      <c r="BE873" s="97"/>
      <c r="BF873" s="97"/>
      <c r="BG873" s="97"/>
      <c r="BH873" s="97"/>
      <c r="BI873" s="97"/>
      <c r="BJ873" s="97"/>
      <c r="BK873" s="97"/>
      <c r="BL873" s="97"/>
      <c r="BM873" s="97"/>
      <c r="BN873" s="97"/>
    </row>
    <row r="874" spans="2:66" ht="25.5" customHeight="1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N874" s="153"/>
      <c r="O874" s="153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7"/>
      <c r="AV874" s="97"/>
      <c r="AW874" s="97"/>
      <c r="AX874" s="97"/>
      <c r="AY874" s="97"/>
      <c r="AZ874" s="97"/>
      <c r="BA874" s="97"/>
      <c r="BB874" s="97"/>
      <c r="BC874" s="97"/>
      <c r="BD874" s="97"/>
      <c r="BE874" s="97"/>
      <c r="BF874" s="97"/>
      <c r="BG874" s="97"/>
      <c r="BH874" s="97"/>
      <c r="BI874" s="97"/>
      <c r="BJ874" s="97"/>
      <c r="BK874" s="97"/>
      <c r="BL874" s="97"/>
      <c r="BM874" s="97"/>
      <c r="BN874" s="97"/>
    </row>
    <row r="875" spans="2:66" ht="25.5" customHeight="1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N875" s="153"/>
      <c r="O875" s="153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7"/>
      <c r="AV875" s="97"/>
      <c r="AW875" s="97"/>
      <c r="AX875" s="97"/>
      <c r="AY875" s="97"/>
      <c r="AZ875" s="97"/>
      <c r="BA875" s="97"/>
      <c r="BB875" s="97"/>
      <c r="BC875" s="97"/>
      <c r="BD875" s="97"/>
      <c r="BE875" s="97"/>
      <c r="BF875" s="97"/>
      <c r="BG875" s="97"/>
      <c r="BH875" s="97"/>
      <c r="BI875" s="97"/>
      <c r="BJ875" s="97"/>
      <c r="BK875" s="97"/>
      <c r="BL875" s="97"/>
      <c r="BM875" s="97"/>
      <c r="BN875" s="97"/>
    </row>
    <row r="876" spans="2:66" ht="25.5" customHeight="1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N876" s="153"/>
      <c r="O876" s="153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7"/>
      <c r="AV876" s="97"/>
      <c r="AW876" s="97"/>
      <c r="AX876" s="97"/>
      <c r="AY876" s="97"/>
      <c r="AZ876" s="97"/>
      <c r="BA876" s="97"/>
      <c r="BB876" s="97"/>
      <c r="BC876" s="97"/>
      <c r="BD876" s="97"/>
      <c r="BE876" s="97"/>
      <c r="BF876" s="97"/>
      <c r="BG876" s="97"/>
      <c r="BH876" s="97"/>
      <c r="BI876" s="97"/>
      <c r="BJ876" s="97"/>
      <c r="BK876" s="97"/>
      <c r="BL876" s="97"/>
      <c r="BM876" s="97"/>
      <c r="BN876" s="97"/>
    </row>
    <row r="877" spans="2:66" ht="25.5" customHeight="1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N877" s="153"/>
      <c r="O877" s="153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7"/>
      <c r="AV877" s="97"/>
      <c r="AW877" s="97"/>
      <c r="AX877" s="97"/>
      <c r="AY877" s="97"/>
      <c r="AZ877" s="97"/>
      <c r="BA877" s="97"/>
      <c r="BB877" s="97"/>
      <c r="BC877" s="97"/>
      <c r="BD877" s="97"/>
      <c r="BE877" s="97"/>
      <c r="BF877" s="97"/>
      <c r="BG877" s="97"/>
      <c r="BH877" s="97"/>
      <c r="BI877" s="97"/>
      <c r="BJ877" s="97"/>
      <c r="BK877" s="97"/>
      <c r="BL877" s="97"/>
      <c r="BM877" s="97"/>
      <c r="BN877" s="97"/>
    </row>
    <row r="878" spans="2:66" ht="25.5" customHeight="1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N878" s="153"/>
      <c r="O878" s="153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7"/>
      <c r="AV878" s="97"/>
      <c r="AW878" s="97"/>
      <c r="AX878" s="97"/>
      <c r="AY878" s="97"/>
      <c r="AZ878" s="97"/>
      <c r="BA878" s="97"/>
      <c r="BB878" s="97"/>
      <c r="BC878" s="97"/>
      <c r="BD878" s="97"/>
      <c r="BE878" s="97"/>
      <c r="BF878" s="97"/>
      <c r="BG878" s="97"/>
      <c r="BH878" s="97"/>
      <c r="BI878" s="97"/>
      <c r="BJ878" s="97"/>
      <c r="BK878" s="97"/>
      <c r="BL878" s="97"/>
      <c r="BM878" s="97"/>
      <c r="BN878" s="97"/>
    </row>
    <row r="879" spans="2:66" ht="25.5" customHeight="1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N879" s="153"/>
      <c r="O879" s="153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7"/>
      <c r="AV879" s="97"/>
      <c r="AW879" s="97"/>
      <c r="AX879" s="97"/>
      <c r="AY879" s="97"/>
      <c r="AZ879" s="97"/>
      <c r="BA879" s="97"/>
      <c r="BB879" s="97"/>
      <c r="BC879" s="97"/>
      <c r="BD879" s="97"/>
      <c r="BE879" s="97"/>
      <c r="BF879" s="97"/>
      <c r="BG879" s="97"/>
      <c r="BH879" s="97"/>
      <c r="BI879" s="97"/>
      <c r="BJ879" s="97"/>
      <c r="BK879" s="97"/>
      <c r="BL879" s="97"/>
      <c r="BM879" s="97"/>
      <c r="BN879" s="97"/>
    </row>
    <row r="880" spans="2:66" ht="25.5" customHeight="1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N880" s="153"/>
      <c r="O880" s="153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7"/>
      <c r="AV880" s="97"/>
      <c r="AW880" s="97"/>
      <c r="AX880" s="97"/>
      <c r="AY880" s="97"/>
      <c r="AZ880" s="97"/>
      <c r="BA880" s="97"/>
      <c r="BB880" s="97"/>
      <c r="BC880" s="97"/>
      <c r="BD880" s="97"/>
      <c r="BE880" s="97"/>
      <c r="BF880" s="97"/>
      <c r="BG880" s="97"/>
      <c r="BH880" s="97"/>
      <c r="BI880" s="97"/>
      <c r="BJ880" s="97"/>
      <c r="BK880" s="97"/>
      <c r="BL880" s="97"/>
      <c r="BM880" s="97"/>
      <c r="BN880" s="97"/>
    </row>
    <row r="881" spans="2:66" ht="25.5" customHeight="1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N881" s="153"/>
      <c r="O881" s="153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7"/>
      <c r="AV881" s="97"/>
      <c r="AW881" s="97"/>
      <c r="AX881" s="97"/>
      <c r="AY881" s="97"/>
      <c r="AZ881" s="97"/>
      <c r="BA881" s="97"/>
      <c r="BB881" s="97"/>
      <c r="BC881" s="97"/>
      <c r="BD881" s="97"/>
      <c r="BE881" s="97"/>
      <c r="BF881" s="97"/>
      <c r="BG881" s="97"/>
      <c r="BH881" s="97"/>
      <c r="BI881" s="97"/>
      <c r="BJ881" s="97"/>
      <c r="BK881" s="97"/>
      <c r="BL881" s="97"/>
      <c r="BM881" s="97"/>
      <c r="BN881" s="97"/>
    </row>
    <row r="882" spans="2:66" ht="25.5" customHeight="1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N882" s="153"/>
      <c r="O882" s="153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7"/>
      <c r="AV882" s="97"/>
      <c r="AW882" s="97"/>
      <c r="AX882" s="97"/>
      <c r="AY882" s="97"/>
      <c r="AZ882" s="97"/>
      <c r="BA882" s="97"/>
      <c r="BB882" s="97"/>
      <c r="BC882" s="97"/>
      <c r="BD882" s="97"/>
      <c r="BE882" s="97"/>
      <c r="BF882" s="97"/>
      <c r="BG882" s="97"/>
      <c r="BH882" s="97"/>
      <c r="BI882" s="97"/>
      <c r="BJ882" s="97"/>
      <c r="BK882" s="97"/>
      <c r="BL882" s="97"/>
      <c r="BM882" s="97"/>
      <c r="BN882" s="97"/>
    </row>
    <row r="883" spans="2:66" ht="25.5" customHeight="1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N883" s="153"/>
      <c r="O883" s="153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7"/>
      <c r="AV883" s="97"/>
      <c r="AW883" s="97"/>
      <c r="AX883" s="97"/>
      <c r="AY883" s="97"/>
      <c r="AZ883" s="97"/>
      <c r="BA883" s="97"/>
      <c r="BB883" s="97"/>
      <c r="BC883" s="97"/>
      <c r="BD883" s="97"/>
      <c r="BE883" s="97"/>
      <c r="BF883" s="97"/>
      <c r="BG883" s="97"/>
      <c r="BH883" s="97"/>
      <c r="BI883" s="97"/>
      <c r="BJ883" s="97"/>
      <c r="BK883" s="97"/>
      <c r="BL883" s="97"/>
      <c r="BM883" s="97"/>
      <c r="BN883" s="97"/>
    </row>
    <row r="884" spans="2:66" ht="25.5" customHeight="1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N884" s="153"/>
      <c r="O884" s="153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7"/>
      <c r="AV884" s="97"/>
      <c r="AW884" s="97"/>
      <c r="AX884" s="97"/>
      <c r="AY884" s="97"/>
      <c r="AZ884" s="97"/>
      <c r="BA884" s="97"/>
      <c r="BB884" s="97"/>
      <c r="BC884" s="97"/>
      <c r="BD884" s="97"/>
      <c r="BE884" s="97"/>
      <c r="BF884" s="97"/>
      <c r="BG884" s="97"/>
      <c r="BH884" s="97"/>
      <c r="BI884" s="97"/>
      <c r="BJ884" s="97"/>
      <c r="BK884" s="97"/>
      <c r="BL884" s="97"/>
      <c r="BM884" s="97"/>
      <c r="BN884" s="97"/>
    </row>
    <row r="885" spans="2:66" ht="25.5" customHeight="1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N885" s="153"/>
      <c r="O885" s="153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7"/>
      <c r="AV885" s="97"/>
      <c r="AW885" s="97"/>
      <c r="AX885" s="97"/>
      <c r="AY885" s="97"/>
      <c r="AZ885" s="97"/>
      <c r="BA885" s="97"/>
      <c r="BB885" s="97"/>
      <c r="BC885" s="97"/>
      <c r="BD885" s="97"/>
      <c r="BE885" s="97"/>
      <c r="BF885" s="97"/>
      <c r="BG885" s="97"/>
      <c r="BH885" s="97"/>
      <c r="BI885" s="97"/>
      <c r="BJ885" s="97"/>
      <c r="BK885" s="97"/>
      <c r="BL885" s="97"/>
      <c r="BM885" s="97"/>
      <c r="BN885" s="97"/>
    </row>
    <row r="886" spans="2:66" ht="25.5" customHeight="1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N886" s="153"/>
      <c r="O886" s="153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7"/>
      <c r="AV886" s="97"/>
      <c r="AW886" s="97"/>
      <c r="AX886" s="97"/>
      <c r="AY886" s="97"/>
      <c r="AZ886" s="97"/>
      <c r="BA886" s="97"/>
      <c r="BB886" s="97"/>
      <c r="BC886" s="97"/>
      <c r="BD886" s="97"/>
      <c r="BE886" s="97"/>
      <c r="BF886" s="97"/>
      <c r="BG886" s="97"/>
      <c r="BH886" s="97"/>
      <c r="BI886" s="97"/>
      <c r="BJ886" s="97"/>
      <c r="BK886" s="97"/>
      <c r="BL886" s="97"/>
      <c r="BM886" s="97"/>
      <c r="BN886" s="97"/>
    </row>
    <row r="887" spans="2:66" ht="25.5" customHeight="1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N887" s="153"/>
      <c r="O887" s="153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7"/>
      <c r="AV887" s="97"/>
      <c r="AW887" s="97"/>
      <c r="AX887" s="97"/>
      <c r="AY887" s="97"/>
      <c r="AZ887" s="97"/>
      <c r="BA887" s="97"/>
      <c r="BB887" s="97"/>
      <c r="BC887" s="97"/>
      <c r="BD887" s="97"/>
      <c r="BE887" s="97"/>
      <c r="BF887" s="97"/>
      <c r="BG887" s="97"/>
      <c r="BH887" s="97"/>
      <c r="BI887" s="97"/>
      <c r="BJ887" s="97"/>
      <c r="BK887" s="97"/>
      <c r="BL887" s="97"/>
      <c r="BM887" s="97"/>
      <c r="BN887" s="97"/>
    </row>
    <row r="888" spans="2:66" ht="25.5" customHeight="1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N888" s="153"/>
      <c r="O888" s="153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7"/>
      <c r="AV888" s="97"/>
      <c r="AW888" s="97"/>
      <c r="AX888" s="97"/>
      <c r="AY888" s="97"/>
      <c r="AZ888" s="97"/>
      <c r="BA888" s="97"/>
      <c r="BB888" s="97"/>
      <c r="BC888" s="97"/>
      <c r="BD888" s="97"/>
      <c r="BE888" s="97"/>
      <c r="BF888" s="97"/>
      <c r="BG888" s="97"/>
      <c r="BH888" s="97"/>
      <c r="BI888" s="97"/>
      <c r="BJ888" s="97"/>
      <c r="BK888" s="97"/>
      <c r="BL888" s="97"/>
      <c r="BM888" s="97"/>
      <c r="BN888" s="97"/>
    </row>
    <row r="889" spans="2:66" ht="25.5" customHeight="1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N889" s="153"/>
      <c r="O889" s="153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7"/>
      <c r="AV889" s="97"/>
      <c r="AW889" s="97"/>
      <c r="AX889" s="97"/>
      <c r="AY889" s="97"/>
      <c r="AZ889" s="97"/>
      <c r="BA889" s="97"/>
      <c r="BB889" s="97"/>
      <c r="BC889" s="97"/>
      <c r="BD889" s="97"/>
      <c r="BE889" s="97"/>
      <c r="BF889" s="97"/>
      <c r="BG889" s="97"/>
      <c r="BH889" s="97"/>
      <c r="BI889" s="97"/>
      <c r="BJ889" s="97"/>
      <c r="BK889" s="97"/>
      <c r="BL889" s="97"/>
      <c r="BM889" s="97"/>
      <c r="BN889" s="97"/>
    </row>
    <row r="890" spans="2:66" ht="25.5" customHeight="1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N890" s="153"/>
      <c r="O890" s="153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7"/>
      <c r="AV890" s="97"/>
      <c r="AW890" s="97"/>
      <c r="AX890" s="97"/>
      <c r="AY890" s="97"/>
      <c r="AZ890" s="97"/>
      <c r="BA890" s="97"/>
      <c r="BB890" s="97"/>
      <c r="BC890" s="97"/>
      <c r="BD890" s="97"/>
      <c r="BE890" s="97"/>
      <c r="BF890" s="97"/>
      <c r="BG890" s="97"/>
      <c r="BH890" s="97"/>
      <c r="BI890" s="97"/>
      <c r="BJ890" s="97"/>
      <c r="BK890" s="97"/>
      <c r="BL890" s="97"/>
      <c r="BM890" s="97"/>
      <c r="BN890" s="97"/>
    </row>
    <row r="891" spans="2:66" ht="25.5" customHeight="1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N891" s="153"/>
      <c r="O891" s="153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7"/>
      <c r="AV891" s="97"/>
      <c r="AW891" s="97"/>
      <c r="AX891" s="97"/>
      <c r="AY891" s="97"/>
      <c r="AZ891" s="97"/>
      <c r="BA891" s="97"/>
      <c r="BB891" s="97"/>
      <c r="BC891" s="97"/>
      <c r="BD891" s="97"/>
      <c r="BE891" s="97"/>
      <c r="BF891" s="97"/>
      <c r="BG891" s="97"/>
      <c r="BH891" s="97"/>
      <c r="BI891" s="97"/>
      <c r="BJ891" s="97"/>
      <c r="BK891" s="97"/>
      <c r="BL891" s="97"/>
      <c r="BM891" s="97"/>
      <c r="BN891" s="97"/>
    </row>
    <row r="892" spans="2:66" ht="25.5" customHeight="1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N892" s="153"/>
      <c r="O892" s="153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7"/>
      <c r="AV892" s="97"/>
      <c r="AW892" s="97"/>
      <c r="AX892" s="97"/>
      <c r="AY892" s="97"/>
      <c r="AZ892" s="97"/>
      <c r="BA892" s="97"/>
      <c r="BB892" s="97"/>
      <c r="BC892" s="97"/>
      <c r="BD892" s="97"/>
      <c r="BE892" s="97"/>
      <c r="BF892" s="97"/>
      <c r="BG892" s="97"/>
      <c r="BH892" s="97"/>
      <c r="BI892" s="97"/>
      <c r="BJ892" s="97"/>
      <c r="BK892" s="97"/>
      <c r="BL892" s="97"/>
      <c r="BM892" s="97"/>
      <c r="BN892" s="97"/>
    </row>
    <row r="893" spans="2:66" ht="25.5" customHeight="1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N893" s="153"/>
      <c r="O893" s="153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7"/>
      <c r="AV893" s="97"/>
      <c r="AW893" s="97"/>
      <c r="AX893" s="97"/>
      <c r="AY893" s="97"/>
      <c r="AZ893" s="97"/>
      <c r="BA893" s="97"/>
      <c r="BB893" s="97"/>
      <c r="BC893" s="97"/>
      <c r="BD893" s="97"/>
      <c r="BE893" s="97"/>
      <c r="BF893" s="97"/>
      <c r="BG893" s="97"/>
      <c r="BH893" s="97"/>
      <c r="BI893" s="97"/>
      <c r="BJ893" s="97"/>
      <c r="BK893" s="97"/>
      <c r="BL893" s="97"/>
      <c r="BM893" s="97"/>
      <c r="BN893" s="97"/>
    </row>
    <row r="894" spans="2:66" ht="25.5" customHeight="1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N894" s="153"/>
      <c r="O894" s="153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7"/>
      <c r="AV894" s="97"/>
      <c r="AW894" s="97"/>
      <c r="AX894" s="97"/>
      <c r="AY894" s="97"/>
      <c r="AZ894" s="97"/>
      <c r="BA894" s="97"/>
      <c r="BB894" s="97"/>
      <c r="BC894" s="97"/>
      <c r="BD894" s="97"/>
      <c r="BE894" s="97"/>
      <c r="BF894" s="97"/>
      <c r="BG894" s="97"/>
      <c r="BH894" s="97"/>
      <c r="BI894" s="97"/>
      <c r="BJ894" s="97"/>
      <c r="BK894" s="97"/>
      <c r="BL894" s="97"/>
      <c r="BM894" s="97"/>
      <c r="BN894" s="97"/>
    </row>
    <row r="895" spans="2:66" ht="25.5" customHeight="1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N895" s="153"/>
      <c r="O895" s="153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7"/>
      <c r="AV895" s="97"/>
      <c r="AW895" s="97"/>
      <c r="AX895" s="97"/>
      <c r="AY895" s="97"/>
      <c r="AZ895" s="97"/>
      <c r="BA895" s="97"/>
      <c r="BB895" s="97"/>
      <c r="BC895" s="97"/>
      <c r="BD895" s="97"/>
      <c r="BE895" s="97"/>
      <c r="BF895" s="97"/>
      <c r="BG895" s="97"/>
      <c r="BH895" s="97"/>
      <c r="BI895" s="97"/>
      <c r="BJ895" s="97"/>
      <c r="BK895" s="97"/>
      <c r="BL895" s="97"/>
      <c r="BM895" s="97"/>
      <c r="BN895" s="97"/>
    </row>
    <row r="896" spans="2:66" ht="25.5" customHeight="1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N896" s="153"/>
      <c r="O896" s="153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7"/>
      <c r="AV896" s="97"/>
      <c r="AW896" s="97"/>
      <c r="AX896" s="97"/>
      <c r="AY896" s="97"/>
      <c r="AZ896" s="97"/>
      <c r="BA896" s="97"/>
      <c r="BB896" s="97"/>
      <c r="BC896" s="97"/>
      <c r="BD896" s="97"/>
      <c r="BE896" s="97"/>
      <c r="BF896" s="97"/>
      <c r="BG896" s="97"/>
      <c r="BH896" s="97"/>
      <c r="BI896" s="97"/>
      <c r="BJ896" s="97"/>
      <c r="BK896" s="97"/>
      <c r="BL896" s="97"/>
      <c r="BM896" s="97"/>
      <c r="BN896" s="97"/>
    </row>
    <row r="897" spans="2:66" ht="25.5" customHeight="1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N897" s="153"/>
      <c r="O897" s="153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7"/>
      <c r="AV897" s="97"/>
      <c r="AW897" s="97"/>
      <c r="AX897" s="97"/>
      <c r="AY897" s="97"/>
      <c r="AZ897" s="97"/>
      <c r="BA897" s="97"/>
      <c r="BB897" s="97"/>
      <c r="BC897" s="97"/>
      <c r="BD897" s="97"/>
      <c r="BE897" s="97"/>
      <c r="BF897" s="97"/>
      <c r="BG897" s="97"/>
      <c r="BH897" s="97"/>
      <c r="BI897" s="97"/>
      <c r="BJ897" s="97"/>
      <c r="BK897" s="97"/>
      <c r="BL897" s="97"/>
      <c r="BM897" s="97"/>
      <c r="BN897" s="97"/>
    </row>
    <row r="898" spans="2:66" ht="25.5" customHeight="1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N898" s="153"/>
      <c r="O898" s="153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7"/>
      <c r="AV898" s="97"/>
      <c r="AW898" s="97"/>
      <c r="AX898" s="97"/>
      <c r="AY898" s="97"/>
      <c r="AZ898" s="97"/>
      <c r="BA898" s="97"/>
      <c r="BB898" s="97"/>
      <c r="BC898" s="97"/>
      <c r="BD898" s="97"/>
      <c r="BE898" s="97"/>
      <c r="BF898" s="97"/>
      <c r="BG898" s="97"/>
      <c r="BH898" s="97"/>
      <c r="BI898" s="97"/>
      <c r="BJ898" s="97"/>
      <c r="BK898" s="97"/>
      <c r="BL898" s="97"/>
      <c r="BM898" s="97"/>
      <c r="BN898" s="97"/>
    </row>
    <row r="899" spans="2:66" ht="25.5" customHeight="1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N899" s="153"/>
      <c r="O899" s="153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7"/>
      <c r="AV899" s="97"/>
      <c r="AW899" s="97"/>
      <c r="AX899" s="97"/>
      <c r="AY899" s="97"/>
      <c r="AZ899" s="97"/>
      <c r="BA899" s="97"/>
      <c r="BB899" s="97"/>
      <c r="BC899" s="97"/>
      <c r="BD899" s="97"/>
      <c r="BE899" s="97"/>
      <c r="BF899" s="97"/>
      <c r="BG899" s="97"/>
      <c r="BH899" s="97"/>
      <c r="BI899" s="97"/>
      <c r="BJ899" s="97"/>
      <c r="BK899" s="97"/>
      <c r="BL899" s="97"/>
      <c r="BM899" s="97"/>
      <c r="BN899" s="97"/>
    </row>
    <row r="900" spans="2:66" ht="25.5" customHeight="1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N900" s="153"/>
      <c r="O900" s="153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7"/>
      <c r="AV900" s="97"/>
      <c r="AW900" s="97"/>
      <c r="AX900" s="97"/>
      <c r="AY900" s="97"/>
      <c r="AZ900" s="97"/>
      <c r="BA900" s="97"/>
      <c r="BB900" s="97"/>
      <c r="BC900" s="97"/>
      <c r="BD900" s="97"/>
      <c r="BE900" s="97"/>
      <c r="BF900" s="97"/>
      <c r="BG900" s="97"/>
      <c r="BH900" s="97"/>
      <c r="BI900" s="97"/>
      <c r="BJ900" s="97"/>
      <c r="BK900" s="97"/>
      <c r="BL900" s="97"/>
      <c r="BM900" s="97"/>
      <c r="BN900" s="97"/>
    </row>
    <row r="901" spans="2:66" ht="25.5" customHeight="1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N901" s="153"/>
      <c r="O901" s="153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7"/>
      <c r="AV901" s="97"/>
      <c r="AW901" s="97"/>
      <c r="AX901" s="97"/>
      <c r="AY901" s="97"/>
      <c r="AZ901" s="97"/>
      <c r="BA901" s="97"/>
      <c r="BB901" s="97"/>
      <c r="BC901" s="97"/>
      <c r="BD901" s="97"/>
      <c r="BE901" s="97"/>
      <c r="BF901" s="97"/>
      <c r="BG901" s="97"/>
      <c r="BH901" s="97"/>
      <c r="BI901" s="97"/>
      <c r="BJ901" s="97"/>
      <c r="BK901" s="97"/>
      <c r="BL901" s="97"/>
      <c r="BM901" s="97"/>
      <c r="BN901" s="97"/>
    </row>
    <row r="902" spans="2:66" ht="25.5" customHeight="1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N902" s="153"/>
      <c r="O902" s="153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7"/>
      <c r="AV902" s="97"/>
      <c r="AW902" s="97"/>
      <c r="AX902" s="97"/>
      <c r="AY902" s="97"/>
      <c r="AZ902" s="97"/>
      <c r="BA902" s="97"/>
      <c r="BB902" s="97"/>
      <c r="BC902" s="97"/>
      <c r="BD902" s="97"/>
      <c r="BE902" s="97"/>
      <c r="BF902" s="97"/>
      <c r="BG902" s="97"/>
      <c r="BH902" s="97"/>
      <c r="BI902" s="97"/>
      <c r="BJ902" s="97"/>
      <c r="BK902" s="97"/>
      <c r="BL902" s="97"/>
      <c r="BM902" s="97"/>
      <c r="BN902" s="97"/>
    </row>
    <row r="903" spans="2:66" ht="25.5" customHeight="1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N903" s="153"/>
      <c r="O903" s="153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7"/>
      <c r="AV903" s="97"/>
      <c r="AW903" s="97"/>
      <c r="AX903" s="97"/>
      <c r="AY903" s="97"/>
      <c r="AZ903" s="97"/>
      <c r="BA903" s="97"/>
      <c r="BB903" s="97"/>
      <c r="BC903" s="97"/>
      <c r="BD903" s="97"/>
      <c r="BE903" s="97"/>
      <c r="BF903" s="97"/>
      <c r="BG903" s="97"/>
      <c r="BH903" s="97"/>
      <c r="BI903" s="97"/>
      <c r="BJ903" s="97"/>
      <c r="BK903" s="97"/>
      <c r="BL903" s="97"/>
      <c r="BM903" s="97"/>
      <c r="BN903" s="97"/>
    </row>
    <row r="904" spans="2:66" ht="25.5" customHeight="1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N904" s="153"/>
      <c r="O904" s="153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7"/>
      <c r="AV904" s="97"/>
      <c r="AW904" s="97"/>
      <c r="AX904" s="97"/>
      <c r="AY904" s="97"/>
      <c r="AZ904" s="97"/>
      <c r="BA904" s="97"/>
      <c r="BB904" s="97"/>
      <c r="BC904" s="97"/>
      <c r="BD904" s="97"/>
      <c r="BE904" s="97"/>
      <c r="BF904" s="97"/>
      <c r="BG904" s="97"/>
      <c r="BH904" s="97"/>
      <c r="BI904" s="97"/>
      <c r="BJ904" s="97"/>
      <c r="BK904" s="97"/>
      <c r="BL904" s="97"/>
      <c r="BM904" s="97"/>
      <c r="BN904" s="97"/>
    </row>
    <row r="905" spans="2:66" ht="25.5" customHeight="1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N905" s="153"/>
      <c r="O905" s="153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7"/>
      <c r="AV905" s="97"/>
      <c r="AW905" s="97"/>
      <c r="AX905" s="97"/>
      <c r="AY905" s="97"/>
      <c r="AZ905" s="97"/>
      <c r="BA905" s="97"/>
      <c r="BB905" s="97"/>
      <c r="BC905" s="97"/>
      <c r="BD905" s="97"/>
      <c r="BE905" s="97"/>
      <c r="BF905" s="97"/>
      <c r="BG905" s="97"/>
      <c r="BH905" s="97"/>
      <c r="BI905" s="97"/>
      <c r="BJ905" s="97"/>
      <c r="BK905" s="97"/>
      <c r="BL905" s="97"/>
      <c r="BM905" s="97"/>
      <c r="BN905" s="97"/>
    </row>
    <row r="906" spans="2:66" ht="25.5" customHeight="1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N906" s="153"/>
      <c r="O906" s="153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7"/>
      <c r="AV906" s="97"/>
      <c r="AW906" s="97"/>
      <c r="AX906" s="97"/>
      <c r="AY906" s="97"/>
      <c r="AZ906" s="97"/>
      <c r="BA906" s="97"/>
      <c r="BB906" s="97"/>
      <c r="BC906" s="97"/>
      <c r="BD906" s="97"/>
      <c r="BE906" s="97"/>
      <c r="BF906" s="97"/>
      <c r="BG906" s="97"/>
      <c r="BH906" s="97"/>
      <c r="BI906" s="97"/>
      <c r="BJ906" s="97"/>
      <c r="BK906" s="97"/>
      <c r="BL906" s="97"/>
      <c r="BM906" s="97"/>
      <c r="BN906" s="97"/>
    </row>
    <row r="907" spans="2:66" ht="25.5" customHeight="1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N907" s="153"/>
      <c r="O907" s="153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7"/>
      <c r="AV907" s="97"/>
      <c r="AW907" s="97"/>
      <c r="AX907" s="97"/>
      <c r="AY907" s="97"/>
      <c r="AZ907" s="97"/>
      <c r="BA907" s="97"/>
      <c r="BB907" s="97"/>
      <c r="BC907" s="97"/>
      <c r="BD907" s="97"/>
      <c r="BE907" s="97"/>
      <c r="BF907" s="97"/>
      <c r="BG907" s="97"/>
      <c r="BH907" s="97"/>
      <c r="BI907" s="97"/>
      <c r="BJ907" s="97"/>
      <c r="BK907" s="97"/>
      <c r="BL907" s="97"/>
      <c r="BM907" s="97"/>
      <c r="BN907" s="97"/>
    </row>
    <row r="908" spans="2:66" ht="25.5" customHeight="1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N908" s="153"/>
      <c r="O908" s="153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7"/>
      <c r="AV908" s="97"/>
      <c r="AW908" s="97"/>
      <c r="AX908" s="97"/>
      <c r="AY908" s="97"/>
      <c r="AZ908" s="97"/>
      <c r="BA908" s="97"/>
      <c r="BB908" s="97"/>
      <c r="BC908" s="97"/>
      <c r="BD908" s="97"/>
      <c r="BE908" s="97"/>
      <c r="BF908" s="97"/>
      <c r="BG908" s="97"/>
      <c r="BH908" s="97"/>
      <c r="BI908" s="97"/>
      <c r="BJ908" s="97"/>
      <c r="BK908" s="97"/>
      <c r="BL908" s="97"/>
      <c r="BM908" s="97"/>
      <c r="BN908" s="97"/>
    </row>
    <row r="909" spans="2:66" ht="25.5" customHeight="1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N909" s="153"/>
      <c r="O909" s="153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7"/>
      <c r="AV909" s="97"/>
      <c r="AW909" s="97"/>
      <c r="AX909" s="97"/>
      <c r="AY909" s="97"/>
      <c r="AZ909" s="97"/>
      <c r="BA909" s="97"/>
      <c r="BB909" s="97"/>
      <c r="BC909" s="97"/>
      <c r="BD909" s="97"/>
      <c r="BE909" s="97"/>
      <c r="BF909" s="97"/>
      <c r="BG909" s="97"/>
      <c r="BH909" s="97"/>
      <c r="BI909" s="97"/>
      <c r="BJ909" s="97"/>
      <c r="BK909" s="97"/>
      <c r="BL909" s="97"/>
      <c r="BM909" s="97"/>
      <c r="BN909" s="97"/>
    </row>
    <row r="910" spans="2:66" ht="25.5" customHeight="1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N910" s="153"/>
      <c r="O910" s="153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7"/>
      <c r="AV910" s="97"/>
      <c r="AW910" s="97"/>
      <c r="AX910" s="97"/>
      <c r="AY910" s="97"/>
      <c r="AZ910" s="97"/>
      <c r="BA910" s="97"/>
      <c r="BB910" s="97"/>
      <c r="BC910" s="97"/>
      <c r="BD910" s="97"/>
      <c r="BE910" s="97"/>
      <c r="BF910" s="97"/>
      <c r="BG910" s="97"/>
      <c r="BH910" s="97"/>
      <c r="BI910" s="97"/>
      <c r="BJ910" s="97"/>
      <c r="BK910" s="97"/>
      <c r="BL910" s="97"/>
      <c r="BM910" s="97"/>
      <c r="BN910" s="97"/>
    </row>
    <row r="911" spans="2:66" ht="25.5" customHeight="1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N911" s="153"/>
      <c r="O911" s="153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7"/>
      <c r="AV911" s="97"/>
      <c r="AW911" s="97"/>
      <c r="AX911" s="97"/>
      <c r="AY911" s="97"/>
      <c r="AZ911" s="97"/>
      <c r="BA911" s="97"/>
      <c r="BB911" s="97"/>
      <c r="BC911" s="97"/>
      <c r="BD911" s="97"/>
      <c r="BE911" s="97"/>
      <c r="BF911" s="97"/>
      <c r="BG911" s="97"/>
      <c r="BH911" s="97"/>
      <c r="BI911" s="97"/>
      <c r="BJ911" s="97"/>
      <c r="BK911" s="97"/>
      <c r="BL911" s="97"/>
      <c r="BM911" s="97"/>
      <c r="BN911" s="97"/>
    </row>
    <row r="912" spans="2:66" ht="25.5" customHeight="1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N912" s="153"/>
      <c r="O912" s="153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7"/>
      <c r="AV912" s="97"/>
      <c r="AW912" s="97"/>
      <c r="AX912" s="97"/>
      <c r="AY912" s="97"/>
      <c r="AZ912" s="97"/>
      <c r="BA912" s="97"/>
      <c r="BB912" s="97"/>
      <c r="BC912" s="97"/>
      <c r="BD912" s="97"/>
      <c r="BE912" s="97"/>
      <c r="BF912" s="97"/>
      <c r="BG912" s="97"/>
      <c r="BH912" s="97"/>
      <c r="BI912" s="97"/>
      <c r="BJ912" s="97"/>
      <c r="BK912" s="97"/>
      <c r="BL912" s="97"/>
      <c r="BM912" s="97"/>
      <c r="BN912" s="97"/>
    </row>
    <row r="913" spans="2:66" ht="25.5" customHeight="1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N913" s="153"/>
      <c r="O913" s="153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7"/>
      <c r="AV913" s="97"/>
      <c r="AW913" s="97"/>
      <c r="AX913" s="97"/>
      <c r="AY913" s="97"/>
      <c r="AZ913" s="97"/>
      <c r="BA913" s="97"/>
      <c r="BB913" s="97"/>
      <c r="BC913" s="97"/>
      <c r="BD913" s="97"/>
      <c r="BE913" s="97"/>
      <c r="BF913" s="97"/>
      <c r="BG913" s="97"/>
      <c r="BH913" s="97"/>
      <c r="BI913" s="97"/>
      <c r="BJ913" s="97"/>
      <c r="BK913" s="97"/>
      <c r="BL913" s="97"/>
      <c r="BM913" s="97"/>
      <c r="BN913" s="97"/>
    </row>
    <row r="914" spans="2:66" ht="25.5" customHeight="1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N914" s="153"/>
      <c r="O914" s="153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7"/>
      <c r="AV914" s="97"/>
      <c r="AW914" s="97"/>
      <c r="AX914" s="97"/>
      <c r="AY914" s="97"/>
      <c r="AZ914" s="97"/>
      <c r="BA914" s="97"/>
      <c r="BB914" s="97"/>
      <c r="BC914" s="97"/>
      <c r="BD914" s="97"/>
      <c r="BE914" s="97"/>
      <c r="BF914" s="97"/>
      <c r="BG914" s="97"/>
      <c r="BH914" s="97"/>
      <c r="BI914" s="97"/>
      <c r="BJ914" s="97"/>
      <c r="BK914" s="97"/>
      <c r="BL914" s="97"/>
      <c r="BM914" s="97"/>
      <c r="BN914" s="97"/>
    </row>
    <row r="915" spans="2:66" ht="25.5" customHeight="1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N915" s="153"/>
      <c r="O915" s="153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7"/>
      <c r="AV915" s="97"/>
      <c r="AW915" s="97"/>
      <c r="AX915" s="97"/>
      <c r="AY915" s="97"/>
      <c r="AZ915" s="97"/>
      <c r="BA915" s="97"/>
      <c r="BB915" s="97"/>
      <c r="BC915" s="97"/>
      <c r="BD915" s="97"/>
      <c r="BE915" s="97"/>
      <c r="BF915" s="97"/>
      <c r="BG915" s="97"/>
      <c r="BH915" s="97"/>
      <c r="BI915" s="97"/>
      <c r="BJ915" s="97"/>
      <c r="BK915" s="97"/>
      <c r="BL915" s="97"/>
      <c r="BM915" s="97"/>
      <c r="BN915" s="97"/>
    </row>
    <row r="916" spans="2:66" ht="25.5" customHeight="1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N916" s="153"/>
      <c r="O916" s="153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7"/>
      <c r="AV916" s="97"/>
      <c r="AW916" s="97"/>
      <c r="AX916" s="97"/>
      <c r="AY916" s="97"/>
      <c r="AZ916" s="97"/>
      <c r="BA916" s="97"/>
      <c r="BB916" s="97"/>
      <c r="BC916" s="97"/>
      <c r="BD916" s="97"/>
      <c r="BE916" s="97"/>
      <c r="BF916" s="97"/>
      <c r="BG916" s="97"/>
      <c r="BH916" s="97"/>
      <c r="BI916" s="97"/>
      <c r="BJ916" s="97"/>
      <c r="BK916" s="97"/>
      <c r="BL916" s="97"/>
      <c r="BM916" s="97"/>
      <c r="BN916" s="97"/>
    </row>
    <row r="917" spans="2:66" ht="25.5" customHeight="1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N917" s="153"/>
      <c r="O917" s="153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7"/>
      <c r="AV917" s="97"/>
      <c r="AW917" s="97"/>
      <c r="AX917" s="97"/>
      <c r="AY917" s="97"/>
      <c r="AZ917" s="97"/>
      <c r="BA917" s="97"/>
      <c r="BB917" s="97"/>
      <c r="BC917" s="97"/>
      <c r="BD917" s="97"/>
      <c r="BE917" s="97"/>
      <c r="BF917" s="97"/>
      <c r="BG917" s="97"/>
      <c r="BH917" s="97"/>
      <c r="BI917" s="97"/>
      <c r="BJ917" s="97"/>
      <c r="BK917" s="97"/>
      <c r="BL917" s="97"/>
      <c r="BM917" s="97"/>
      <c r="BN917" s="97"/>
    </row>
    <row r="918" spans="2:66" ht="25.5" customHeight="1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N918" s="153"/>
      <c r="O918" s="153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7"/>
      <c r="AV918" s="97"/>
      <c r="AW918" s="97"/>
      <c r="AX918" s="97"/>
      <c r="AY918" s="97"/>
      <c r="AZ918" s="97"/>
      <c r="BA918" s="97"/>
      <c r="BB918" s="97"/>
      <c r="BC918" s="97"/>
      <c r="BD918" s="97"/>
      <c r="BE918" s="97"/>
      <c r="BF918" s="97"/>
      <c r="BG918" s="97"/>
      <c r="BH918" s="97"/>
      <c r="BI918" s="97"/>
      <c r="BJ918" s="97"/>
      <c r="BK918" s="97"/>
      <c r="BL918" s="97"/>
      <c r="BM918" s="97"/>
      <c r="BN918" s="97"/>
    </row>
    <row r="919" spans="2:66" ht="25.5" customHeight="1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N919" s="153"/>
      <c r="O919" s="153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7"/>
      <c r="AV919" s="97"/>
      <c r="AW919" s="97"/>
      <c r="AX919" s="97"/>
      <c r="AY919" s="97"/>
      <c r="AZ919" s="97"/>
      <c r="BA919" s="97"/>
      <c r="BB919" s="97"/>
      <c r="BC919" s="97"/>
      <c r="BD919" s="97"/>
      <c r="BE919" s="97"/>
      <c r="BF919" s="97"/>
      <c r="BG919" s="97"/>
      <c r="BH919" s="97"/>
      <c r="BI919" s="97"/>
      <c r="BJ919" s="97"/>
      <c r="BK919" s="97"/>
      <c r="BL919" s="97"/>
      <c r="BM919" s="97"/>
      <c r="BN919" s="97"/>
    </row>
    <row r="920" spans="2:66" ht="25.5" customHeight="1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N920" s="153"/>
      <c r="O920" s="153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7"/>
      <c r="AV920" s="97"/>
      <c r="AW920" s="97"/>
      <c r="AX920" s="97"/>
      <c r="AY920" s="97"/>
      <c r="AZ920" s="97"/>
      <c r="BA920" s="97"/>
      <c r="BB920" s="97"/>
      <c r="BC920" s="97"/>
      <c r="BD920" s="97"/>
      <c r="BE920" s="97"/>
      <c r="BF920" s="97"/>
      <c r="BG920" s="97"/>
      <c r="BH920" s="97"/>
      <c r="BI920" s="97"/>
      <c r="BJ920" s="97"/>
      <c r="BK920" s="97"/>
      <c r="BL920" s="97"/>
      <c r="BM920" s="97"/>
      <c r="BN920" s="97"/>
    </row>
    <row r="921" spans="2:66" ht="25.5" customHeight="1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N921" s="153"/>
      <c r="O921" s="153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7"/>
      <c r="AV921" s="97"/>
      <c r="AW921" s="97"/>
      <c r="AX921" s="97"/>
      <c r="AY921" s="97"/>
      <c r="AZ921" s="97"/>
      <c r="BA921" s="97"/>
      <c r="BB921" s="97"/>
      <c r="BC921" s="97"/>
      <c r="BD921" s="97"/>
      <c r="BE921" s="97"/>
      <c r="BF921" s="97"/>
      <c r="BG921" s="97"/>
      <c r="BH921" s="97"/>
      <c r="BI921" s="97"/>
      <c r="BJ921" s="97"/>
      <c r="BK921" s="97"/>
      <c r="BL921" s="97"/>
      <c r="BM921" s="97"/>
      <c r="BN921" s="97"/>
    </row>
    <row r="922" spans="2:66" ht="25.5" customHeight="1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N922" s="153"/>
      <c r="O922" s="153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7"/>
      <c r="AV922" s="97"/>
      <c r="AW922" s="97"/>
      <c r="AX922" s="97"/>
      <c r="AY922" s="97"/>
      <c r="AZ922" s="97"/>
      <c r="BA922" s="97"/>
      <c r="BB922" s="97"/>
      <c r="BC922" s="97"/>
      <c r="BD922" s="97"/>
      <c r="BE922" s="97"/>
      <c r="BF922" s="97"/>
      <c r="BG922" s="97"/>
      <c r="BH922" s="97"/>
      <c r="BI922" s="97"/>
      <c r="BJ922" s="97"/>
      <c r="BK922" s="97"/>
      <c r="BL922" s="97"/>
      <c r="BM922" s="97"/>
      <c r="BN922" s="97"/>
    </row>
    <row r="923" spans="2:66" ht="25.5" customHeight="1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N923" s="153"/>
      <c r="O923" s="153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7"/>
      <c r="AV923" s="97"/>
      <c r="AW923" s="97"/>
      <c r="AX923" s="97"/>
      <c r="AY923" s="97"/>
      <c r="AZ923" s="97"/>
      <c r="BA923" s="97"/>
      <c r="BB923" s="97"/>
      <c r="BC923" s="97"/>
      <c r="BD923" s="97"/>
      <c r="BE923" s="97"/>
      <c r="BF923" s="97"/>
      <c r="BG923" s="97"/>
      <c r="BH923" s="97"/>
      <c r="BI923" s="97"/>
      <c r="BJ923" s="97"/>
      <c r="BK923" s="97"/>
      <c r="BL923" s="97"/>
      <c r="BM923" s="97"/>
      <c r="BN923" s="97"/>
    </row>
    <row r="924" spans="2:66" ht="25.5" customHeight="1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N924" s="153"/>
      <c r="O924" s="153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7"/>
      <c r="AV924" s="97"/>
      <c r="AW924" s="97"/>
      <c r="AX924" s="97"/>
      <c r="AY924" s="97"/>
      <c r="AZ924" s="97"/>
      <c r="BA924" s="97"/>
      <c r="BB924" s="97"/>
      <c r="BC924" s="97"/>
      <c r="BD924" s="97"/>
      <c r="BE924" s="97"/>
      <c r="BF924" s="97"/>
      <c r="BG924" s="97"/>
      <c r="BH924" s="97"/>
      <c r="BI924" s="97"/>
      <c r="BJ924" s="97"/>
      <c r="BK924" s="97"/>
      <c r="BL924" s="97"/>
      <c r="BM924" s="97"/>
      <c r="BN924" s="97"/>
    </row>
    <row r="925" spans="2:66" ht="25.5" customHeight="1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N925" s="153"/>
      <c r="O925" s="153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7"/>
      <c r="AV925" s="97"/>
      <c r="AW925" s="97"/>
      <c r="AX925" s="97"/>
      <c r="AY925" s="97"/>
      <c r="AZ925" s="97"/>
      <c r="BA925" s="97"/>
      <c r="BB925" s="97"/>
      <c r="BC925" s="97"/>
      <c r="BD925" s="97"/>
      <c r="BE925" s="97"/>
      <c r="BF925" s="97"/>
      <c r="BG925" s="97"/>
      <c r="BH925" s="97"/>
      <c r="BI925" s="97"/>
      <c r="BJ925" s="97"/>
      <c r="BK925" s="97"/>
      <c r="BL925" s="97"/>
      <c r="BM925" s="97"/>
      <c r="BN925" s="97"/>
    </row>
    <row r="926" spans="2:66" ht="25.5" customHeight="1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N926" s="153"/>
      <c r="O926" s="153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7"/>
      <c r="AV926" s="97"/>
      <c r="AW926" s="97"/>
      <c r="AX926" s="97"/>
      <c r="AY926" s="97"/>
      <c r="AZ926" s="97"/>
      <c r="BA926" s="97"/>
      <c r="BB926" s="97"/>
      <c r="BC926" s="97"/>
      <c r="BD926" s="97"/>
      <c r="BE926" s="97"/>
      <c r="BF926" s="97"/>
      <c r="BG926" s="97"/>
      <c r="BH926" s="97"/>
      <c r="BI926" s="97"/>
      <c r="BJ926" s="97"/>
      <c r="BK926" s="97"/>
      <c r="BL926" s="97"/>
      <c r="BM926" s="97"/>
      <c r="BN926" s="97"/>
    </row>
    <row r="927" spans="2:66" ht="25.5" customHeight="1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N927" s="153"/>
      <c r="O927" s="153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7"/>
      <c r="AV927" s="97"/>
      <c r="AW927" s="97"/>
      <c r="AX927" s="97"/>
      <c r="AY927" s="97"/>
      <c r="AZ927" s="97"/>
      <c r="BA927" s="97"/>
      <c r="BB927" s="97"/>
      <c r="BC927" s="97"/>
      <c r="BD927" s="97"/>
      <c r="BE927" s="97"/>
      <c r="BF927" s="97"/>
      <c r="BG927" s="97"/>
      <c r="BH927" s="97"/>
      <c r="BI927" s="97"/>
      <c r="BJ927" s="97"/>
      <c r="BK927" s="97"/>
      <c r="BL927" s="97"/>
      <c r="BM927" s="97"/>
      <c r="BN927" s="97"/>
    </row>
    <row r="928" spans="2:66" ht="25.5" customHeight="1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N928" s="153"/>
      <c r="O928" s="153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7"/>
      <c r="AV928" s="97"/>
      <c r="AW928" s="97"/>
      <c r="AX928" s="97"/>
      <c r="AY928" s="97"/>
      <c r="AZ928" s="97"/>
      <c r="BA928" s="97"/>
      <c r="BB928" s="97"/>
      <c r="BC928" s="97"/>
      <c r="BD928" s="97"/>
      <c r="BE928" s="97"/>
      <c r="BF928" s="97"/>
      <c r="BG928" s="97"/>
      <c r="BH928" s="97"/>
      <c r="BI928" s="97"/>
      <c r="BJ928" s="97"/>
      <c r="BK928" s="97"/>
      <c r="BL928" s="97"/>
      <c r="BM928" s="97"/>
      <c r="BN928" s="97"/>
    </row>
    <row r="929" spans="2:66" ht="25.5" customHeight="1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N929" s="153"/>
      <c r="O929" s="153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7"/>
      <c r="AV929" s="97"/>
      <c r="AW929" s="97"/>
      <c r="AX929" s="97"/>
      <c r="AY929" s="97"/>
      <c r="AZ929" s="97"/>
      <c r="BA929" s="97"/>
      <c r="BB929" s="97"/>
      <c r="BC929" s="97"/>
      <c r="BD929" s="97"/>
      <c r="BE929" s="97"/>
      <c r="BF929" s="97"/>
      <c r="BG929" s="97"/>
      <c r="BH929" s="97"/>
      <c r="BI929" s="97"/>
      <c r="BJ929" s="97"/>
      <c r="BK929" s="97"/>
      <c r="BL929" s="97"/>
      <c r="BM929" s="97"/>
      <c r="BN929" s="97"/>
    </row>
    <row r="930" spans="2:66" ht="25.5" customHeight="1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N930" s="153"/>
      <c r="O930" s="153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7"/>
      <c r="AV930" s="97"/>
      <c r="AW930" s="97"/>
      <c r="AX930" s="97"/>
      <c r="AY930" s="97"/>
      <c r="AZ930" s="97"/>
      <c r="BA930" s="97"/>
      <c r="BB930" s="97"/>
      <c r="BC930" s="97"/>
      <c r="BD930" s="97"/>
      <c r="BE930" s="97"/>
      <c r="BF930" s="97"/>
      <c r="BG930" s="97"/>
      <c r="BH930" s="97"/>
      <c r="BI930" s="97"/>
      <c r="BJ930" s="97"/>
      <c r="BK930" s="97"/>
      <c r="BL930" s="97"/>
      <c r="BM930" s="97"/>
      <c r="BN930" s="97"/>
    </row>
    <row r="931" spans="2:66" ht="25.5" customHeight="1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N931" s="153"/>
      <c r="O931" s="153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7"/>
      <c r="AV931" s="97"/>
      <c r="AW931" s="97"/>
      <c r="AX931" s="97"/>
      <c r="AY931" s="97"/>
      <c r="AZ931" s="97"/>
      <c r="BA931" s="97"/>
      <c r="BB931" s="97"/>
      <c r="BC931" s="97"/>
      <c r="BD931" s="97"/>
      <c r="BE931" s="97"/>
      <c r="BF931" s="97"/>
      <c r="BG931" s="97"/>
      <c r="BH931" s="97"/>
      <c r="BI931" s="97"/>
      <c r="BJ931" s="97"/>
      <c r="BK931" s="97"/>
      <c r="BL931" s="97"/>
      <c r="BM931" s="97"/>
      <c r="BN931" s="97"/>
    </row>
    <row r="932" spans="2:66" ht="25.5" customHeight="1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N932" s="153"/>
      <c r="O932" s="153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7"/>
      <c r="AV932" s="97"/>
      <c r="AW932" s="97"/>
      <c r="AX932" s="97"/>
      <c r="AY932" s="97"/>
      <c r="AZ932" s="97"/>
      <c r="BA932" s="97"/>
      <c r="BB932" s="97"/>
      <c r="BC932" s="97"/>
      <c r="BD932" s="97"/>
      <c r="BE932" s="97"/>
      <c r="BF932" s="97"/>
      <c r="BG932" s="97"/>
      <c r="BH932" s="97"/>
      <c r="BI932" s="97"/>
      <c r="BJ932" s="97"/>
      <c r="BK932" s="97"/>
      <c r="BL932" s="97"/>
      <c r="BM932" s="97"/>
      <c r="BN932" s="97"/>
    </row>
    <row r="933" spans="2:66" ht="25.5" customHeight="1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N933" s="153"/>
      <c r="O933" s="153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7"/>
      <c r="AV933" s="97"/>
      <c r="AW933" s="97"/>
      <c r="AX933" s="97"/>
      <c r="AY933" s="97"/>
      <c r="AZ933" s="97"/>
      <c r="BA933" s="97"/>
      <c r="BB933" s="97"/>
      <c r="BC933" s="97"/>
      <c r="BD933" s="97"/>
      <c r="BE933" s="97"/>
      <c r="BF933" s="97"/>
      <c r="BG933" s="97"/>
      <c r="BH933" s="97"/>
      <c r="BI933" s="97"/>
      <c r="BJ933" s="97"/>
      <c r="BK933" s="97"/>
      <c r="BL933" s="97"/>
      <c r="BM933" s="97"/>
      <c r="BN933" s="97"/>
    </row>
    <row r="934" spans="2:66" ht="25.5" customHeight="1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N934" s="153"/>
      <c r="O934" s="153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7"/>
      <c r="AV934" s="97"/>
      <c r="AW934" s="97"/>
      <c r="AX934" s="97"/>
      <c r="AY934" s="97"/>
      <c r="AZ934" s="97"/>
      <c r="BA934" s="97"/>
      <c r="BB934" s="97"/>
      <c r="BC934" s="97"/>
      <c r="BD934" s="97"/>
      <c r="BE934" s="97"/>
      <c r="BF934" s="97"/>
      <c r="BG934" s="97"/>
      <c r="BH934" s="97"/>
      <c r="BI934" s="97"/>
      <c r="BJ934" s="97"/>
      <c r="BK934" s="97"/>
      <c r="BL934" s="97"/>
      <c r="BM934" s="97"/>
      <c r="BN934" s="97"/>
    </row>
    <row r="935" spans="2:66" ht="25.5" customHeight="1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N935" s="153"/>
      <c r="O935" s="153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7"/>
      <c r="AV935" s="97"/>
      <c r="AW935" s="97"/>
      <c r="AX935" s="97"/>
      <c r="AY935" s="97"/>
      <c r="AZ935" s="97"/>
      <c r="BA935" s="97"/>
      <c r="BB935" s="97"/>
      <c r="BC935" s="97"/>
      <c r="BD935" s="97"/>
      <c r="BE935" s="97"/>
      <c r="BF935" s="97"/>
      <c r="BG935" s="97"/>
      <c r="BH935" s="97"/>
      <c r="BI935" s="97"/>
      <c r="BJ935" s="97"/>
      <c r="BK935" s="97"/>
      <c r="BL935" s="97"/>
      <c r="BM935" s="97"/>
      <c r="BN935" s="97"/>
    </row>
    <row r="936" spans="2:66" ht="25.5" customHeight="1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N936" s="153"/>
      <c r="O936" s="153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7"/>
      <c r="AV936" s="97"/>
      <c r="AW936" s="97"/>
      <c r="AX936" s="97"/>
      <c r="AY936" s="97"/>
      <c r="AZ936" s="97"/>
      <c r="BA936" s="97"/>
      <c r="BB936" s="97"/>
      <c r="BC936" s="97"/>
      <c r="BD936" s="97"/>
      <c r="BE936" s="97"/>
      <c r="BF936" s="97"/>
      <c r="BG936" s="97"/>
      <c r="BH936" s="97"/>
      <c r="BI936" s="97"/>
      <c r="BJ936" s="97"/>
      <c r="BK936" s="97"/>
      <c r="BL936" s="97"/>
      <c r="BM936" s="97"/>
      <c r="BN936" s="97"/>
    </row>
    <row r="937" spans="2:66" ht="25.5" customHeight="1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N937" s="153"/>
      <c r="O937" s="153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7"/>
      <c r="AV937" s="97"/>
      <c r="AW937" s="97"/>
      <c r="AX937" s="97"/>
      <c r="AY937" s="97"/>
      <c r="AZ937" s="97"/>
      <c r="BA937" s="97"/>
      <c r="BB937" s="97"/>
      <c r="BC937" s="97"/>
      <c r="BD937" s="97"/>
      <c r="BE937" s="97"/>
      <c r="BF937" s="97"/>
      <c r="BG937" s="97"/>
      <c r="BH937" s="97"/>
      <c r="BI937" s="97"/>
      <c r="BJ937" s="97"/>
      <c r="BK937" s="97"/>
      <c r="BL937" s="97"/>
      <c r="BM937" s="97"/>
      <c r="BN937" s="97"/>
    </row>
    <row r="938" spans="2:66" ht="25.5" customHeight="1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N938" s="153"/>
      <c r="O938" s="153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7"/>
      <c r="AV938" s="97"/>
      <c r="AW938" s="97"/>
      <c r="AX938" s="97"/>
      <c r="AY938" s="97"/>
      <c r="AZ938" s="97"/>
      <c r="BA938" s="97"/>
      <c r="BB938" s="97"/>
      <c r="BC938" s="97"/>
      <c r="BD938" s="97"/>
      <c r="BE938" s="97"/>
      <c r="BF938" s="97"/>
      <c r="BG938" s="97"/>
      <c r="BH938" s="97"/>
      <c r="BI938" s="97"/>
      <c r="BJ938" s="97"/>
      <c r="BK938" s="97"/>
      <c r="BL938" s="97"/>
      <c r="BM938" s="97"/>
      <c r="BN938" s="97"/>
    </row>
    <row r="939" spans="2:66" ht="25.5" customHeight="1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N939" s="153"/>
      <c r="O939" s="153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7"/>
      <c r="AV939" s="97"/>
      <c r="AW939" s="97"/>
      <c r="AX939" s="97"/>
      <c r="AY939" s="97"/>
      <c r="AZ939" s="97"/>
      <c r="BA939" s="97"/>
      <c r="BB939" s="97"/>
      <c r="BC939" s="97"/>
      <c r="BD939" s="97"/>
      <c r="BE939" s="97"/>
      <c r="BF939" s="97"/>
      <c r="BG939" s="97"/>
      <c r="BH939" s="97"/>
      <c r="BI939" s="97"/>
      <c r="BJ939" s="97"/>
      <c r="BK939" s="97"/>
      <c r="BL939" s="97"/>
      <c r="BM939" s="97"/>
      <c r="BN939" s="97"/>
    </row>
    <row r="940" spans="2:66" ht="25.5" customHeight="1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N940" s="153"/>
      <c r="O940" s="153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7"/>
      <c r="AV940" s="97"/>
      <c r="AW940" s="97"/>
      <c r="AX940" s="97"/>
      <c r="AY940" s="97"/>
      <c r="AZ940" s="97"/>
      <c r="BA940" s="97"/>
      <c r="BB940" s="97"/>
      <c r="BC940" s="97"/>
      <c r="BD940" s="97"/>
      <c r="BE940" s="97"/>
      <c r="BF940" s="97"/>
      <c r="BG940" s="97"/>
      <c r="BH940" s="97"/>
      <c r="BI940" s="97"/>
      <c r="BJ940" s="97"/>
      <c r="BK940" s="97"/>
      <c r="BL940" s="97"/>
      <c r="BM940" s="97"/>
      <c r="BN940" s="97"/>
    </row>
    <row r="941" spans="14:15" ht="25.5" customHeight="1">
      <c r="N941" s="153"/>
      <c r="O941" s="153"/>
    </row>
    <row r="942" spans="14:15" ht="25.5" customHeight="1">
      <c r="N942" s="153"/>
      <c r="O942" s="153"/>
    </row>
    <row r="943" spans="14:15" ht="25.5" customHeight="1">
      <c r="N943" s="153"/>
      <c r="O943" s="153"/>
    </row>
    <row r="944" spans="14:15" ht="25.5" customHeight="1">
      <c r="N944" s="153"/>
      <c r="O944" s="153"/>
    </row>
    <row r="945" spans="14:15" ht="25.5" customHeight="1">
      <c r="N945" s="153"/>
      <c r="O945" s="153"/>
    </row>
    <row r="946" spans="14:15" ht="25.5" customHeight="1">
      <c r="N946" s="153"/>
      <c r="O946" s="153"/>
    </row>
    <row r="947" spans="14:15" ht="25.5" customHeight="1">
      <c r="N947" s="153"/>
      <c r="O947" s="153"/>
    </row>
    <row r="948" spans="14:15" ht="25.5" customHeight="1">
      <c r="N948" s="153"/>
      <c r="O948" s="153"/>
    </row>
    <row r="949" spans="14:15" ht="25.5" customHeight="1">
      <c r="N949" s="153"/>
      <c r="O949" s="153"/>
    </row>
    <row r="950" spans="14:15" ht="25.5" customHeight="1">
      <c r="N950" s="153"/>
      <c r="O950" s="153"/>
    </row>
    <row r="951" spans="14:15" ht="25.5" customHeight="1">
      <c r="N951" s="153"/>
      <c r="O951" s="153"/>
    </row>
    <row r="952" spans="14:15" ht="25.5" customHeight="1">
      <c r="N952" s="153"/>
      <c r="O952" s="153"/>
    </row>
    <row r="953" spans="14:15" ht="25.5" customHeight="1">
      <c r="N953" s="153"/>
      <c r="O953" s="153"/>
    </row>
    <row r="954" spans="14:15" ht="25.5" customHeight="1">
      <c r="N954" s="153"/>
      <c r="O954" s="153"/>
    </row>
    <row r="955" spans="14:15" ht="25.5" customHeight="1">
      <c r="N955" s="153"/>
      <c r="O955" s="153"/>
    </row>
    <row r="956" spans="14:15" ht="25.5" customHeight="1">
      <c r="N956" s="153"/>
      <c r="O956" s="153"/>
    </row>
    <row r="957" spans="14:15" ht="25.5" customHeight="1">
      <c r="N957" s="153"/>
      <c r="O957" s="153"/>
    </row>
    <row r="958" spans="14:15" ht="25.5" customHeight="1">
      <c r="N958" s="153"/>
      <c r="O958" s="153"/>
    </row>
    <row r="959" spans="14:15" ht="25.5" customHeight="1">
      <c r="N959" s="153"/>
      <c r="O959" s="153"/>
    </row>
    <row r="960" spans="14:15" ht="25.5" customHeight="1">
      <c r="N960" s="153"/>
      <c r="O960" s="153"/>
    </row>
    <row r="961" spans="14:15" ht="25.5" customHeight="1">
      <c r="N961" s="153"/>
      <c r="O961" s="153"/>
    </row>
    <row r="962" spans="14:15" ht="25.5" customHeight="1">
      <c r="N962" s="153"/>
      <c r="O962" s="153"/>
    </row>
    <row r="963" spans="14:15" ht="25.5" customHeight="1">
      <c r="N963" s="153"/>
      <c r="O963" s="153"/>
    </row>
    <row r="964" spans="14:15" ht="25.5" customHeight="1">
      <c r="N964" s="153"/>
      <c r="O964" s="153"/>
    </row>
    <row r="965" spans="14:15" ht="25.5" customHeight="1">
      <c r="N965" s="153"/>
      <c r="O965" s="153"/>
    </row>
    <row r="966" spans="14:15" ht="25.5" customHeight="1">
      <c r="N966" s="153"/>
      <c r="O966" s="153"/>
    </row>
    <row r="967" spans="14:15" ht="25.5" customHeight="1">
      <c r="N967" s="153"/>
      <c r="O967" s="153"/>
    </row>
    <row r="968" spans="14:15" ht="25.5" customHeight="1">
      <c r="N968" s="153"/>
      <c r="O968" s="153"/>
    </row>
    <row r="969" spans="14:15" ht="25.5" customHeight="1">
      <c r="N969" s="153"/>
      <c r="O969" s="153"/>
    </row>
    <row r="970" spans="14:15" ht="25.5" customHeight="1">
      <c r="N970" s="153"/>
      <c r="O970" s="153"/>
    </row>
    <row r="971" spans="14:15" ht="25.5" customHeight="1">
      <c r="N971" s="153"/>
      <c r="O971" s="153"/>
    </row>
    <row r="972" spans="14:15" ht="25.5" customHeight="1">
      <c r="N972" s="153"/>
      <c r="O972" s="153"/>
    </row>
    <row r="973" spans="14:15" ht="25.5" customHeight="1">
      <c r="N973" s="153"/>
      <c r="O973" s="153"/>
    </row>
    <row r="974" spans="14:15" ht="25.5" customHeight="1">
      <c r="N974" s="153"/>
      <c r="O974" s="153"/>
    </row>
    <row r="975" spans="14:15" ht="25.5" customHeight="1">
      <c r="N975" s="153"/>
      <c r="O975" s="153"/>
    </row>
    <row r="976" spans="14:15" ht="25.5" customHeight="1">
      <c r="N976" s="153"/>
      <c r="O976" s="153"/>
    </row>
    <row r="977" spans="14:15" ht="25.5" customHeight="1">
      <c r="N977" s="153"/>
      <c r="O977" s="153"/>
    </row>
    <row r="978" spans="14:15" ht="25.5" customHeight="1">
      <c r="N978" s="153"/>
      <c r="O978" s="153"/>
    </row>
    <row r="979" spans="14:15" ht="25.5" customHeight="1">
      <c r="N979" s="153"/>
      <c r="O979" s="153"/>
    </row>
    <row r="980" spans="14:15" ht="25.5" customHeight="1">
      <c r="N980" s="153"/>
      <c r="O980" s="153"/>
    </row>
    <row r="981" spans="14:15" ht="25.5" customHeight="1">
      <c r="N981" s="153"/>
      <c r="O981" s="153"/>
    </row>
    <row r="982" spans="14:15" ht="25.5" customHeight="1">
      <c r="N982" s="153"/>
      <c r="O982" s="153"/>
    </row>
    <row r="983" spans="14:15" ht="25.5" customHeight="1">
      <c r="N983" s="153"/>
      <c r="O983" s="153"/>
    </row>
    <row r="984" spans="14:15" ht="25.5" customHeight="1">
      <c r="N984" s="153"/>
      <c r="O984" s="153"/>
    </row>
    <row r="985" spans="14:15" ht="25.5" customHeight="1">
      <c r="N985" s="153"/>
      <c r="O985" s="153"/>
    </row>
    <row r="986" spans="14:15" ht="25.5" customHeight="1">
      <c r="N986" s="153"/>
      <c r="O986" s="153"/>
    </row>
    <row r="987" spans="14:15" ht="25.5" customHeight="1">
      <c r="N987" s="153"/>
      <c r="O987" s="153"/>
    </row>
    <row r="988" spans="14:15" ht="25.5" customHeight="1">
      <c r="N988" s="153"/>
      <c r="O988" s="153"/>
    </row>
    <row r="989" spans="14:15" ht="25.5" customHeight="1">
      <c r="N989" s="153"/>
      <c r="O989" s="153"/>
    </row>
    <row r="990" spans="14:15" ht="25.5" customHeight="1">
      <c r="N990" s="153"/>
      <c r="O990" s="153"/>
    </row>
    <row r="991" spans="14:15" ht="25.5" customHeight="1">
      <c r="N991" s="153"/>
      <c r="O991" s="153"/>
    </row>
    <row r="992" spans="14:15" ht="25.5" customHeight="1">
      <c r="N992" s="153"/>
      <c r="O992" s="153"/>
    </row>
    <row r="993" spans="14:15" ht="25.5" customHeight="1">
      <c r="N993" s="153"/>
      <c r="O993" s="153"/>
    </row>
    <row r="994" spans="14:15" ht="25.5" customHeight="1">
      <c r="N994" s="153"/>
      <c r="O994" s="153"/>
    </row>
    <row r="995" spans="14:15" ht="25.5" customHeight="1">
      <c r="N995" s="153"/>
      <c r="O995" s="153"/>
    </row>
    <row r="996" spans="14:15" ht="25.5" customHeight="1">
      <c r="N996" s="153"/>
      <c r="O996" s="153"/>
    </row>
    <row r="997" spans="14:15" ht="25.5" customHeight="1">
      <c r="N997" s="153"/>
      <c r="O997" s="153"/>
    </row>
    <row r="998" spans="14:15" ht="25.5" customHeight="1">
      <c r="N998" s="153"/>
      <c r="O998" s="153"/>
    </row>
    <row r="999" spans="14:15" ht="25.5" customHeight="1">
      <c r="N999" s="153"/>
      <c r="O999" s="153"/>
    </row>
    <row r="1000" spans="14:15" ht="25.5" customHeight="1">
      <c r="N1000" s="153"/>
      <c r="O1000" s="153"/>
    </row>
    <row r="1001" spans="14:15" ht="25.5" customHeight="1">
      <c r="N1001" s="153"/>
      <c r="O1001" s="153"/>
    </row>
    <row r="1002" spans="14:15" ht="25.5" customHeight="1">
      <c r="N1002" s="153"/>
      <c r="O1002" s="153"/>
    </row>
    <row r="1003" spans="14:15" ht="25.5" customHeight="1">
      <c r="N1003" s="153"/>
      <c r="O1003" s="153"/>
    </row>
    <row r="1004" spans="14:15" ht="25.5" customHeight="1">
      <c r="N1004" s="153"/>
      <c r="O1004" s="153"/>
    </row>
    <row r="1005" spans="14:15" ht="25.5" customHeight="1">
      <c r="N1005" s="153"/>
      <c r="O1005" s="153"/>
    </row>
    <row r="1006" spans="14:15" ht="25.5" customHeight="1">
      <c r="N1006" s="153"/>
      <c r="O1006" s="153"/>
    </row>
    <row r="1007" spans="14:15" ht="25.5" customHeight="1">
      <c r="N1007" s="153"/>
      <c r="O1007" s="153"/>
    </row>
    <row r="1008" spans="14:15" ht="25.5" customHeight="1">
      <c r="N1008" s="153"/>
      <c r="O1008" s="153"/>
    </row>
    <row r="1009" spans="14:15" ht="25.5" customHeight="1">
      <c r="N1009" s="153"/>
      <c r="O1009" s="153"/>
    </row>
    <row r="1010" spans="14:15" ht="25.5" customHeight="1">
      <c r="N1010" s="153"/>
      <c r="O1010" s="153"/>
    </row>
    <row r="1011" spans="14:15" ht="25.5" customHeight="1">
      <c r="N1011" s="153"/>
      <c r="O1011" s="153"/>
    </row>
    <row r="1012" spans="14:15" ht="25.5" customHeight="1">
      <c r="N1012" s="153"/>
      <c r="O1012" s="153"/>
    </row>
    <row r="1013" spans="14:15" ht="25.5" customHeight="1">
      <c r="N1013" s="153"/>
      <c r="O1013" s="153"/>
    </row>
    <row r="1014" spans="14:15" ht="25.5" customHeight="1">
      <c r="N1014" s="153"/>
      <c r="O1014" s="153"/>
    </row>
    <row r="1015" spans="14:15" ht="25.5" customHeight="1">
      <c r="N1015" s="153"/>
      <c r="O1015" s="153"/>
    </row>
    <row r="1016" spans="14:15" ht="25.5" customHeight="1">
      <c r="N1016" s="153"/>
      <c r="O1016" s="153"/>
    </row>
    <row r="1017" spans="14:15" ht="25.5" customHeight="1">
      <c r="N1017" s="153"/>
      <c r="O1017" s="153"/>
    </row>
    <row r="1018" spans="14:15" ht="25.5" customHeight="1">
      <c r="N1018" s="153"/>
      <c r="O1018" s="153"/>
    </row>
    <row r="1019" spans="14:15" ht="25.5" customHeight="1">
      <c r="N1019" s="153"/>
      <c r="O1019" s="153"/>
    </row>
    <row r="1020" spans="14:15" ht="25.5" customHeight="1">
      <c r="N1020" s="153"/>
      <c r="O1020" s="153"/>
    </row>
    <row r="1021" spans="14:15" ht="25.5" customHeight="1">
      <c r="N1021" s="153"/>
      <c r="O1021" s="153"/>
    </row>
    <row r="1022" spans="14:15" ht="25.5" customHeight="1">
      <c r="N1022" s="153"/>
      <c r="O1022" s="153"/>
    </row>
    <row r="1023" spans="14:15" ht="25.5" customHeight="1">
      <c r="N1023" s="153"/>
      <c r="O1023" s="153"/>
    </row>
    <row r="1024" spans="14:15" ht="25.5" customHeight="1">
      <c r="N1024" s="153"/>
      <c r="O1024" s="153"/>
    </row>
    <row r="1025" spans="14:15" ht="25.5" customHeight="1">
      <c r="N1025" s="153"/>
      <c r="O1025" s="153"/>
    </row>
    <row r="1026" spans="14:15" ht="25.5" customHeight="1">
      <c r="N1026" s="153"/>
      <c r="O1026" s="153"/>
    </row>
    <row r="1027" spans="14:15" ht="25.5" customHeight="1">
      <c r="N1027" s="153"/>
      <c r="O1027" s="153"/>
    </row>
    <row r="1028" spans="14:15" ht="25.5" customHeight="1">
      <c r="N1028" s="153"/>
      <c r="O1028" s="153"/>
    </row>
    <row r="1029" spans="14:15" ht="25.5" customHeight="1">
      <c r="N1029" s="153"/>
      <c r="O1029" s="153"/>
    </row>
    <row r="1030" spans="14:15" ht="25.5" customHeight="1">
      <c r="N1030" s="153"/>
      <c r="O1030" s="153"/>
    </row>
    <row r="1031" spans="14:15" ht="25.5" customHeight="1">
      <c r="N1031" s="153"/>
      <c r="O1031" s="153"/>
    </row>
    <row r="1032" spans="14:15" ht="25.5" customHeight="1">
      <c r="N1032" s="153"/>
      <c r="O1032" s="153"/>
    </row>
    <row r="1033" spans="14:15" ht="25.5" customHeight="1">
      <c r="N1033" s="153"/>
      <c r="O1033" s="153"/>
    </row>
    <row r="1034" spans="14:15" ht="25.5" customHeight="1">
      <c r="N1034" s="153"/>
      <c r="O1034" s="153"/>
    </row>
    <row r="1035" spans="14:15" ht="25.5" customHeight="1">
      <c r="N1035" s="153"/>
      <c r="O1035" s="153"/>
    </row>
    <row r="1036" spans="14:15" ht="25.5" customHeight="1">
      <c r="N1036" s="153"/>
      <c r="O1036" s="153"/>
    </row>
    <row r="1037" spans="14:15" ht="25.5" customHeight="1">
      <c r="N1037" s="153"/>
      <c r="O1037" s="153"/>
    </row>
    <row r="1038" spans="14:15" ht="25.5" customHeight="1">
      <c r="N1038" s="153"/>
      <c r="O1038" s="153"/>
    </row>
    <row r="1039" spans="14:15" ht="25.5" customHeight="1">
      <c r="N1039" s="153"/>
      <c r="O1039" s="153"/>
    </row>
    <row r="1040" spans="14:15" ht="25.5" customHeight="1">
      <c r="N1040" s="153"/>
      <c r="O1040" s="153"/>
    </row>
    <row r="1041" spans="14:15" ht="25.5" customHeight="1">
      <c r="N1041" s="153"/>
      <c r="O1041" s="153"/>
    </row>
    <row r="1042" spans="14:15" ht="25.5" customHeight="1">
      <c r="N1042" s="153"/>
      <c r="O1042" s="153"/>
    </row>
    <row r="1043" spans="14:15" ht="25.5" customHeight="1">
      <c r="N1043" s="153"/>
      <c r="O1043" s="153"/>
    </row>
    <row r="1044" spans="14:15" ht="25.5" customHeight="1">
      <c r="N1044" s="153"/>
      <c r="O1044" s="153"/>
    </row>
    <row r="1045" spans="14:15" ht="25.5" customHeight="1">
      <c r="N1045" s="153"/>
      <c r="O1045" s="153"/>
    </row>
    <row r="1046" spans="14:15" ht="25.5" customHeight="1">
      <c r="N1046" s="153"/>
      <c r="O1046" s="153"/>
    </row>
    <row r="1047" spans="14:15" ht="25.5" customHeight="1">
      <c r="N1047" s="153"/>
      <c r="O1047" s="153"/>
    </row>
    <row r="1048" spans="14:15" ht="25.5" customHeight="1">
      <c r="N1048" s="153"/>
      <c r="O1048" s="153"/>
    </row>
    <row r="1049" spans="14:15" ht="25.5" customHeight="1">
      <c r="N1049" s="153"/>
      <c r="O1049" s="153"/>
    </row>
    <row r="1050" spans="14:15" ht="25.5" customHeight="1">
      <c r="N1050" s="153"/>
      <c r="O1050" s="153"/>
    </row>
    <row r="1051" spans="14:15" ht="25.5" customHeight="1">
      <c r="N1051" s="153"/>
      <c r="O1051" s="153"/>
    </row>
    <row r="1052" spans="14:15" ht="25.5" customHeight="1">
      <c r="N1052" s="153"/>
      <c r="O1052" s="153"/>
    </row>
    <row r="1053" spans="14:15" ht="25.5" customHeight="1">
      <c r="N1053" s="153"/>
      <c r="O1053" s="153"/>
    </row>
    <row r="1054" spans="14:15" ht="25.5" customHeight="1">
      <c r="N1054" s="153"/>
      <c r="O1054" s="153"/>
    </row>
    <row r="1055" spans="14:15" ht="25.5" customHeight="1">
      <c r="N1055" s="153"/>
      <c r="O1055" s="153"/>
    </row>
    <row r="1056" spans="14:15" ht="25.5" customHeight="1">
      <c r="N1056" s="153"/>
      <c r="O1056" s="153"/>
    </row>
    <row r="1057" spans="14:15" ht="25.5" customHeight="1">
      <c r="N1057" s="153"/>
      <c r="O1057" s="153"/>
    </row>
    <row r="1058" spans="14:15" ht="25.5" customHeight="1">
      <c r="N1058" s="153"/>
      <c r="O1058" s="153"/>
    </row>
    <row r="1059" spans="14:15" ht="25.5" customHeight="1">
      <c r="N1059" s="153"/>
      <c r="O1059" s="153"/>
    </row>
    <row r="1060" spans="14:15" ht="25.5" customHeight="1">
      <c r="N1060" s="153"/>
      <c r="O1060" s="153"/>
    </row>
    <row r="1061" spans="14:15" ht="25.5" customHeight="1">
      <c r="N1061" s="153"/>
      <c r="O1061" s="153"/>
    </row>
    <row r="1062" spans="14:15" ht="25.5" customHeight="1">
      <c r="N1062" s="153"/>
      <c r="O1062" s="153"/>
    </row>
    <row r="1063" spans="14:15" ht="25.5" customHeight="1">
      <c r="N1063" s="153"/>
      <c r="O1063" s="153"/>
    </row>
    <row r="1064" spans="14:15" ht="25.5" customHeight="1">
      <c r="N1064" s="153"/>
      <c r="O1064" s="153"/>
    </row>
    <row r="1065" spans="14:15" ht="25.5" customHeight="1">
      <c r="N1065" s="153"/>
      <c r="O1065" s="153"/>
    </row>
    <row r="1066" spans="14:15" ht="25.5" customHeight="1">
      <c r="N1066" s="153"/>
      <c r="O1066" s="153"/>
    </row>
    <row r="1067" spans="14:15" ht="25.5" customHeight="1">
      <c r="N1067" s="153"/>
      <c r="O1067" s="153"/>
    </row>
    <row r="1068" spans="14:15" ht="25.5" customHeight="1">
      <c r="N1068" s="153"/>
      <c r="O1068" s="153"/>
    </row>
    <row r="1069" spans="14:15" ht="25.5" customHeight="1">
      <c r="N1069" s="153"/>
      <c r="O1069" s="153"/>
    </row>
    <row r="1070" spans="14:15" ht="25.5" customHeight="1">
      <c r="N1070" s="153"/>
      <c r="O1070" s="153"/>
    </row>
    <row r="1071" spans="14:15" ht="25.5" customHeight="1">
      <c r="N1071" s="153"/>
      <c r="O1071" s="153"/>
    </row>
    <row r="1072" spans="14:15" ht="25.5" customHeight="1">
      <c r="N1072" s="153"/>
      <c r="O1072" s="153"/>
    </row>
    <row r="1073" spans="14:15" ht="25.5" customHeight="1">
      <c r="N1073" s="153"/>
      <c r="O1073" s="153"/>
    </row>
    <row r="1074" spans="14:15" ht="25.5" customHeight="1">
      <c r="N1074" s="153"/>
      <c r="O1074" s="153"/>
    </row>
    <row r="1075" spans="14:15" ht="25.5" customHeight="1">
      <c r="N1075" s="153"/>
      <c r="O1075" s="153"/>
    </row>
    <row r="1076" spans="14:15" ht="25.5" customHeight="1">
      <c r="N1076" s="153"/>
      <c r="O1076" s="153"/>
    </row>
    <row r="1077" spans="14:15" ht="25.5" customHeight="1">
      <c r="N1077" s="153"/>
      <c r="O1077" s="153"/>
    </row>
    <row r="1078" spans="14:15" ht="25.5" customHeight="1">
      <c r="N1078" s="153"/>
      <c r="O1078" s="153"/>
    </row>
    <row r="1079" spans="14:15" ht="25.5" customHeight="1">
      <c r="N1079" s="153"/>
      <c r="O1079" s="153"/>
    </row>
    <row r="1080" spans="14:15" ht="25.5" customHeight="1">
      <c r="N1080" s="153"/>
      <c r="O1080" s="153"/>
    </row>
    <row r="1081" spans="14:15" ht="25.5" customHeight="1">
      <c r="N1081" s="153"/>
      <c r="O1081" s="153"/>
    </row>
    <row r="1082" spans="14:15" ht="25.5" customHeight="1">
      <c r="N1082" s="153"/>
      <c r="O1082" s="153"/>
    </row>
    <row r="1083" spans="14:15" ht="25.5" customHeight="1">
      <c r="N1083" s="153"/>
      <c r="O1083" s="153"/>
    </row>
    <row r="1084" spans="14:15" ht="25.5" customHeight="1">
      <c r="N1084" s="153"/>
      <c r="O1084" s="153"/>
    </row>
    <row r="1085" spans="14:15" ht="25.5" customHeight="1">
      <c r="N1085" s="153"/>
      <c r="O1085" s="153"/>
    </row>
    <row r="1086" spans="14:15" ht="25.5" customHeight="1">
      <c r="N1086" s="153"/>
      <c r="O1086" s="153"/>
    </row>
    <row r="1087" spans="14:15" ht="25.5" customHeight="1">
      <c r="N1087" s="153"/>
      <c r="O1087" s="153"/>
    </row>
    <row r="1088" spans="14:15" ht="25.5" customHeight="1">
      <c r="N1088" s="153"/>
      <c r="O1088" s="153"/>
    </row>
    <row r="1089" spans="14:15" ht="25.5" customHeight="1">
      <c r="N1089" s="153"/>
      <c r="O1089" s="153"/>
    </row>
    <row r="1090" spans="14:15" ht="25.5" customHeight="1">
      <c r="N1090" s="153"/>
      <c r="O1090" s="153"/>
    </row>
    <row r="1091" spans="14:15" ht="25.5" customHeight="1">
      <c r="N1091" s="153"/>
      <c r="O1091" s="153"/>
    </row>
    <row r="1092" spans="14:15" ht="25.5" customHeight="1">
      <c r="N1092" s="153"/>
      <c r="O1092" s="153"/>
    </row>
    <row r="1093" spans="14:15" ht="25.5" customHeight="1">
      <c r="N1093" s="153"/>
      <c r="O1093" s="153"/>
    </row>
    <row r="1094" spans="14:15" ht="25.5" customHeight="1">
      <c r="N1094" s="153"/>
      <c r="O1094" s="153"/>
    </row>
    <row r="1095" spans="14:15" ht="25.5" customHeight="1">
      <c r="N1095" s="153"/>
      <c r="O1095" s="153"/>
    </row>
    <row r="1096" spans="14:15" ht="25.5" customHeight="1">
      <c r="N1096" s="153"/>
      <c r="O1096" s="153"/>
    </row>
    <row r="1097" spans="14:15" ht="25.5" customHeight="1">
      <c r="N1097" s="153"/>
      <c r="O1097" s="153"/>
    </row>
    <row r="1098" spans="14:15" ht="25.5" customHeight="1">
      <c r="N1098" s="153"/>
      <c r="O1098" s="153"/>
    </row>
    <row r="1099" spans="14:15" ht="25.5" customHeight="1">
      <c r="N1099" s="153"/>
      <c r="O1099" s="153"/>
    </row>
    <row r="1100" spans="14:15" ht="25.5" customHeight="1">
      <c r="N1100" s="153"/>
      <c r="O1100" s="153"/>
    </row>
    <row r="1101" spans="14:15" ht="25.5" customHeight="1">
      <c r="N1101" s="153"/>
      <c r="O1101" s="153"/>
    </row>
    <row r="1102" spans="14:15" ht="25.5" customHeight="1">
      <c r="N1102" s="153"/>
      <c r="O1102" s="153"/>
    </row>
    <row r="1103" spans="14:15" ht="25.5" customHeight="1">
      <c r="N1103" s="153"/>
      <c r="O1103" s="153"/>
    </row>
    <row r="1104" spans="14:15" ht="25.5" customHeight="1">
      <c r="N1104" s="153"/>
      <c r="O1104" s="153"/>
    </row>
    <row r="1105" spans="14:15" ht="25.5" customHeight="1">
      <c r="N1105" s="153"/>
      <c r="O1105" s="153"/>
    </row>
    <row r="1106" spans="14:15" ht="25.5" customHeight="1">
      <c r="N1106" s="153"/>
      <c r="O1106" s="153"/>
    </row>
    <row r="1107" spans="14:15" ht="25.5" customHeight="1">
      <c r="N1107" s="153"/>
      <c r="O1107" s="153"/>
    </row>
    <row r="1108" spans="14:15" ht="25.5" customHeight="1">
      <c r="N1108" s="153"/>
      <c r="O1108" s="153"/>
    </row>
    <row r="1109" spans="14:15" ht="25.5" customHeight="1">
      <c r="N1109" s="153"/>
      <c r="O1109" s="153"/>
    </row>
    <row r="1110" spans="14:15" ht="25.5" customHeight="1">
      <c r="N1110" s="153"/>
      <c r="O1110" s="153"/>
    </row>
    <row r="1111" spans="14:15" ht="25.5" customHeight="1">
      <c r="N1111" s="153"/>
      <c r="O1111" s="153"/>
    </row>
    <row r="1112" spans="14:15" ht="25.5" customHeight="1">
      <c r="N1112" s="153"/>
      <c r="O1112" s="153"/>
    </row>
    <row r="1113" spans="14:15" ht="25.5" customHeight="1">
      <c r="N1113" s="153"/>
      <c r="O1113" s="153"/>
    </row>
    <row r="1114" spans="14:15" ht="25.5" customHeight="1">
      <c r="N1114" s="153"/>
      <c r="O1114" s="153"/>
    </row>
    <row r="1115" spans="14:15" ht="25.5" customHeight="1">
      <c r="N1115" s="153"/>
      <c r="O1115" s="153"/>
    </row>
    <row r="1116" spans="14:15" ht="25.5" customHeight="1">
      <c r="N1116" s="153"/>
      <c r="O1116" s="153"/>
    </row>
    <row r="1117" spans="14:15" ht="25.5" customHeight="1">
      <c r="N1117" s="153"/>
      <c r="O1117" s="153"/>
    </row>
    <row r="1118" spans="14:15" ht="25.5" customHeight="1">
      <c r="N1118" s="153"/>
      <c r="O1118" s="153"/>
    </row>
    <row r="1119" spans="14:15" ht="25.5" customHeight="1">
      <c r="N1119" s="153"/>
      <c r="O1119" s="153"/>
    </row>
    <row r="1120" spans="14:15" ht="25.5" customHeight="1">
      <c r="N1120" s="153"/>
      <c r="O1120" s="153"/>
    </row>
    <row r="1121" spans="14:15" ht="25.5" customHeight="1">
      <c r="N1121" s="153"/>
      <c r="O1121" s="153"/>
    </row>
    <row r="1122" spans="14:15" ht="25.5" customHeight="1">
      <c r="N1122" s="153"/>
      <c r="O1122" s="153"/>
    </row>
    <row r="1123" spans="14:15" ht="25.5" customHeight="1">
      <c r="N1123" s="153"/>
      <c r="O1123" s="153"/>
    </row>
    <row r="1124" spans="14:15" ht="25.5" customHeight="1">
      <c r="N1124" s="153"/>
      <c r="O1124" s="153"/>
    </row>
    <row r="1125" spans="14:15" ht="25.5" customHeight="1">
      <c r="N1125" s="153"/>
      <c r="O1125" s="153"/>
    </row>
    <row r="1126" spans="14:15" ht="25.5" customHeight="1">
      <c r="N1126" s="153"/>
      <c r="O1126" s="153"/>
    </row>
    <row r="1127" spans="14:15" ht="25.5" customHeight="1">
      <c r="N1127" s="153"/>
      <c r="O1127" s="153"/>
    </row>
    <row r="1128" spans="14:15" ht="25.5" customHeight="1">
      <c r="N1128" s="153"/>
      <c r="O1128" s="153"/>
    </row>
    <row r="1129" spans="14:15" ht="25.5" customHeight="1">
      <c r="N1129" s="153"/>
      <c r="O1129" s="153"/>
    </row>
    <row r="1130" spans="14:15" ht="25.5" customHeight="1">
      <c r="N1130" s="153"/>
      <c r="O1130" s="153"/>
    </row>
    <row r="1131" spans="14:15" ht="25.5" customHeight="1">
      <c r="N1131" s="153"/>
      <c r="O1131" s="153"/>
    </row>
    <row r="1132" spans="14:15" ht="25.5" customHeight="1">
      <c r="N1132" s="153"/>
      <c r="O1132" s="153"/>
    </row>
    <row r="1133" spans="14:15" ht="25.5" customHeight="1">
      <c r="N1133" s="153"/>
      <c r="O1133" s="153"/>
    </row>
    <row r="1134" spans="14:15" ht="25.5" customHeight="1">
      <c r="N1134" s="153"/>
      <c r="O1134" s="153"/>
    </row>
    <row r="1135" spans="14:15" ht="25.5" customHeight="1">
      <c r="N1135" s="153"/>
      <c r="O1135" s="153"/>
    </row>
    <row r="1136" spans="14:15" ht="25.5" customHeight="1">
      <c r="N1136" s="153"/>
      <c r="O1136" s="153"/>
    </row>
    <row r="1137" spans="14:15" ht="25.5" customHeight="1">
      <c r="N1137" s="153"/>
      <c r="O1137" s="153"/>
    </row>
    <row r="1138" spans="14:15" ht="25.5" customHeight="1">
      <c r="N1138" s="153"/>
      <c r="O1138" s="153"/>
    </row>
    <row r="1139" spans="14:15" ht="25.5" customHeight="1">
      <c r="N1139" s="153"/>
      <c r="O1139" s="153"/>
    </row>
    <row r="1140" spans="14:15" ht="25.5" customHeight="1">
      <c r="N1140" s="153"/>
      <c r="O1140" s="153"/>
    </row>
    <row r="1141" spans="14:15" ht="25.5" customHeight="1">
      <c r="N1141" s="153"/>
      <c r="O1141" s="153"/>
    </row>
    <row r="1142" spans="14:15" ht="25.5" customHeight="1">
      <c r="N1142" s="153"/>
      <c r="O1142" s="153"/>
    </row>
    <row r="1143" spans="14:15" ht="25.5" customHeight="1">
      <c r="N1143" s="153"/>
      <c r="O1143" s="153"/>
    </row>
    <row r="1144" spans="14:15" ht="25.5" customHeight="1">
      <c r="N1144" s="153"/>
      <c r="O1144" s="153"/>
    </row>
    <row r="1145" spans="14:15" ht="25.5" customHeight="1">
      <c r="N1145" s="153"/>
      <c r="O1145" s="153"/>
    </row>
    <row r="1146" spans="14:15" ht="25.5" customHeight="1">
      <c r="N1146" s="153"/>
      <c r="O1146" s="153"/>
    </row>
    <row r="1147" spans="14:15" ht="25.5" customHeight="1">
      <c r="N1147" s="153"/>
      <c r="O1147" s="153"/>
    </row>
    <row r="1148" spans="14:15" ht="25.5" customHeight="1">
      <c r="N1148" s="153"/>
      <c r="O1148" s="153"/>
    </row>
    <row r="1149" spans="14:15" ht="25.5" customHeight="1">
      <c r="N1149" s="153"/>
      <c r="O1149" s="153"/>
    </row>
    <row r="1150" spans="14:15" ht="25.5" customHeight="1">
      <c r="N1150" s="153"/>
      <c r="O1150" s="153"/>
    </row>
    <row r="1151" spans="14:15" ht="25.5" customHeight="1">
      <c r="N1151" s="153"/>
      <c r="O1151" s="153"/>
    </row>
    <row r="1152" spans="14:15" ht="25.5" customHeight="1">
      <c r="N1152" s="153"/>
      <c r="O1152" s="153"/>
    </row>
    <row r="1153" spans="14:15" ht="25.5" customHeight="1">
      <c r="N1153" s="153"/>
      <c r="O1153" s="153"/>
    </row>
    <row r="1154" spans="14:15" ht="25.5" customHeight="1">
      <c r="N1154" s="153"/>
      <c r="O1154" s="153"/>
    </row>
    <row r="1155" spans="14:15" ht="25.5" customHeight="1">
      <c r="N1155" s="153"/>
      <c r="O1155" s="153"/>
    </row>
    <row r="1156" spans="14:15" ht="25.5" customHeight="1">
      <c r="N1156" s="153"/>
      <c r="O1156" s="153"/>
    </row>
    <row r="1157" spans="14:15" ht="25.5" customHeight="1">
      <c r="N1157" s="153"/>
      <c r="O1157" s="153"/>
    </row>
    <row r="1158" spans="14:15" ht="25.5" customHeight="1">
      <c r="N1158" s="153"/>
      <c r="O1158" s="153"/>
    </row>
    <row r="1159" spans="14:15" ht="25.5" customHeight="1">
      <c r="N1159" s="153"/>
      <c r="O1159" s="153"/>
    </row>
    <row r="1160" spans="14:15" ht="25.5" customHeight="1">
      <c r="N1160" s="153"/>
      <c r="O1160" s="153"/>
    </row>
    <row r="1161" spans="14:15" ht="25.5" customHeight="1">
      <c r="N1161" s="153"/>
      <c r="O1161" s="153"/>
    </row>
    <row r="1162" spans="14:15" ht="25.5" customHeight="1">
      <c r="N1162" s="153"/>
      <c r="O1162" s="153"/>
    </row>
    <row r="1163" spans="14:15" ht="25.5" customHeight="1">
      <c r="N1163" s="153"/>
      <c r="O1163" s="153"/>
    </row>
    <row r="1164" spans="14:15" ht="25.5" customHeight="1">
      <c r="N1164" s="153"/>
      <c r="O1164" s="153"/>
    </row>
    <row r="1165" spans="14:15" ht="25.5" customHeight="1">
      <c r="N1165" s="153"/>
      <c r="O1165" s="153"/>
    </row>
    <row r="1166" spans="14:15" ht="25.5" customHeight="1">
      <c r="N1166" s="153"/>
      <c r="O1166" s="153"/>
    </row>
    <row r="1167" spans="14:15" ht="25.5" customHeight="1">
      <c r="N1167" s="153"/>
      <c r="O1167" s="153"/>
    </row>
    <row r="1168" spans="14:15" ht="25.5" customHeight="1">
      <c r="N1168" s="153"/>
      <c r="O1168" s="153"/>
    </row>
    <row r="1169" spans="14:15" ht="25.5" customHeight="1">
      <c r="N1169" s="153"/>
      <c r="O1169" s="153"/>
    </row>
    <row r="1170" spans="14:15" ht="25.5" customHeight="1">
      <c r="N1170" s="153"/>
      <c r="O1170" s="153"/>
    </row>
    <row r="1171" spans="14:15" ht="25.5" customHeight="1">
      <c r="N1171" s="153"/>
      <c r="O1171" s="153"/>
    </row>
    <row r="1172" spans="14:15" ht="25.5" customHeight="1">
      <c r="N1172" s="153"/>
      <c r="O1172" s="153"/>
    </row>
    <row r="1173" spans="14:15" ht="25.5" customHeight="1">
      <c r="N1173" s="153"/>
      <c r="O1173" s="153"/>
    </row>
    <row r="1174" spans="14:15" ht="25.5" customHeight="1">
      <c r="N1174" s="153"/>
      <c r="O1174" s="153"/>
    </row>
    <row r="1175" spans="14:15" ht="25.5" customHeight="1">
      <c r="N1175" s="153"/>
      <c r="O1175" s="153"/>
    </row>
    <row r="1176" spans="14:15" ht="25.5" customHeight="1">
      <c r="N1176" s="153"/>
      <c r="O1176" s="153"/>
    </row>
    <row r="1177" spans="14:15" ht="25.5" customHeight="1">
      <c r="N1177" s="153"/>
      <c r="O1177" s="153"/>
    </row>
    <row r="1178" spans="14:15" ht="25.5" customHeight="1">
      <c r="N1178" s="153"/>
      <c r="O1178" s="153"/>
    </row>
    <row r="1179" spans="14:15" ht="25.5" customHeight="1">
      <c r="N1179" s="153"/>
      <c r="O1179" s="153"/>
    </row>
    <row r="1180" spans="14:15" ht="25.5" customHeight="1">
      <c r="N1180" s="153"/>
      <c r="O1180" s="153"/>
    </row>
    <row r="1181" spans="14:15" ht="25.5" customHeight="1">
      <c r="N1181" s="153"/>
      <c r="O1181" s="153"/>
    </row>
    <row r="1182" spans="14:15" ht="25.5" customHeight="1">
      <c r="N1182" s="153"/>
      <c r="O1182" s="153"/>
    </row>
    <row r="1183" spans="14:15" ht="25.5" customHeight="1">
      <c r="N1183" s="153"/>
      <c r="O1183" s="153"/>
    </row>
    <row r="1184" spans="14:15" ht="25.5" customHeight="1">
      <c r="N1184" s="153"/>
      <c r="O1184" s="153"/>
    </row>
    <row r="1185" spans="14:15" ht="25.5" customHeight="1">
      <c r="N1185" s="153"/>
      <c r="O1185" s="153"/>
    </row>
    <row r="1186" spans="14:15" ht="25.5" customHeight="1">
      <c r="N1186" s="153"/>
      <c r="O1186" s="153"/>
    </row>
    <row r="1187" spans="14:15" ht="25.5" customHeight="1">
      <c r="N1187" s="153"/>
      <c r="O1187" s="153"/>
    </row>
    <row r="1188" spans="14:15" ht="25.5" customHeight="1">
      <c r="N1188" s="153"/>
      <c r="O1188" s="153"/>
    </row>
    <row r="1189" spans="14:15" ht="25.5" customHeight="1">
      <c r="N1189" s="153"/>
      <c r="O1189" s="153"/>
    </row>
    <row r="1190" spans="14:15" ht="25.5" customHeight="1">
      <c r="N1190" s="153"/>
      <c r="O1190" s="153"/>
    </row>
    <row r="1191" spans="14:15" ht="25.5" customHeight="1">
      <c r="N1191" s="153"/>
      <c r="O1191" s="153"/>
    </row>
    <row r="1192" spans="14:15" ht="25.5" customHeight="1">
      <c r="N1192" s="153"/>
      <c r="O1192" s="153"/>
    </row>
    <row r="1193" spans="14:15" ht="25.5" customHeight="1">
      <c r="N1193" s="153"/>
      <c r="O1193" s="153"/>
    </row>
    <row r="1194" spans="14:15" ht="25.5" customHeight="1">
      <c r="N1194" s="153"/>
      <c r="O1194" s="153"/>
    </row>
    <row r="1195" spans="14:15" ht="25.5" customHeight="1">
      <c r="N1195" s="153"/>
      <c r="O1195" s="153"/>
    </row>
    <row r="1196" spans="14:15" ht="25.5" customHeight="1">
      <c r="N1196" s="153"/>
      <c r="O1196" s="153"/>
    </row>
    <row r="1197" spans="14:15" ht="25.5" customHeight="1">
      <c r="N1197" s="153"/>
      <c r="O1197" s="153"/>
    </row>
    <row r="1198" spans="14:15" ht="25.5" customHeight="1">
      <c r="N1198" s="153"/>
      <c r="O1198" s="153"/>
    </row>
    <row r="1199" spans="14:15" ht="25.5" customHeight="1">
      <c r="N1199" s="153"/>
      <c r="O1199" s="153"/>
    </row>
    <row r="1200" spans="14:15" ht="25.5" customHeight="1">
      <c r="N1200" s="153"/>
      <c r="O1200" s="153"/>
    </row>
    <row r="1201" spans="14:15" ht="25.5" customHeight="1">
      <c r="N1201" s="153"/>
      <c r="O1201" s="153"/>
    </row>
    <row r="1202" spans="14:15" ht="25.5" customHeight="1">
      <c r="N1202" s="153"/>
      <c r="O1202" s="153"/>
    </row>
    <row r="1203" spans="14:15" ht="25.5" customHeight="1">
      <c r="N1203" s="153"/>
      <c r="O1203" s="153"/>
    </row>
    <row r="1204" spans="14:15" ht="25.5" customHeight="1">
      <c r="N1204" s="153"/>
      <c r="O1204" s="153"/>
    </row>
    <row r="1205" spans="14:15" ht="25.5" customHeight="1">
      <c r="N1205" s="153"/>
      <c r="O1205" s="153"/>
    </row>
    <row r="1206" spans="14:15" ht="25.5" customHeight="1">
      <c r="N1206" s="153"/>
      <c r="O1206" s="153"/>
    </row>
    <row r="1207" spans="14:15" ht="25.5" customHeight="1">
      <c r="N1207" s="153"/>
      <c r="O1207" s="153"/>
    </row>
    <row r="1208" spans="14:15" ht="25.5" customHeight="1">
      <c r="N1208" s="153"/>
      <c r="O1208" s="153"/>
    </row>
    <row r="1209" spans="14:15" ht="25.5" customHeight="1">
      <c r="N1209" s="153"/>
      <c r="O1209" s="153"/>
    </row>
    <row r="1210" spans="14:15" ht="25.5" customHeight="1">
      <c r="N1210" s="153"/>
      <c r="O1210" s="153"/>
    </row>
    <row r="1211" spans="14:15" ht="25.5" customHeight="1">
      <c r="N1211" s="153"/>
      <c r="O1211" s="153"/>
    </row>
    <row r="1212" spans="14:15" ht="25.5" customHeight="1">
      <c r="N1212" s="153"/>
      <c r="O1212" s="153"/>
    </row>
    <row r="1213" spans="14:15" ht="25.5" customHeight="1">
      <c r="N1213" s="153"/>
      <c r="O1213" s="153"/>
    </row>
    <row r="1214" spans="14:15" ht="25.5" customHeight="1">
      <c r="N1214" s="153"/>
      <c r="O1214" s="153"/>
    </row>
    <row r="1215" spans="14:15" ht="25.5" customHeight="1">
      <c r="N1215" s="153"/>
      <c r="O1215" s="153"/>
    </row>
    <row r="1216" spans="14:15" ht="25.5" customHeight="1">
      <c r="N1216" s="153"/>
      <c r="O1216" s="153"/>
    </row>
    <row r="1217" spans="14:15" ht="25.5" customHeight="1">
      <c r="N1217" s="153"/>
      <c r="O1217" s="153"/>
    </row>
    <row r="1218" spans="14:15" ht="25.5" customHeight="1">
      <c r="N1218" s="153"/>
      <c r="O1218" s="153"/>
    </row>
    <row r="1219" spans="14:15" ht="25.5" customHeight="1">
      <c r="N1219" s="153"/>
      <c r="O1219" s="153"/>
    </row>
    <row r="1220" spans="14:15" ht="25.5" customHeight="1">
      <c r="N1220" s="153"/>
      <c r="O1220" s="153"/>
    </row>
    <row r="1221" spans="14:15" ht="25.5" customHeight="1">
      <c r="N1221" s="153"/>
      <c r="O1221" s="153"/>
    </row>
    <row r="1222" spans="14:15" ht="25.5" customHeight="1">
      <c r="N1222" s="153"/>
      <c r="O1222" s="153"/>
    </row>
    <row r="1223" spans="14:15" ht="25.5" customHeight="1">
      <c r="N1223" s="153"/>
      <c r="O1223" s="153"/>
    </row>
    <row r="1224" spans="14:15" ht="25.5" customHeight="1">
      <c r="N1224" s="153"/>
      <c r="O1224" s="153"/>
    </row>
    <row r="1225" spans="14:15" ht="25.5" customHeight="1">
      <c r="N1225" s="153"/>
      <c r="O1225" s="153"/>
    </row>
    <row r="1226" spans="14:15" ht="25.5" customHeight="1">
      <c r="N1226" s="153"/>
      <c r="O1226" s="153"/>
    </row>
    <row r="1227" spans="14:15" ht="25.5" customHeight="1">
      <c r="N1227" s="153"/>
      <c r="O1227" s="153"/>
    </row>
    <row r="1228" spans="14:15" ht="25.5" customHeight="1">
      <c r="N1228" s="153"/>
      <c r="O1228" s="153"/>
    </row>
    <row r="1229" spans="14:15" ht="25.5" customHeight="1">
      <c r="N1229" s="153"/>
      <c r="O1229" s="153"/>
    </row>
    <row r="1230" spans="14:15" ht="25.5" customHeight="1">
      <c r="N1230" s="153"/>
      <c r="O1230" s="153"/>
    </row>
    <row r="1231" spans="14:15" ht="25.5" customHeight="1">
      <c r="N1231" s="153"/>
      <c r="O1231" s="153"/>
    </row>
    <row r="1232" spans="14:15" ht="25.5" customHeight="1">
      <c r="N1232" s="153"/>
      <c r="O1232" s="153"/>
    </row>
    <row r="1233" spans="14:15" ht="25.5" customHeight="1">
      <c r="N1233" s="153"/>
      <c r="O1233" s="153"/>
    </row>
    <row r="1234" spans="14:15" ht="25.5" customHeight="1">
      <c r="N1234" s="153"/>
      <c r="O1234" s="153"/>
    </row>
    <row r="1235" spans="14:15" ht="25.5" customHeight="1">
      <c r="N1235" s="153"/>
      <c r="O1235" s="153"/>
    </row>
    <row r="1236" spans="14:15" ht="25.5" customHeight="1">
      <c r="N1236" s="153"/>
      <c r="O1236" s="153"/>
    </row>
    <row r="1237" spans="14:15" ht="25.5" customHeight="1">
      <c r="N1237" s="153"/>
      <c r="O1237" s="153"/>
    </row>
    <row r="1238" spans="14:15" ht="25.5" customHeight="1">
      <c r="N1238" s="153"/>
      <c r="O1238" s="153"/>
    </row>
    <row r="1239" spans="14:15" ht="25.5" customHeight="1">
      <c r="N1239" s="153"/>
      <c r="O1239" s="153"/>
    </row>
    <row r="1240" spans="14:15" ht="25.5" customHeight="1">
      <c r="N1240" s="153"/>
      <c r="O1240" s="153"/>
    </row>
    <row r="1241" spans="14:15" ht="25.5" customHeight="1">
      <c r="N1241" s="153"/>
      <c r="O1241" s="153"/>
    </row>
    <row r="1242" spans="14:15" ht="25.5" customHeight="1">
      <c r="N1242" s="153"/>
      <c r="O1242" s="153"/>
    </row>
    <row r="1243" spans="14:15" ht="25.5" customHeight="1">
      <c r="N1243" s="153"/>
      <c r="O1243" s="153"/>
    </row>
    <row r="1244" spans="14:15" ht="25.5" customHeight="1">
      <c r="N1244" s="153"/>
      <c r="O1244" s="153"/>
    </row>
    <row r="1245" spans="14:15" ht="25.5" customHeight="1">
      <c r="N1245" s="153"/>
      <c r="O1245" s="153"/>
    </row>
    <row r="1246" spans="14:15" ht="25.5" customHeight="1">
      <c r="N1246" s="153"/>
      <c r="O1246" s="153"/>
    </row>
    <row r="1247" spans="14:15" ht="25.5" customHeight="1">
      <c r="N1247" s="153"/>
      <c r="O1247" s="153"/>
    </row>
    <row r="1248" spans="14:15" ht="25.5" customHeight="1">
      <c r="N1248" s="153"/>
      <c r="O1248" s="153"/>
    </row>
    <row r="1249" spans="14:15" ht="25.5" customHeight="1">
      <c r="N1249" s="153"/>
      <c r="O1249" s="153"/>
    </row>
    <row r="1250" spans="14:15" ht="25.5" customHeight="1">
      <c r="N1250" s="153"/>
      <c r="O1250" s="153"/>
    </row>
    <row r="1251" spans="14:15" ht="25.5" customHeight="1">
      <c r="N1251" s="153"/>
      <c r="O1251" s="153"/>
    </row>
    <row r="1252" spans="14:15" ht="25.5" customHeight="1">
      <c r="N1252" s="153"/>
      <c r="O1252" s="153"/>
    </row>
    <row r="1253" spans="14:15" ht="25.5" customHeight="1">
      <c r="N1253" s="153"/>
      <c r="O1253" s="153"/>
    </row>
    <row r="1254" spans="14:15" ht="25.5" customHeight="1">
      <c r="N1254" s="153"/>
      <c r="O1254" s="153"/>
    </row>
    <row r="1255" spans="14:15" ht="25.5" customHeight="1">
      <c r="N1255" s="153"/>
      <c r="O1255" s="153"/>
    </row>
    <row r="1256" spans="14:15" ht="25.5" customHeight="1">
      <c r="N1256" s="153"/>
      <c r="O1256" s="153"/>
    </row>
    <row r="1257" spans="14:15" ht="25.5" customHeight="1">
      <c r="N1257" s="153"/>
      <c r="O1257" s="153"/>
    </row>
    <row r="1258" spans="14:15" ht="25.5" customHeight="1">
      <c r="N1258" s="153"/>
      <c r="O1258" s="153"/>
    </row>
    <row r="1259" spans="14:15" ht="25.5" customHeight="1">
      <c r="N1259" s="153"/>
      <c r="O1259" s="153"/>
    </row>
    <row r="1260" spans="14:15" ht="25.5" customHeight="1">
      <c r="N1260" s="153"/>
      <c r="O1260" s="153"/>
    </row>
    <row r="1261" spans="14:15" ht="25.5" customHeight="1">
      <c r="N1261" s="153"/>
      <c r="O1261" s="153"/>
    </row>
    <row r="1262" spans="14:15" ht="25.5" customHeight="1">
      <c r="N1262" s="153"/>
      <c r="O1262" s="153"/>
    </row>
    <row r="1263" spans="14:15" ht="25.5" customHeight="1">
      <c r="N1263" s="153"/>
      <c r="O1263" s="153"/>
    </row>
    <row r="1264" spans="14:15" ht="25.5" customHeight="1">
      <c r="N1264" s="153"/>
      <c r="O1264" s="153"/>
    </row>
    <row r="1265" spans="14:15" ht="25.5" customHeight="1">
      <c r="N1265" s="153"/>
      <c r="O1265" s="153"/>
    </row>
    <row r="1266" spans="14:15" ht="25.5" customHeight="1">
      <c r="N1266" s="153"/>
      <c r="O1266" s="153"/>
    </row>
    <row r="1267" spans="14:15" ht="25.5" customHeight="1">
      <c r="N1267" s="153"/>
      <c r="O1267" s="153"/>
    </row>
    <row r="1268" spans="14:15" ht="25.5" customHeight="1">
      <c r="N1268" s="153"/>
      <c r="O1268" s="153"/>
    </row>
    <row r="1269" spans="14:15" ht="25.5" customHeight="1">
      <c r="N1269" s="153"/>
      <c r="O1269" s="153"/>
    </row>
    <row r="1270" spans="14:15" ht="25.5" customHeight="1">
      <c r="N1270" s="153"/>
      <c r="O1270" s="153"/>
    </row>
    <row r="1271" spans="14:15" ht="25.5" customHeight="1">
      <c r="N1271" s="153"/>
      <c r="O1271" s="153"/>
    </row>
    <row r="1272" spans="14:15" ht="25.5" customHeight="1">
      <c r="N1272" s="153"/>
      <c r="O1272" s="153"/>
    </row>
    <row r="1273" spans="14:15" ht="25.5" customHeight="1">
      <c r="N1273" s="153"/>
      <c r="O1273" s="153"/>
    </row>
    <row r="1274" spans="14:15" ht="25.5" customHeight="1">
      <c r="N1274" s="153"/>
      <c r="O1274" s="153"/>
    </row>
    <row r="1275" spans="14:15" ht="25.5" customHeight="1">
      <c r="N1275" s="153"/>
      <c r="O1275" s="153"/>
    </row>
    <row r="1276" spans="14:15" ht="25.5" customHeight="1">
      <c r="N1276" s="153"/>
      <c r="O1276" s="153"/>
    </row>
    <row r="1277" spans="14:15" ht="25.5" customHeight="1">
      <c r="N1277" s="153"/>
      <c r="O1277" s="153"/>
    </row>
    <row r="1278" spans="14:15" ht="25.5" customHeight="1">
      <c r="N1278" s="153"/>
      <c r="O1278" s="153"/>
    </row>
    <row r="1279" spans="14:15" ht="25.5" customHeight="1">
      <c r="N1279" s="153"/>
      <c r="O1279" s="153"/>
    </row>
    <row r="1280" spans="14:15" ht="25.5" customHeight="1">
      <c r="N1280" s="153"/>
      <c r="O1280" s="153"/>
    </row>
    <row r="1281" spans="14:15" ht="25.5" customHeight="1">
      <c r="N1281" s="153"/>
      <c r="O1281" s="153"/>
    </row>
    <row r="1282" spans="14:15" ht="25.5" customHeight="1">
      <c r="N1282" s="153"/>
      <c r="O1282" s="153"/>
    </row>
    <row r="1283" spans="14:15" ht="25.5" customHeight="1">
      <c r="N1283" s="153"/>
      <c r="O1283" s="153"/>
    </row>
    <row r="1284" spans="14:15" ht="25.5" customHeight="1">
      <c r="N1284" s="153"/>
      <c r="O1284" s="153"/>
    </row>
    <row r="1285" spans="14:15" ht="25.5" customHeight="1">
      <c r="N1285" s="153"/>
      <c r="O1285" s="153"/>
    </row>
    <row r="1286" spans="14:15" ht="25.5" customHeight="1">
      <c r="N1286" s="153"/>
      <c r="O1286" s="153"/>
    </row>
    <row r="1287" spans="14:15" ht="25.5" customHeight="1">
      <c r="N1287" s="153"/>
      <c r="O1287" s="153"/>
    </row>
    <row r="1288" spans="14:15" ht="25.5" customHeight="1">
      <c r="N1288" s="153"/>
      <c r="O1288" s="153"/>
    </row>
    <row r="1289" spans="14:15" ht="25.5" customHeight="1">
      <c r="N1289" s="153"/>
      <c r="O1289" s="153"/>
    </row>
    <row r="1290" spans="14:15" ht="25.5" customHeight="1">
      <c r="N1290" s="153"/>
      <c r="O1290" s="153"/>
    </row>
    <row r="1291" spans="14:15" ht="25.5" customHeight="1">
      <c r="N1291" s="153"/>
      <c r="O1291" s="153"/>
    </row>
    <row r="1292" spans="14:15" ht="25.5" customHeight="1">
      <c r="N1292" s="153"/>
      <c r="O1292" s="153"/>
    </row>
    <row r="1293" spans="14:15" ht="25.5" customHeight="1">
      <c r="N1293" s="153"/>
      <c r="O1293" s="153"/>
    </row>
    <row r="1294" spans="14:15" ht="25.5" customHeight="1">
      <c r="N1294" s="153"/>
      <c r="O1294" s="153"/>
    </row>
    <row r="1295" spans="14:15" ht="25.5" customHeight="1">
      <c r="N1295" s="153"/>
      <c r="O1295" s="153"/>
    </row>
    <row r="1296" spans="14:15" ht="25.5" customHeight="1">
      <c r="N1296" s="153"/>
      <c r="O1296" s="153"/>
    </row>
    <row r="1297" spans="14:15" ht="25.5" customHeight="1">
      <c r="N1297" s="153"/>
      <c r="O1297" s="153"/>
    </row>
    <row r="1298" spans="14:15" ht="25.5" customHeight="1">
      <c r="N1298" s="153"/>
      <c r="O1298" s="153"/>
    </row>
    <row r="1299" spans="14:15" ht="25.5" customHeight="1">
      <c r="N1299" s="153"/>
      <c r="O1299" s="153"/>
    </row>
    <row r="1300" spans="14:15" ht="25.5" customHeight="1">
      <c r="N1300" s="153"/>
      <c r="O1300" s="153"/>
    </row>
    <row r="1301" spans="14:15" ht="25.5" customHeight="1">
      <c r="N1301" s="153"/>
      <c r="O1301" s="153"/>
    </row>
    <row r="1302" spans="14:15" ht="25.5" customHeight="1">
      <c r="N1302" s="153"/>
      <c r="O1302" s="153"/>
    </row>
    <row r="1303" spans="14:15" ht="25.5" customHeight="1">
      <c r="N1303" s="153"/>
      <c r="O1303" s="153"/>
    </row>
    <row r="1304" spans="14:15" ht="25.5" customHeight="1">
      <c r="N1304" s="153"/>
      <c r="O1304" s="153"/>
    </row>
    <row r="1305" spans="14:15" ht="25.5" customHeight="1">
      <c r="N1305" s="153"/>
      <c r="O1305" s="153"/>
    </row>
    <row r="1306" spans="14:15" ht="25.5" customHeight="1">
      <c r="N1306" s="153"/>
      <c r="O1306" s="153"/>
    </row>
    <row r="1307" spans="14:15" ht="25.5" customHeight="1">
      <c r="N1307" s="153"/>
      <c r="O1307" s="153"/>
    </row>
    <row r="1308" spans="14:15" ht="25.5" customHeight="1">
      <c r="N1308" s="153"/>
      <c r="O1308" s="153"/>
    </row>
    <row r="1309" spans="14:15" ht="25.5" customHeight="1">
      <c r="N1309" s="153"/>
      <c r="O1309" s="153"/>
    </row>
    <row r="1310" spans="14:15" ht="25.5" customHeight="1">
      <c r="N1310" s="153"/>
      <c r="O1310" s="153"/>
    </row>
    <row r="1311" spans="14:15" ht="25.5" customHeight="1">
      <c r="N1311" s="153"/>
      <c r="O1311" s="153"/>
    </row>
    <row r="1312" spans="14:15" ht="25.5" customHeight="1">
      <c r="N1312" s="153"/>
      <c r="O1312" s="153"/>
    </row>
    <row r="1313" spans="14:15" ht="25.5" customHeight="1">
      <c r="N1313" s="153"/>
      <c r="O1313" s="153"/>
    </row>
    <row r="1314" spans="14:15" ht="25.5" customHeight="1">
      <c r="N1314" s="153"/>
      <c r="O1314" s="153"/>
    </row>
    <row r="1315" spans="14:15" ht="25.5" customHeight="1">
      <c r="N1315" s="153"/>
      <c r="O1315" s="153"/>
    </row>
    <row r="1316" spans="14:15" ht="25.5" customHeight="1">
      <c r="N1316" s="153"/>
      <c r="O1316" s="153"/>
    </row>
    <row r="1317" spans="14:15" ht="25.5" customHeight="1">
      <c r="N1317" s="153"/>
      <c r="O1317" s="153"/>
    </row>
    <row r="1318" spans="14:15" ht="25.5" customHeight="1">
      <c r="N1318" s="153"/>
      <c r="O1318" s="153"/>
    </row>
    <row r="1319" spans="14:15" ht="25.5" customHeight="1">
      <c r="N1319" s="153"/>
      <c r="O1319" s="153"/>
    </row>
    <row r="1320" spans="14:15" ht="25.5" customHeight="1">
      <c r="N1320" s="153"/>
      <c r="O1320" s="153"/>
    </row>
    <row r="1321" spans="14:15" ht="25.5" customHeight="1">
      <c r="N1321" s="153"/>
      <c r="O1321" s="153"/>
    </row>
    <row r="1322" spans="14:15" ht="25.5" customHeight="1">
      <c r="N1322" s="153"/>
      <c r="O1322" s="153"/>
    </row>
    <row r="1323" spans="14:15" ht="25.5" customHeight="1">
      <c r="N1323" s="153"/>
      <c r="O1323" s="153"/>
    </row>
    <row r="1324" spans="14:15" ht="25.5" customHeight="1">
      <c r="N1324" s="153"/>
      <c r="O1324" s="153"/>
    </row>
    <row r="1325" spans="14:15" ht="25.5" customHeight="1">
      <c r="N1325" s="153"/>
      <c r="O1325" s="153"/>
    </row>
    <row r="1326" spans="14:15" ht="25.5" customHeight="1">
      <c r="N1326" s="153"/>
      <c r="O1326" s="153"/>
    </row>
    <row r="1327" spans="14:15" ht="25.5" customHeight="1">
      <c r="N1327" s="153"/>
      <c r="O1327" s="153"/>
    </row>
    <row r="1328" spans="14:15" ht="25.5" customHeight="1">
      <c r="N1328" s="153"/>
      <c r="O1328" s="153"/>
    </row>
    <row r="1329" spans="14:15" ht="25.5" customHeight="1">
      <c r="N1329" s="153"/>
      <c r="O1329" s="153"/>
    </row>
    <row r="1330" spans="14:15" ht="25.5" customHeight="1">
      <c r="N1330" s="153"/>
      <c r="O1330" s="153"/>
    </row>
    <row r="1331" spans="14:15" ht="25.5" customHeight="1">
      <c r="N1331" s="153"/>
      <c r="O1331" s="153"/>
    </row>
    <row r="1332" spans="14:15" ht="25.5" customHeight="1">
      <c r="N1332" s="153"/>
      <c r="O1332" s="153"/>
    </row>
    <row r="1333" spans="14:15" ht="25.5" customHeight="1">
      <c r="N1333" s="153"/>
      <c r="O1333" s="153"/>
    </row>
    <row r="1334" spans="14:15" ht="25.5" customHeight="1">
      <c r="N1334" s="153"/>
      <c r="O1334" s="153"/>
    </row>
    <row r="1335" spans="14:15" ht="25.5" customHeight="1">
      <c r="N1335" s="153"/>
      <c r="O1335" s="153"/>
    </row>
    <row r="1336" spans="14:15" ht="25.5" customHeight="1">
      <c r="N1336" s="153"/>
      <c r="O1336" s="153"/>
    </row>
    <row r="1337" spans="14:15" ht="25.5" customHeight="1">
      <c r="N1337" s="153"/>
      <c r="O1337" s="153"/>
    </row>
    <row r="1338" spans="14:15" ht="25.5" customHeight="1">
      <c r="N1338" s="153"/>
      <c r="O1338" s="153"/>
    </row>
    <row r="1339" spans="14:15" ht="25.5" customHeight="1">
      <c r="N1339" s="153"/>
      <c r="O1339" s="153"/>
    </row>
    <row r="1340" spans="14:15" ht="25.5" customHeight="1">
      <c r="N1340" s="153"/>
      <c r="O1340" s="153"/>
    </row>
    <row r="1341" spans="14:15" ht="25.5" customHeight="1">
      <c r="N1341" s="153"/>
      <c r="O1341" s="153"/>
    </row>
    <row r="1342" spans="14:15" ht="25.5" customHeight="1">
      <c r="N1342" s="153"/>
      <c r="O1342" s="153"/>
    </row>
    <row r="1343" spans="14:15" ht="25.5" customHeight="1">
      <c r="N1343" s="153"/>
      <c r="O1343" s="153"/>
    </row>
    <row r="1344" spans="14:15" ht="25.5" customHeight="1">
      <c r="N1344" s="153"/>
      <c r="O1344" s="153"/>
    </row>
    <row r="1345" spans="14:15" ht="25.5" customHeight="1">
      <c r="N1345" s="153"/>
      <c r="O1345" s="153"/>
    </row>
    <row r="1346" spans="14:15" ht="25.5" customHeight="1">
      <c r="N1346" s="153"/>
      <c r="O1346" s="153"/>
    </row>
    <row r="1347" spans="14:15" ht="25.5" customHeight="1">
      <c r="N1347" s="153"/>
      <c r="O1347" s="153"/>
    </row>
    <row r="1348" spans="14:15" ht="25.5" customHeight="1">
      <c r="N1348" s="153"/>
      <c r="O1348" s="153"/>
    </row>
    <row r="1349" spans="14:15" ht="25.5" customHeight="1">
      <c r="N1349" s="153"/>
      <c r="O1349" s="153"/>
    </row>
    <row r="1350" spans="14:15" ht="25.5" customHeight="1">
      <c r="N1350" s="153"/>
      <c r="O1350" s="153"/>
    </row>
    <row r="1351" spans="14:15" ht="25.5" customHeight="1">
      <c r="N1351" s="153"/>
      <c r="O1351" s="153"/>
    </row>
    <row r="1352" spans="14:15" ht="25.5" customHeight="1">
      <c r="N1352" s="153"/>
      <c r="O1352" s="153"/>
    </row>
    <row r="1353" spans="14:15" ht="25.5" customHeight="1">
      <c r="N1353" s="153"/>
      <c r="O1353" s="153"/>
    </row>
    <row r="1354" spans="14:15" ht="25.5" customHeight="1">
      <c r="N1354" s="153"/>
      <c r="O1354" s="153"/>
    </row>
    <row r="1355" spans="14:15" ht="25.5" customHeight="1">
      <c r="N1355" s="153"/>
      <c r="O1355" s="153"/>
    </row>
    <row r="1356" spans="14:15" ht="25.5" customHeight="1">
      <c r="N1356" s="153"/>
      <c r="O1356" s="153"/>
    </row>
    <row r="1357" spans="14:15" ht="25.5" customHeight="1">
      <c r="N1357" s="153"/>
      <c r="O1357" s="153"/>
    </row>
    <row r="1358" spans="14:15" ht="25.5" customHeight="1">
      <c r="N1358" s="153"/>
      <c r="O1358" s="153"/>
    </row>
    <row r="1359" spans="14:15" ht="25.5" customHeight="1">
      <c r="N1359" s="153"/>
      <c r="O1359" s="153"/>
    </row>
    <row r="1360" spans="14:15" ht="25.5" customHeight="1">
      <c r="N1360" s="153"/>
      <c r="O1360" s="153"/>
    </row>
    <row r="1361" spans="14:15" ht="25.5" customHeight="1">
      <c r="N1361" s="153"/>
      <c r="O1361" s="153"/>
    </row>
    <row r="1362" spans="14:15" ht="25.5" customHeight="1">
      <c r="N1362" s="153"/>
      <c r="O1362" s="153"/>
    </row>
    <row r="1363" spans="14:15" ht="25.5" customHeight="1">
      <c r="N1363" s="153"/>
      <c r="O1363" s="153"/>
    </row>
    <row r="1364" spans="14:15" ht="25.5" customHeight="1">
      <c r="N1364" s="153"/>
      <c r="O1364" s="153"/>
    </row>
    <row r="1365" spans="14:15" ht="25.5" customHeight="1">
      <c r="N1365" s="153"/>
      <c r="O1365" s="153"/>
    </row>
    <row r="1366" spans="14:15" ht="25.5" customHeight="1">
      <c r="N1366" s="153"/>
      <c r="O1366" s="153"/>
    </row>
    <row r="1367" spans="14:15" ht="25.5" customHeight="1">
      <c r="N1367" s="153"/>
      <c r="O1367" s="153"/>
    </row>
    <row r="1368" spans="14:15" ht="25.5" customHeight="1">
      <c r="N1368" s="153"/>
      <c r="O1368" s="153"/>
    </row>
    <row r="1369" spans="14:15" ht="25.5" customHeight="1">
      <c r="N1369" s="153"/>
      <c r="O1369" s="153"/>
    </row>
    <row r="1370" spans="14:15" ht="25.5" customHeight="1">
      <c r="N1370" s="153"/>
      <c r="O1370" s="153"/>
    </row>
    <row r="1371" spans="14:15" ht="25.5" customHeight="1">
      <c r="N1371" s="153"/>
      <c r="O1371" s="153"/>
    </row>
    <row r="1372" spans="14:15" ht="25.5" customHeight="1">
      <c r="N1372" s="153"/>
      <c r="O1372" s="153"/>
    </row>
    <row r="1373" spans="14:15" ht="25.5" customHeight="1">
      <c r="N1373" s="153"/>
      <c r="O1373" s="153"/>
    </row>
    <row r="1374" spans="14:15" ht="25.5" customHeight="1">
      <c r="N1374" s="153"/>
      <c r="O1374" s="153"/>
    </row>
    <row r="1375" spans="14:15" ht="25.5" customHeight="1">
      <c r="N1375" s="153"/>
      <c r="O1375" s="153"/>
    </row>
    <row r="1376" spans="14:15" ht="25.5" customHeight="1">
      <c r="N1376" s="153"/>
      <c r="O1376" s="153"/>
    </row>
    <row r="1377" spans="14:15" ht="25.5" customHeight="1">
      <c r="N1377" s="153"/>
      <c r="O1377" s="153"/>
    </row>
    <row r="1378" spans="14:15" ht="25.5" customHeight="1">
      <c r="N1378" s="153"/>
      <c r="O1378" s="153"/>
    </row>
    <row r="1379" spans="14:15" ht="25.5" customHeight="1">
      <c r="N1379" s="153"/>
      <c r="O1379" s="153"/>
    </row>
    <row r="1380" spans="14:15" ht="25.5" customHeight="1">
      <c r="N1380" s="153"/>
      <c r="O1380" s="153"/>
    </row>
    <row r="1381" spans="14:15" ht="25.5" customHeight="1">
      <c r="N1381" s="153"/>
      <c r="O1381" s="153"/>
    </row>
    <row r="1382" spans="14:15" ht="25.5" customHeight="1">
      <c r="N1382" s="153"/>
      <c r="O1382" s="153"/>
    </row>
    <row r="1383" spans="14:15" ht="25.5" customHeight="1">
      <c r="N1383" s="153"/>
      <c r="O1383" s="153"/>
    </row>
    <row r="1384" spans="14:15" ht="25.5" customHeight="1">
      <c r="N1384" s="153"/>
      <c r="O1384" s="153"/>
    </row>
    <row r="1385" spans="14:15" ht="25.5" customHeight="1">
      <c r="N1385" s="153"/>
      <c r="O1385" s="153"/>
    </row>
    <row r="1386" spans="14:15" ht="25.5" customHeight="1">
      <c r="N1386" s="153"/>
      <c r="O1386" s="153"/>
    </row>
    <row r="1387" spans="14:15" ht="25.5" customHeight="1">
      <c r="N1387" s="153"/>
      <c r="O1387" s="153"/>
    </row>
    <row r="1388" spans="14:15" ht="25.5" customHeight="1">
      <c r="N1388" s="153"/>
      <c r="O1388" s="153"/>
    </row>
    <row r="1389" spans="14:15" ht="25.5" customHeight="1">
      <c r="N1389" s="153"/>
      <c r="O1389" s="153"/>
    </row>
    <row r="1390" spans="14:15" ht="25.5" customHeight="1">
      <c r="N1390" s="153"/>
      <c r="O1390" s="153"/>
    </row>
    <row r="1391" spans="14:15" ht="25.5" customHeight="1">
      <c r="N1391" s="153"/>
      <c r="O1391" s="153"/>
    </row>
    <row r="1392" spans="14:15" ht="25.5" customHeight="1">
      <c r="N1392" s="153"/>
      <c r="O1392" s="153"/>
    </row>
    <row r="1393" spans="14:15" ht="25.5" customHeight="1">
      <c r="N1393" s="153"/>
      <c r="O1393" s="153"/>
    </row>
    <row r="1394" spans="14:15" ht="25.5" customHeight="1">
      <c r="N1394" s="153"/>
      <c r="O1394" s="153"/>
    </row>
    <row r="1395" spans="14:15" ht="25.5" customHeight="1">
      <c r="N1395" s="153"/>
      <c r="O1395" s="153"/>
    </row>
    <row r="1396" spans="14:15" ht="25.5" customHeight="1">
      <c r="N1396" s="153"/>
      <c r="O1396" s="153"/>
    </row>
    <row r="1397" spans="14:15" ht="25.5" customHeight="1">
      <c r="N1397" s="153"/>
      <c r="O1397" s="153"/>
    </row>
    <row r="1398" spans="14:15" ht="25.5" customHeight="1">
      <c r="N1398" s="153"/>
      <c r="O1398" s="153"/>
    </row>
    <row r="1399" spans="14:15" ht="25.5" customHeight="1">
      <c r="N1399" s="153"/>
      <c r="O1399" s="153"/>
    </row>
    <row r="1400" spans="14:15" ht="25.5" customHeight="1">
      <c r="N1400" s="153"/>
      <c r="O1400" s="153"/>
    </row>
    <row r="1401" spans="14:15" ht="25.5" customHeight="1">
      <c r="N1401" s="153"/>
      <c r="O1401" s="153"/>
    </row>
    <row r="1402" spans="14:15" ht="25.5" customHeight="1">
      <c r="N1402" s="153"/>
      <c r="O1402" s="153"/>
    </row>
    <row r="1403" spans="14:15" ht="25.5" customHeight="1">
      <c r="N1403" s="153"/>
      <c r="O1403" s="153"/>
    </row>
    <row r="1404" spans="14:15" ht="25.5" customHeight="1">
      <c r="N1404" s="153"/>
      <c r="O1404" s="153"/>
    </row>
    <row r="1405" spans="14:15" ht="25.5" customHeight="1">
      <c r="N1405" s="153"/>
      <c r="O1405" s="153"/>
    </row>
    <row r="1406" spans="14:15" ht="25.5" customHeight="1">
      <c r="N1406" s="153"/>
      <c r="O1406" s="153"/>
    </row>
    <row r="1407" spans="14:15" ht="25.5" customHeight="1">
      <c r="N1407" s="153"/>
      <c r="O1407" s="153"/>
    </row>
    <row r="1408" spans="14:15" ht="25.5" customHeight="1">
      <c r="N1408" s="153"/>
      <c r="O1408" s="153"/>
    </row>
    <row r="1409" spans="14:15" ht="25.5" customHeight="1">
      <c r="N1409" s="153"/>
      <c r="O1409" s="153"/>
    </row>
    <row r="1410" spans="14:15" ht="25.5" customHeight="1">
      <c r="N1410" s="153"/>
      <c r="O1410" s="153"/>
    </row>
    <row r="1411" spans="14:15" ht="25.5" customHeight="1">
      <c r="N1411" s="153"/>
      <c r="O1411" s="153"/>
    </row>
    <row r="1412" spans="14:15" ht="25.5" customHeight="1">
      <c r="N1412" s="153"/>
      <c r="O1412" s="153"/>
    </row>
    <row r="1413" spans="14:15" ht="25.5" customHeight="1">
      <c r="N1413" s="153"/>
      <c r="O1413" s="153"/>
    </row>
    <row r="1414" spans="14:15" ht="25.5" customHeight="1">
      <c r="N1414" s="153"/>
      <c r="O1414" s="153"/>
    </row>
    <row r="1415" spans="14:15" ht="25.5" customHeight="1">
      <c r="N1415" s="153"/>
      <c r="O1415" s="153"/>
    </row>
    <row r="1416" spans="14:15" ht="25.5" customHeight="1">
      <c r="N1416" s="153"/>
      <c r="O1416" s="153"/>
    </row>
    <row r="1417" spans="14:15" ht="25.5" customHeight="1">
      <c r="N1417" s="153"/>
      <c r="O1417" s="153"/>
    </row>
    <row r="1418" spans="14:15" ht="25.5" customHeight="1">
      <c r="N1418" s="153"/>
      <c r="O1418" s="153"/>
    </row>
    <row r="1419" spans="14:15" ht="25.5" customHeight="1">
      <c r="N1419" s="153"/>
      <c r="O1419" s="153"/>
    </row>
    <row r="1420" spans="14:15" ht="25.5" customHeight="1">
      <c r="N1420" s="153"/>
      <c r="O1420" s="153"/>
    </row>
    <row r="1421" spans="14:15" ht="25.5" customHeight="1">
      <c r="N1421" s="153"/>
      <c r="O1421" s="153"/>
    </row>
    <row r="1422" spans="14:15" ht="25.5" customHeight="1">
      <c r="N1422" s="153"/>
      <c r="O1422" s="153"/>
    </row>
    <row r="1423" spans="14:15" ht="25.5" customHeight="1">
      <c r="N1423" s="153"/>
      <c r="O1423" s="153"/>
    </row>
    <row r="1424" spans="14:15" ht="25.5" customHeight="1">
      <c r="N1424" s="153"/>
      <c r="O1424" s="153"/>
    </row>
    <row r="1425" spans="14:15" ht="25.5" customHeight="1">
      <c r="N1425" s="153"/>
      <c r="O1425" s="153"/>
    </row>
    <row r="1426" spans="14:15" ht="25.5" customHeight="1">
      <c r="N1426" s="153"/>
      <c r="O1426" s="153"/>
    </row>
    <row r="1427" spans="14:15" ht="25.5" customHeight="1">
      <c r="N1427" s="153"/>
      <c r="O1427" s="153"/>
    </row>
    <row r="1428" spans="14:15" ht="25.5" customHeight="1">
      <c r="N1428" s="153"/>
      <c r="O1428" s="153"/>
    </row>
    <row r="1429" spans="14:15" ht="25.5" customHeight="1">
      <c r="N1429" s="153"/>
      <c r="O1429" s="153"/>
    </row>
    <row r="1430" spans="14:15" ht="25.5" customHeight="1">
      <c r="N1430" s="153"/>
      <c r="O1430" s="153"/>
    </row>
    <row r="1431" spans="14:15" ht="25.5" customHeight="1">
      <c r="N1431" s="153"/>
      <c r="O1431" s="153"/>
    </row>
    <row r="1432" spans="14:15" ht="25.5" customHeight="1">
      <c r="N1432" s="153"/>
      <c r="O1432" s="153"/>
    </row>
    <row r="1433" spans="14:15" ht="25.5" customHeight="1">
      <c r="N1433" s="153"/>
      <c r="O1433" s="153"/>
    </row>
    <row r="1434" spans="14:15" ht="25.5" customHeight="1">
      <c r="N1434" s="153"/>
      <c r="O1434" s="153"/>
    </row>
    <row r="1435" spans="14:15" ht="25.5" customHeight="1">
      <c r="N1435" s="153"/>
      <c r="O1435" s="153"/>
    </row>
    <row r="1436" spans="14:15" ht="25.5" customHeight="1">
      <c r="N1436" s="153"/>
      <c r="O1436" s="153"/>
    </row>
    <row r="1437" spans="14:15" ht="25.5" customHeight="1">
      <c r="N1437" s="153"/>
      <c r="O1437" s="153"/>
    </row>
    <row r="1438" spans="14:15" ht="25.5" customHeight="1">
      <c r="N1438" s="153"/>
      <c r="O1438" s="153"/>
    </row>
    <row r="1439" spans="14:15" ht="25.5" customHeight="1">
      <c r="N1439" s="153"/>
      <c r="O1439" s="153"/>
    </row>
    <row r="1440" spans="14:15" ht="25.5" customHeight="1">
      <c r="N1440" s="153"/>
      <c r="O1440" s="153"/>
    </row>
    <row r="1441" spans="14:15" ht="25.5" customHeight="1">
      <c r="N1441" s="153"/>
      <c r="O1441" s="153"/>
    </row>
    <row r="1442" spans="14:15" ht="25.5" customHeight="1">
      <c r="N1442" s="153"/>
      <c r="O1442" s="153"/>
    </row>
    <row r="1443" spans="14:15" ht="25.5" customHeight="1">
      <c r="N1443" s="153"/>
      <c r="O1443" s="153"/>
    </row>
    <row r="1444" spans="14:15" ht="25.5" customHeight="1">
      <c r="N1444" s="153"/>
      <c r="O1444" s="153"/>
    </row>
    <row r="1445" spans="14:15" ht="25.5" customHeight="1">
      <c r="N1445" s="153"/>
      <c r="O1445" s="153"/>
    </row>
    <row r="1446" spans="14:15" ht="25.5" customHeight="1">
      <c r="N1446" s="153"/>
      <c r="O1446" s="153"/>
    </row>
    <row r="1447" spans="14:15" ht="25.5" customHeight="1">
      <c r="N1447" s="153"/>
      <c r="O1447" s="153"/>
    </row>
    <row r="1448" spans="14:15" ht="25.5" customHeight="1">
      <c r="N1448" s="153"/>
      <c r="O1448" s="153"/>
    </row>
    <row r="1449" spans="14:15" ht="25.5" customHeight="1">
      <c r="N1449" s="153"/>
      <c r="O1449" s="153"/>
    </row>
    <row r="1450" spans="14:15" ht="25.5" customHeight="1">
      <c r="N1450" s="153"/>
      <c r="O1450" s="153"/>
    </row>
    <row r="1451" spans="14:15" ht="25.5" customHeight="1">
      <c r="N1451" s="153"/>
      <c r="O1451" s="153"/>
    </row>
    <row r="1452" spans="14:15" ht="25.5" customHeight="1">
      <c r="N1452" s="153"/>
      <c r="O1452" s="153"/>
    </row>
    <row r="1453" spans="14:15" ht="25.5" customHeight="1">
      <c r="N1453" s="153"/>
      <c r="O1453" s="153"/>
    </row>
    <row r="1454" spans="14:15" ht="25.5" customHeight="1">
      <c r="N1454" s="153"/>
      <c r="O1454" s="153"/>
    </row>
    <row r="1455" spans="14:15" ht="25.5" customHeight="1">
      <c r="N1455" s="153"/>
      <c r="O1455" s="153"/>
    </row>
    <row r="1456" spans="14:15" ht="25.5" customHeight="1">
      <c r="N1456" s="153"/>
      <c r="O1456" s="153"/>
    </row>
    <row r="1457" spans="14:15" ht="25.5" customHeight="1">
      <c r="N1457" s="153"/>
      <c r="O1457" s="153"/>
    </row>
    <row r="1458" spans="14:15" ht="25.5" customHeight="1">
      <c r="N1458" s="153"/>
      <c r="O1458" s="153"/>
    </row>
    <row r="1459" spans="14:15" ht="25.5" customHeight="1">
      <c r="N1459" s="153"/>
      <c r="O1459" s="153"/>
    </row>
    <row r="1460" spans="14:15" ht="25.5" customHeight="1">
      <c r="N1460" s="153"/>
      <c r="O1460" s="153"/>
    </row>
    <row r="1461" spans="14:15" ht="25.5" customHeight="1">
      <c r="N1461" s="153"/>
      <c r="O1461" s="153"/>
    </row>
    <row r="1462" spans="14:15" ht="25.5" customHeight="1">
      <c r="N1462" s="153"/>
      <c r="O1462" s="153"/>
    </row>
    <row r="1463" spans="14:15" ht="25.5" customHeight="1">
      <c r="N1463" s="153"/>
      <c r="O1463" s="153"/>
    </row>
    <row r="1464" spans="14:15" ht="25.5" customHeight="1">
      <c r="N1464" s="153"/>
      <c r="O1464" s="153"/>
    </row>
    <row r="1465" spans="14:15" ht="25.5" customHeight="1">
      <c r="N1465" s="153"/>
      <c r="O1465" s="153"/>
    </row>
    <row r="1466" spans="14:15" ht="25.5" customHeight="1">
      <c r="N1466" s="153"/>
      <c r="O1466" s="153"/>
    </row>
    <row r="1467" spans="14:15" ht="25.5" customHeight="1">
      <c r="N1467" s="153"/>
      <c r="O1467" s="153"/>
    </row>
    <row r="1468" spans="14:15" ht="25.5" customHeight="1">
      <c r="N1468" s="153"/>
      <c r="O1468" s="153"/>
    </row>
    <row r="1469" spans="14:15" ht="25.5" customHeight="1">
      <c r="N1469" s="153"/>
      <c r="O1469" s="153"/>
    </row>
    <row r="1470" spans="14:15" ht="25.5" customHeight="1">
      <c r="N1470" s="153"/>
      <c r="O1470" s="153"/>
    </row>
    <row r="1471" spans="14:15" ht="25.5" customHeight="1">
      <c r="N1471" s="153"/>
      <c r="O1471" s="153"/>
    </row>
    <row r="1472" spans="14:15" ht="25.5" customHeight="1">
      <c r="N1472" s="153"/>
      <c r="O1472" s="153"/>
    </row>
    <row r="1473" spans="14:15" ht="25.5" customHeight="1">
      <c r="N1473" s="153"/>
      <c r="O1473" s="153"/>
    </row>
    <row r="1474" spans="14:15" ht="25.5" customHeight="1">
      <c r="N1474" s="153"/>
      <c r="O1474" s="153"/>
    </row>
    <row r="1475" spans="14:15" ht="25.5" customHeight="1">
      <c r="N1475" s="153"/>
      <c r="O1475" s="153"/>
    </row>
    <row r="1476" spans="14:15" ht="25.5" customHeight="1">
      <c r="N1476" s="153"/>
      <c r="O1476" s="153"/>
    </row>
    <row r="1477" spans="14:15" ht="25.5" customHeight="1">
      <c r="N1477" s="153"/>
      <c r="O1477" s="153"/>
    </row>
    <row r="1478" spans="14:15" ht="25.5" customHeight="1">
      <c r="N1478" s="153"/>
      <c r="O1478" s="153"/>
    </row>
    <row r="1479" spans="14:15" ht="25.5" customHeight="1">
      <c r="N1479" s="153"/>
      <c r="O1479" s="153"/>
    </row>
    <row r="1480" spans="14:15" ht="25.5" customHeight="1">
      <c r="N1480" s="153"/>
      <c r="O1480" s="153"/>
    </row>
    <row r="1481" spans="14:15" ht="25.5" customHeight="1">
      <c r="N1481" s="153"/>
      <c r="O1481" s="153"/>
    </row>
    <row r="1482" spans="14:15" ht="25.5" customHeight="1">
      <c r="N1482" s="153"/>
      <c r="O1482" s="153"/>
    </row>
    <row r="1483" spans="14:15" ht="25.5" customHeight="1">
      <c r="N1483" s="153"/>
      <c r="O1483" s="153"/>
    </row>
    <row r="1484" spans="14:15" ht="25.5" customHeight="1">
      <c r="N1484" s="153"/>
      <c r="O1484" s="153"/>
    </row>
    <row r="1485" spans="14:15" ht="25.5" customHeight="1">
      <c r="N1485" s="153"/>
      <c r="O1485" s="153"/>
    </row>
    <row r="1486" spans="14:15" ht="25.5" customHeight="1">
      <c r="N1486" s="153"/>
      <c r="O1486" s="153"/>
    </row>
    <row r="1487" spans="14:15" ht="25.5" customHeight="1">
      <c r="N1487" s="153"/>
      <c r="O1487" s="153"/>
    </row>
    <row r="1488" spans="14:15" ht="25.5" customHeight="1">
      <c r="N1488" s="153"/>
      <c r="O1488" s="153"/>
    </row>
    <row r="1489" spans="14:15" ht="25.5" customHeight="1">
      <c r="N1489" s="153"/>
      <c r="O1489" s="153"/>
    </row>
    <row r="1490" spans="14:15" ht="25.5" customHeight="1">
      <c r="N1490" s="153"/>
      <c r="O1490" s="153"/>
    </row>
    <row r="1491" spans="14:15" ht="25.5" customHeight="1">
      <c r="N1491" s="153"/>
      <c r="O1491" s="153"/>
    </row>
    <row r="1492" spans="14:15" ht="25.5" customHeight="1">
      <c r="N1492" s="153"/>
      <c r="O1492" s="153"/>
    </row>
    <row r="1493" spans="14:15" ht="25.5" customHeight="1">
      <c r="N1493" s="153"/>
      <c r="O1493" s="153"/>
    </row>
    <row r="1494" spans="14:15" ht="25.5" customHeight="1">
      <c r="N1494" s="153"/>
      <c r="O1494" s="153"/>
    </row>
    <row r="1495" spans="14:15" ht="25.5" customHeight="1">
      <c r="N1495" s="153"/>
      <c r="O1495" s="153"/>
    </row>
    <row r="1496" spans="14:15" ht="25.5" customHeight="1">
      <c r="N1496" s="153"/>
      <c r="O1496" s="153"/>
    </row>
    <row r="1497" spans="14:15" ht="25.5" customHeight="1">
      <c r="N1497" s="153"/>
      <c r="O1497" s="153"/>
    </row>
    <row r="1498" spans="14:15" ht="25.5" customHeight="1">
      <c r="N1498" s="153"/>
      <c r="O1498" s="153"/>
    </row>
    <row r="1499" spans="14:15" ht="25.5" customHeight="1">
      <c r="N1499" s="153"/>
      <c r="O1499" s="153"/>
    </row>
    <row r="1500" spans="14:15" ht="25.5" customHeight="1">
      <c r="N1500" s="153"/>
      <c r="O1500" s="153"/>
    </row>
    <row r="1501" spans="14:15" ht="25.5" customHeight="1">
      <c r="N1501" s="153"/>
      <c r="O1501" s="153"/>
    </row>
    <row r="1502" spans="14:15" ht="25.5" customHeight="1">
      <c r="N1502" s="153"/>
      <c r="O1502" s="153"/>
    </row>
    <row r="1503" spans="14:15" ht="25.5" customHeight="1">
      <c r="N1503" s="153"/>
      <c r="O1503" s="153"/>
    </row>
    <row r="1504" spans="14:15" ht="25.5" customHeight="1">
      <c r="N1504" s="153"/>
      <c r="O1504" s="153"/>
    </row>
    <row r="1505" spans="14:15" ht="25.5" customHeight="1">
      <c r="N1505" s="153"/>
      <c r="O1505" s="153"/>
    </row>
    <row r="1506" spans="14:15" ht="25.5" customHeight="1">
      <c r="N1506" s="153"/>
      <c r="O1506" s="153"/>
    </row>
    <row r="1507" spans="14:15" ht="25.5" customHeight="1">
      <c r="N1507" s="153"/>
      <c r="O1507" s="153"/>
    </row>
    <row r="1508" spans="14:15" ht="25.5" customHeight="1">
      <c r="N1508" s="153"/>
      <c r="O1508" s="153"/>
    </row>
    <row r="1509" spans="14:15" ht="25.5" customHeight="1">
      <c r="N1509" s="153"/>
      <c r="O1509" s="153"/>
    </row>
    <row r="1510" spans="14:15" ht="25.5" customHeight="1">
      <c r="N1510" s="153"/>
      <c r="O1510" s="153"/>
    </row>
    <row r="1511" spans="14:15" ht="25.5" customHeight="1">
      <c r="N1511" s="153"/>
      <c r="O1511" s="153"/>
    </row>
    <row r="1512" spans="14:15" ht="25.5" customHeight="1">
      <c r="N1512" s="153"/>
      <c r="O1512" s="153"/>
    </row>
    <row r="1513" spans="14:15" ht="25.5" customHeight="1">
      <c r="N1513" s="153"/>
      <c r="O1513" s="153"/>
    </row>
    <row r="1514" spans="14:15" ht="25.5" customHeight="1">
      <c r="N1514" s="153"/>
      <c r="O1514" s="153"/>
    </row>
    <row r="1515" spans="14:15" ht="25.5" customHeight="1">
      <c r="N1515" s="153"/>
      <c r="O1515" s="153"/>
    </row>
    <row r="1516" spans="14:15" ht="25.5" customHeight="1">
      <c r="N1516" s="153"/>
      <c r="O1516" s="153"/>
    </row>
    <row r="1517" spans="14:15" ht="25.5" customHeight="1">
      <c r="N1517" s="153"/>
      <c r="O1517" s="153"/>
    </row>
    <row r="1518" spans="14:15" ht="25.5" customHeight="1">
      <c r="N1518" s="153"/>
      <c r="O1518" s="153"/>
    </row>
    <row r="1519" spans="14:15" ht="25.5" customHeight="1">
      <c r="N1519" s="153"/>
      <c r="O1519" s="153"/>
    </row>
    <row r="1520" spans="14:15" ht="25.5" customHeight="1">
      <c r="N1520" s="153"/>
      <c r="O1520" s="153"/>
    </row>
    <row r="1521" spans="14:15" ht="25.5" customHeight="1">
      <c r="N1521" s="153"/>
      <c r="O1521" s="153"/>
    </row>
    <row r="1522" spans="14:15" ht="25.5" customHeight="1">
      <c r="N1522" s="153"/>
      <c r="O1522" s="153"/>
    </row>
    <row r="1523" spans="14:15" ht="25.5" customHeight="1">
      <c r="N1523" s="153"/>
      <c r="O1523" s="153"/>
    </row>
    <row r="1524" spans="14:15" ht="25.5" customHeight="1">
      <c r="N1524" s="153"/>
      <c r="O1524" s="153"/>
    </row>
    <row r="1525" spans="14:15" ht="25.5" customHeight="1">
      <c r="N1525" s="153"/>
      <c r="O1525" s="153"/>
    </row>
    <row r="1526" spans="14:15" ht="25.5" customHeight="1">
      <c r="N1526" s="153"/>
      <c r="O1526" s="153"/>
    </row>
    <row r="1527" spans="14:15" ht="25.5" customHeight="1">
      <c r="N1527" s="153"/>
      <c r="O1527" s="153"/>
    </row>
    <row r="1528" spans="14:15" ht="25.5" customHeight="1">
      <c r="N1528" s="153"/>
      <c r="O1528" s="153"/>
    </row>
    <row r="1529" spans="14:15" ht="25.5" customHeight="1">
      <c r="N1529" s="153"/>
      <c r="O1529" s="153"/>
    </row>
    <row r="1530" spans="14:15" ht="25.5" customHeight="1">
      <c r="N1530" s="153"/>
      <c r="O1530" s="153"/>
    </row>
    <row r="1531" spans="14:15" ht="25.5" customHeight="1">
      <c r="N1531" s="153"/>
      <c r="O1531" s="153"/>
    </row>
    <row r="1532" spans="14:15" ht="25.5" customHeight="1">
      <c r="N1532" s="153"/>
      <c r="O1532" s="153"/>
    </row>
    <row r="1533" spans="14:15" ht="25.5" customHeight="1">
      <c r="N1533" s="153"/>
      <c r="O1533" s="153"/>
    </row>
    <row r="1534" spans="14:15" ht="25.5" customHeight="1">
      <c r="N1534" s="153"/>
      <c r="O1534" s="153"/>
    </row>
    <row r="1535" spans="14:15" ht="25.5" customHeight="1">
      <c r="N1535" s="153"/>
      <c r="O1535" s="153"/>
    </row>
    <row r="1536" spans="14:15" ht="25.5" customHeight="1">
      <c r="N1536" s="153"/>
      <c r="O1536" s="153"/>
    </row>
    <row r="1537" spans="14:15" ht="25.5" customHeight="1">
      <c r="N1537" s="153"/>
      <c r="O1537" s="153"/>
    </row>
    <row r="1538" spans="14:15" ht="25.5" customHeight="1">
      <c r="N1538" s="153"/>
      <c r="O1538" s="153"/>
    </row>
    <row r="1539" spans="14:15" ht="25.5" customHeight="1">
      <c r="N1539" s="153"/>
      <c r="O1539" s="153"/>
    </row>
    <row r="1540" spans="14:15" ht="25.5" customHeight="1">
      <c r="N1540" s="153"/>
      <c r="O1540" s="153"/>
    </row>
    <row r="1541" spans="14:15" ht="25.5" customHeight="1">
      <c r="N1541" s="153"/>
      <c r="O1541" s="153"/>
    </row>
    <row r="1542" spans="14:15" ht="25.5" customHeight="1">
      <c r="N1542" s="153"/>
      <c r="O1542" s="153"/>
    </row>
    <row r="1543" spans="14:15" ht="25.5" customHeight="1">
      <c r="N1543" s="153"/>
      <c r="O1543" s="153"/>
    </row>
    <row r="1544" spans="14:15" ht="25.5" customHeight="1">
      <c r="N1544" s="153"/>
      <c r="O1544" s="153"/>
    </row>
    <row r="1545" spans="14:15" ht="25.5" customHeight="1">
      <c r="N1545" s="153"/>
      <c r="O1545" s="153"/>
    </row>
    <row r="1546" spans="14:15" ht="25.5" customHeight="1">
      <c r="N1546" s="153"/>
      <c r="O1546" s="153"/>
    </row>
    <row r="1547" spans="14:15" ht="25.5" customHeight="1">
      <c r="N1547" s="153"/>
      <c r="O1547" s="153"/>
    </row>
    <row r="1548" spans="14:15" ht="25.5" customHeight="1">
      <c r="N1548" s="153"/>
      <c r="O1548" s="153"/>
    </row>
    <row r="1549" spans="14:15" ht="25.5" customHeight="1">
      <c r="N1549" s="153"/>
      <c r="O1549" s="153"/>
    </row>
    <row r="1550" spans="14:15" ht="25.5" customHeight="1">
      <c r="N1550" s="153"/>
      <c r="O1550" s="153"/>
    </row>
    <row r="1551" spans="14:15" ht="25.5" customHeight="1">
      <c r="N1551" s="153"/>
      <c r="O1551" s="153"/>
    </row>
    <row r="1552" spans="14:15" ht="25.5" customHeight="1">
      <c r="N1552" s="153"/>
      <c r="O1552" s="153"/>
    </row>
    <row r="1553" spans="14:15" ht="25.5" customHeight="1">
      <c r="N1553" s="153"/>
      <c r="O1553" s="153"/>
    </row>
    <row r="1554" spans="14:15" ht="25.5" customHeight="1">
      <c r="N1554" s="153"/>
      <c r="O1554" s="153"/>
    </row>
    <row r="1555" spans="14:15" ht="25.5" customHeight="1">
      <c r="N1555" s="153"/>
      <c r="O1555" s="153"/>
    </row>
    <row r="1556" spans="14:15" ht="25.5" customHeight="1">
      <c r="N1556" s="153"/>
      <c r="O1556" s="153"/>
    </row>
    <row r="1557" spans="14:15" ht="25.5" customHeight="1">
      <c r="N1557" s="153"/>
      <c r="O1557" s="153"/>
    </row>
    <row r="1558" spans="14:15" ht="25.5" customHeight="1">
      <c r="N1558" s="153"/>
      <c r="O1558" s="153"/>
    </row>
    <row r="1559" spans="14:15" ht="25.5" customHeight="1">
      <c r="N1559" s="153"/>
      <c r="O1559" s="153"/>
    </row>
    <row r="1560" spans="14:15" ht="25.5" customHeight="1">
      <c r="N1560" s="153"/>
      <c r="O1560" s="153"/>
    </row>
    <row r="1561" spans="14:15" ht="25.5" customHeight="1">
      <c r="N1561" s="153"/>
      <c r="O1561" s="153"/>
    </row>
    <row r="1562" spans="14:15" ht="25.5" customHeight="1">
      <c r="N1562" s="153"/>
      <c r="O1562" s="153"/>
    </row>
    <row r="1563" spans="14:15" ht="25.5" customHeight="1">
      <c r="N1563" s="153"/>
      <c r="O1563" s="153"/>
    </row>
    <row r="1564" spans="14:15" ht="25.5" customHeight="1">
      <c r="N1564" s="153"/>
      <c r="O1564" s="153"/>
    </row>
    <row r="1565" spans="14:15" ht="25.5" customHeight="1">
      <c r="N1565" s="153"/>
      <c r="O1565" s="153"/>
    </row>
    <row r="1566" spans="14:15" ht="25.5" customHeight="1">
      <c r="N1566" s="153"/>
      <c r="O1566" s="153"/>
    </row>
    <row r="1567" spans="14:15" ht="25.5" customHeight="1">
      <c r="N1567" s="153"/>
      <c r="O1567" s="153"/>
    </row>
    <row r="1568" spans="14:15" ht="25.5" customHeight="1">
      <c r="N1568" s="153"/>
      <c r="O1568" s="153"/>
    </row>
    <row r="1569" spans="14:15" ht="25.5" customHeight="1">
      <c r="N1569" s="153"/>
      <c r="O1569" s="153"/>
    </row>
    <row r="1570" spans="14:15" ht="25.5" customHeight="1">
      <c r="N1570" s="153"/>
      <c r="O1570" s="153"/>
    </row>
    <row r="1571" spans="14:15" ht="25.5" customHeight="1">
      <c r="N1571" s="153"/>
      <c r="O1571" s="153"/>
    </row>
    <row r="1572" spans="14:15" ht="25.5" customHeight="1">
      <c r="N1572" s="153"/>
      <c r="O1572" s="153"/>
    </row>
    <row r="1573" spans="14:15" ht="25.5" customHeight="1">
      <c r="N1573" s="153"/>
      <c r="O1573" s="153"/>
    </row>
    <row r="1574" spans="14:15" ht="25.5" customHeight="1">
      <c r="N1574" s="153"/>
      <c r="O1574" s="153"/>
    </row>
    <row r="1575" spans="14:15" ht="25.5" customHeight="1">
      <c r="N1575" s="153"/>
      <c r="O1575" s="153"/>
    </row>
    <row r="1576" spans="14:15" ht="25.5" customHeight="1">
      <c r="N1576" s="153"/>
      <c r="O1576" s="153"/>
    </row>
    <row r="1577" spans="14:15" ht="25.5" customHeight="1">
      <c r="N1577" s="153"/>
      <c r="O1577" s="153"/>
    </row>
    <row r="1578" spans="14:15" ht="25.5" customHeight="1">
      <c r="N1578" s="153"/>
      <c r="O1578" s="153"/>
    </row>
    <row r="1579" spans="14:15" ht="25.5" customHeight="1">
      <c r="N1579" s="153"/>
      <c r="O1579" s="153"/>
    </row>
    <row r="1580" spans="14:15" ht="25.5" customHeight="1">
      <c r="N1580" s="153"/>
      <c r="O1580" s="153"/>
    </row>
    <row r="1581" spans="14:15" ht="25.5" customHeight="1">
      <c r="N1581" s="153"/>
      <c r="O1581" s="153"/>
    </row>
    <row r="1582" spans="14:15" ht="25.5" customHeight="1">
      <c r="N1582" s="153"/>
      <c r="O1582" s="153"/>
    </row>
    <row r="1583" spans="14:15" ht="25.5" customHeight="1">
      <c r="N1583" s="153"/>
      <c r="O1583" s="153"/>
    </row>
    <row r="1584" spans="14:15" ht="25.5" customHeight="1">
      <c r="N1584" s="153"/>
      <c r="O1584" s="153"/>
    </row>
    <row r="1585" spans="14:15" ht="25.5" customHeight="1">
      <c r="N1585" s="153"/>
      <c r="O1585" s="153"/>
    </row>
    <row r="1586" spans="14:15" ht="25.5" customHeight="1">
      <c r="N1586" s="153"/>
      <c r="O1586" s="153"/>
    </row>
    <row r="1587" spans="14:15" ht="25.5" customHeight="1">
      <c r="N1587" s="153"/>
      <c r="O1587" s="153"/>
    </row>
    <row r="1588" spans="14:15" ht="25.5" customHeight="1">
      <c r="N1588" s="153"/>
      <c r="O1588" s="153"/>
    </row>
    <row r="1589" spans="14:15" ht="25.5" customHeight="1">
      <c r="N1589" s="153"/>
      <c r="O1589" s="153"/>
    </row>
    <row r="1590" spans="14:15" ht="25.5" customHeight="1">
      <c r="N1590" s="153"/>
      <c r="O1590" s="153"/>
    </row>
    <row r="1591" spans="14:15" ht="25.5" customHeight="1">
      <c r="N1591" s="153"/>
      <c r="O1591" s="153"/>
    </row>
    <row r="1592" spans="14:15" ht="25.5" customHeight="1">
      <c r="N1592" s="153"/>
      <c r="O1592" s="153"/>
    </row>
    <row r="1593" spans="14:15" ht="25.5" customHeight="1">
      <c r="N1593" s="153"/>
      <c r="O1593" s="153"/>
    </row>
    <row r="1594" spans="14:15" ht="25.5" customHeight="1">
      <c r="N1594" s="153"/>
      <c r="O1594" s="153"/>
    </row>
    <row r="1595" spans="14:15" ht="25.5" customHeight="1">
      <c r="N1595" s="153"/>
      <c r="O1595" s="153"/>
    </row>
    <row r="1596" spans="14:15" ht="25.5" customHeight="1">
      <c r="N1596" s="153"/>
      <c r="O1596" s="153"/>
    </row>
    <row r="1597" spans="14:15" ht="25.5" customHeight="1">
      <c r="N1597" s="153"/>
      <c r="O1597" s="153"/>
    </row>
    <row r="1598" spans="14:15" ht="25.5" customHeight="1">
      <c r="N1598" s="153"/>
      <c r="O1598" s="153"/>
    </row>
    <row r="1599" spans="14:15" ht="25.5" customHeight="1">
      <c r="N1599" s="153"/>
      <c r="O1599" s="153"/>
    </row>
    <row r="1600" spans="14:15" ht="25.5" customHeight="1">
      <c r="N1600" s="153"/>
      <c r="O1600" s="153"/>
    </row>
    <row r="1601" spans="14:15" ht="25.5" customHeight="1">
      <c r="N1601" s="153"/>
      <c r="O1601" s="153"/>
    </row>
    <row r="1602" spans="14:15" ht="25.5" customHeight="1">
      <c r="N1602" s="153"/>
      <c r="O1602" s="153"/>
    </row>
    <row r="1603" spans="14:15" ht="25.5" customHeight="1">
      <c r="N1603" s="153"/>
      <c r="O1603" s="153"/>
    </row>
    <row r="1604" spans="14:15" ht="25.5" customHeight="1">
      <c r="N1604" s="153"/>
      <c r="O1604" s="153"/>
    </row>
    <row r="1605" spans="14:15" ht="25.5" customHeight="1">
      <c r="N1605" s="153"/>
      <c r="O1605" s="153"/>
    </row>
    <row r="1606" spans="14:15" ht="25.5" customHeight="1">
      <c r="N1606" s="153"/>
      <c r="O1606" s="153"/>
    </row>
    <row r="1607" spans="14:15" ht="25.5" customHeight="1">
      <c r="N1607" s="153"/>
      <c r="O1607" s="153"/>
    </row>
    <row r="1608" spans="14:15" ht="25.5" customHeight="1">
      <c r="N1608" s="153"/>
      <c r="O1608" s="153"/>
    </row>
    <row r="1609" spans="14:15" ht="25.5" customHeight="1">
      <c r="N1609" s="153"/>
      <c r="O1609" s="153"/>
    </row>
    <row r="1610" spans="14:15" ht="25.5" customHeight="1">
      <c r="N1610" s="153"/>
      <c r="O1610" s="153"/>
    </row>
    <row r="1611" spans="14:15" ht="25.5" customHeight="1">
      <c r="N1611" s="153"/>
      <c r="O1611" s="153"/>
    </row>
    <row r="1612" spans="14:15" ht="25.5" customHeight="1">
      <c r="N1612" s="153"/>
      <c r="O1612" s="153"/>
    </row>
    <row r="1613" spans="14:15" ht="25.5" customHeight="1">
      <c r="N1613" s="153"/>
      <c r="O1613" s="153"/>
    </row>
    <row r="1614" spans="14:15" ht="25.5" customHeight="1">
      <c r="N1614" s="153"/>
      <c r="O1614" s="153"/>
    </row>
    <row r="1615" spans="14:15" ht="25.5" customHeight="1">
      <c r="N1615" s="153"/>
      <c r="O1615" s="153"/>
    </row>
    <row r="1616" spans="14:15" ht="25.5" customHeight="1">
      <c r="N1616" s="153"/>
      <c r="O1616" s="153"/>
    </row>
    <row r="1617" spans="14:15" ht="25.5" customHeight="1">
      <c r="N1617" s="153"/>
      <c r="O1617" s="153"/>
    </row>
    <row r="1618" spans="14:15" ht="25.5" customHeight="1">
      <c r="N1618" s="153"/>
      <c r="O1618" s="153"/>
    </row>
    <row r="1619" spans="14:15" ht="25.5" customHeight="1">
      <c r="N1619" s="153"/>
      <c r="O1619" s="153"/>
    </row>
    <row r="1620" spans="14:15" ht="25.5" customHeight="1">
      <c r="N1620" s="153"/>
      <c r="O1620" s="153"/>
    </row>
    <row r="1621" spans="14:15" ht="25.5" customHeight="1">
      <c r="N1621" s="153"/>
      <c r="O1621" s="153"/>
    </row>
    <row r="1622" spans="14:15" ht="25.5" customHeight="1">
      <c r="N1622" s="153"/>
      <c r="O1622" s="153"/>
    </row>
    <row r="1623" spans="14:15" ht="25.5" customHeight="1">
      <c r="N1623" s="153"/>
      <c r="O1623" s="153"/>
    </row>
    <row r="1624" spans="14:15" ht="25.5" customHeight="1">
      <c r="N1624" s="153"/>
      <c r="O1624" s="153"/>
    </row>
    <row r="1625" spans="14:15" ht="25.5" customHeight="1">
      <c r="N1625" s="153"/>
      <c r="O1625" s="153"/>
    </row>
    <row r="1626" spans="14:15" ht="25.5" customHeight="1">
      <c r="N1626" s="153"/>
      <c r="O1626" s="153"/>
    </row>
    <row r="1627" spans="14:15" ht="25.5" customHeight="1">
      <c r="N1627" s="153"/>
      <c r="O1627" s="153"/>
    </row>
    <row r="1628" spans="14:15" ht="25.5" customHeight="1">
      <c r="N1628" s="153"/>
      <c r="O1628" s="153"/>
    </row>
    <row r="1629" spans="14:15" ht="25.5" customHeight="1">
      <c r="N1629" s="153"/>
      <c r="O1629" s="153"/>
    </row>
    <row r="1630" spans="14:15" ht="25.5" customHeight="1">
      <c r="N1630" s="153"/>
      <c r="O1630" s="153"/>
    </row>
    <row r="1631" spans="14:15" ht="25.5" customHeight="1">
      <c r="N1631" s="153"/>
      <c r="O1631" s="153"/>
    </row>
    <row r="1632" spans="14:15" ht="25.5" customHeight="1">
      <c r="N1632" s="153"/>
      <c r="O1632" s="153"/>
    </row>
    <row r="1633" spans="14:15" ht="25.5" customHeight="1">
      <c r="N1633" s="153"/>
      <c r="O1633" s="153"/>
    </row>
    <row r="1634" spans="14:15" ht="25.5" customHeight="1">
      <c r="N1634" s="153"/>
      <c r="O1634" s="153"/>
    </row>
    <row r="1635" spans="14:15" ht="25.5" customHeight="1">
      <c r="N1635" s="153"/>
      <c r="O1635" s="153"/>
    </row>
    <row r="1636" spans="14:15" ht="25.5" customHeight="1">
      <c r="N1636" s="153"/>
      <c r="O1636" s="153"/>
    </row>
    <row r="1637" spans="14:15" ht="25.5" customHeight="1">
      <c r="N1637" s="153"/>
      <c r="O1637" s="153"/>
    </row>
    <row r="1638" spans="14:15" ht="25.5" customHeight="1">
      <c r="N1638" s="153"/>
      <c r="O1638" s="153"/>
    </row>
    <row r="1639" spans="14:15" ht="25.5" customHeight="1">
      <c r="N1639" s="153"/>
      <c r="O1639" s="153"/>
    </row>
    <row r="1640" spans="14:15" ht="25.5" customHeight="1">
      <c r="N1640" s="153"/>
      <c r="O1640" s="153"/>
    </row>
    <row r="1641" spans="14:15" ht="25.5" customHeight="1">
      <c r="N1641" s="153"/>
      <c r="O1641" s="153"/>
    </row>
    <row r="1642" spans="14:15" ht="25.5" customHeight="1">
      <c r="N1642" s="153"/>
      <c r="O1642" s="153"/>
    </row>
    <row r="1643" spans="14:15" ht="25.5" customHeight="1">
      <c r="N1643" s="153"/>
      <c r="O1643" s="153"/>
    </row>
    <row r="1644" spans="14:15" ht="25.5" customHeight="1">
      <c r="N1644" s="153"/>
      <c r="O1644" s="153"/>
    </row>
    <row r="1645" spans="14:15" ht="25.5" customHeight="1">
      <c r="N1645" s="153"/>
      <c r="O1645" s="153"/>
    </row>
    <row r="1646" spans="14:15" ht="25.5" customHeight="1">
      <c r="N1646" s="153"/>
      <c r="O1646" s="153"/>
    </row>
    <row r="1647" spans="14:15" ht="25.5" customHeight="1">
      <c r="N1647" s="153"/>
      <c r="O1647" s="153"/>
    </row>
    <row r="1648" spans="14:15" ht="25.5" customHeight="1">
      <c r="N1648" s="153"/>
      <c r="O1648" s="153"/>
    </row>
    <row r="1649" spans="14:15" ht="25.5" customHeight="1">
      <c r="N1649" s="153"/>
      <c r="O1649" s="153"/>
    </row>
    <row r="1650" spans="14:15" ht="25.5" customHeight="1">
      <c r="N1650" s="153"/>
      <c r="O1650" s="153"/>
    </row>
    <row r="1651" spans="14:15" ht="25.5" customHeight="1">
      <c r="N1651" s="153"/>
      <c r="O1651" s="153"/>
    </row>
    <row r="1652" spans="14:15" ht="25.5" customHeight="1">
      <c r="N1652" s="153"/>
      <c r="O1652" s="153"/>
    </row>
    <row r="1653" spans="14:15" ht="25.5" customHeight="1">
      <c r="N1653" s="153"/>
      <c r="O1653" s="153"/>
    </row>
    <row r="1654" spans="14:15" ht="25.5" customHeight="1">
      <c r="N1654" s="153"/>
      <c r="O1654" s="153"/>
    </row>
    <row r="1655" spans="14:15" ht="25.5" customHeight="1">
      <c r="N1655" s="153"/>
      <c r="O1655" s="153"/>
    </row>
    <row r="1656" spans="14:15" ht="25.5" customHeight="1">
      <c r="N1656" s="153"/>
      <c r="O1656" s="153"/>
    </row>
    <row r="1657" spans="14:15" ht="25.5" customHeight="1">
      <c r="N1657" s="153"/>
      <c r="O1657" s="153"/>
    </row>
    <row r="1658" spans="14:15" ht="25.5" customHeight="1">
      <c r="N1658" s="153"/>
      <c r="O1658" s="153"/>
    </row>
    <row r="1659" spans="14:15" ht="25.5" customHeight="1">
      <c r="N1659" s="153"/>
      <c r="O1659" s="153"/>
    </row>
    <row r="1660" spans="14:15" ht="25.5" customHeight="1">
      <c r="N1660" s="153"/>
      <c r="O1660" s="153"/>
    </row>
    <row r="1661" spans="14:15" ht="25.5" customHeight="1">
      <c r="N1661" s="153"/>
      <c r="O1661" s="153"/>
    </row>
    <row r="1662" spans="14:15" ht="25.5" customHeight="1">
      <c r="N1662" s="153"/>
      <c r="O1662" s="153"/>
    </row>
    <row r="1663" spans="14:15" ht="25.5" customHeight="1">
      <c r="N1663" s="153"/>
      <c r="O1663" s="153"/>
    </row>
    <row r="1664" spans="14:15" ht="25.5" customHeight="1">
      <c r="N1664" s="153"/>
      <c r="O1664" s="153"/>
    </row>
    <row r="1665" spans="14:15" ht="25.5" customHeight="1">
      <c r="N1665" s="153"/>
      <c r="O1665" s="153"/>
    </row>
    <row r="1666" spans="14:15" ht="25.5" customHeight="1">
      <c r="N1666" s="153"/>
      <c r="O1666" s="153"/>
    </row>
    <row r="1667" spans="14:15" ht="25.5" customHeight="1">
      <c r="N1667" s="153"/>
      <c r="O1667" s="153"/>
    </row>
    <row r="1668" spans="14:15" ht="25.5" customHeight="1">
      <c r="N1668" s="153"/>
      <c r="O1668" s="153"/>
    </row>
    <row r="1669" spans="14:15" ht="25.5" customHeight="1">
      <c r="N1669" s="153"/>
      <c r="O1669" s="153"/>
    </row>
    <row r="1670" spans="14:15" ht="25.5" customHeight="1">
      <c r="N1670" s="153"/>
      <c r="O1670" s="153"/>
    </row>
    <row r="1671" spans="14:15" ht="25.5" customHeight="1">
      <c r="N1671" s="153"/>
      <c r="O1671" s="153"/>
    </row>
    <row r="1672" spans="14:15" ht="25.5" customHeight="1">
      <c r="N1672" s="153"/>
      <c r="O1672" s="153"/>
    </row>
    <row r="1673" spans="14:15" ht="25.5" customHeight="1">
      <c r="N1673" s="153"/>
      <c r="O1673" s="153"/>
    </row>
    <row r="1674" spans="14:15" ht="25.5" customHeight="1">
      <c r="N1674" s="153"/>
      <c r="O1674" s="153"/>
    </row>
    <row r="1675" spans="14:15" ht="25.5" customHeight="1">
      <c r="N1675" s="153"/>
      <c r="O1675" s="153"/>
    </row>
    <row r="1676" spans="14:15" ht="25.5" customHeight="1">
      <c r="N1676" s="153"/>
      <c r="O1676" s="153"/>
    </row>
    <row r="1677" spans="14:15" ht="25.5" customHeight="1">
      <c r="N1677" s="153"/>
      <c r="O1677" s="153"/>
    </row>
    <row r="1678" spans="14:15" ht="25.5" customHeight="1">
      <c r="N1678" s="153"/>
      <c r="O1678" s="153"/>
    </row>
    <row r="1679" spans="14:15" ht="25.5" customHeight="1">
      <c r="N1679" s="153"/>
      <c r="O1679" s="153"/>
    </row>
    <row r="1680" spans="14:15" ht="25.5" customHeight="1">
      <c r="N1680" s="153"/>
      <c r="O1680" s="153"/>
    </row>
    <row r="1681" spans="14:15" ht="25.5" customHeight="1">
      <c r="N1681" s="153"/>
      <c r="O1681" s="153"/>
    </row>
    <row r="1682" spans="14:15" ht="25.5" customHeight="1">
      <c r="N1682" s="153"/>
      <c r="O1682" s="153"/>
    </row>
    <row r="1683" spans="14:15" ht="25.5" customHeight="1">
      <c r="N1683" s="153"/>
      <c r="O1683" s="153"/>
    </row>
    <row r="1684" spans="14:15" ht="25.5" customHeight="1">
      <c r="N1684" s="153"/>
      <c r="O1684" s="153"/>
    </row>
    <row r="1685" spans="14:15" ht="25.5" customHeight="1">
      <c r="N1685" s="153"/>
      <c r="O1685" s="153"/>
    </row>
    <row r="1686" spans="14:15" ht="25.5" customHeight="1">
      <c r="N1686" s="153"/>
      <c r="O1686" s="153"/>
    </row>
    <row r="1687" spans="14:15" ht="25.5" customHeight="1">
      <c r="N1687" s="153"/>
      <c r="O1687" s="153"/>
    </row>
    <row r="1688" spans="14:15" ht="25.5" customHeight="1">
      <c r="N1688" s="153"/>
      <c r="O1688" s="153"/>
    </row>
    <row r="1689" spans="14:15" ht="25.5" customHeight="1">
      <c r="N1689" s="153"/>
      <c r="O1689" s="153"/>
    </row>
    <row r="1690" spans="14:15" ht="25.5" customHeight="1">
      <c r="N1690" s="153"/>
      <c r="O1690" s="153"/>
    </row>
    <row r="1691" spans="14:15" ht="25.5" customHeight="1">
      <c r="N1691" s="153"/>
      <c r="O1691" s="153"/>
    </row>
    <row r="1692" spans="14:15" ht="25.5" customHeight="1">
      <c r="N1692" s="153"/>
      <c r="O1692" s="153"/>
    </row>
    <row r="1693" spans="14:15" ht="25.5" customHeight="1">
      <c r="N1693" s="153"/>
      <c r="O1693" s="153"/>
    </row>
    <row r="1694" spans="14:15" ht="25.5" customHeight="1">
      <c r="N1694" s="153"/>
      <c r="O1694" s="153"/>
    </row>
    <row r="1695" spans="14:15" ht="25.5" customHeight="1">
      <c r="N1695" s="153"/>
      <c r="O1695" s="153"/>
    </row>
    <row r="1696" spans="14:15" ht="25.5" customHeight="1">
      <c r="N1696" s="153"/>
      <c r="O1696" s="153"/>
    </row>
    <row r="1697" spans="14:15" ht="25.5" customHeight="1">
      <c r="N1697" s="153"/>
      <c r="O1697" s="153"/>
    </row>
    <row r="1698" spans="14:15" ht="25.5" customHeight="1">
      <c r="N1698" s="153"/>
      <c r="O1698" s="153"/>
    </row>
    <row r="1699" spans="14:15" ht="25.5" customHeight="1">
      <c r="N1699" s="153"/>
      <c r="O1699" s="153"/>
    </row>
    <row r="1700" spans="14:15" ht="25.5" customHeight="1">
      <c r="N1700" s="153"/>
      <c r="O1700" s="153"/>
    </row>
    <row r="1701" spans="14:15" ht="25.5" customHeight="1">
      <c r="N1701" s="153"/>
      <c r="O1701" s="153"/>
    </row>
    <row r="1702" spans="14:15" ht="25.5" customHeight="1">
      <c r="N1702" s="153"/>
      <c r="O1702" s="153"/>
    </row>
    <row r="1703" spans="14:15" ht="25.5" customHeight="1">
      <c r="N1703" s="153"/>
      <c r="O1703" s="153"/>
    </row>
    <row r="1704" spans="14:15" ht="25.5" customHeight="1">
      <c r="N1704" s="153"/>
      <c r="O1704" s="153"/>
    </row>
    <row r="1705" spans="14:15" ht="25.5" customHeight="1">
      <c r="N1705" s="153"/>
      <c r="O1705" s="153"/>
    </row>
    <row r="1706" spans="14:15" ht="25.5" customHeight="1">
      <c r="N1706" s="153"/>
      <c r="O1706" s="153"/>
    </row>
    <row r="1707" spans="14:15" ht="25.5" customHeight="1">
      <c r="N1707" s="153"/>
      <c r="O1707" s="153"/>
    </row>
    <row r="1708" spans="14:15" ht="25.5" customHeight="1">
      <c r="N1708" s="153"/>
      <c r="O1708" s="153"/>
    </row>
    <row r="1709" spans="14:15" ht="25.5" customHeight="1">
      <c r="N1709" s="153"/>
      <c r="O1709" s="153"/>
    </row>
    <row r="1710" spans="14:15" ht="25.5" customHeight="1">
      <c r="N1710" s="153"/>
      <c r="O1710" s="153"/>
    </row>
    <row r="1711" spans="14:15" ht="25.5" customHeight="1">
      <c r="N1711" s="153"/>
      <c r="O1711" s="153"/>
    </row>
    <row r="1712" spans="14:15" ht="25.5" customHeight="1">
      <c r="N1712" s="153"/>
      <c r="O1712" s="153"/>
    </row>
    <row r="1713" spans="14:15" ht="25.5" customHeight="1">
      <c r="N1713" s="153"/>
      <c r="O1713" s="153"/>
    </row>
    <row r="1714" spans="14:15" ht="25.5" customHeight="1">
      <c r="N1714" s="153"/>
      <c r="O1714" s="153"/>
    </row>
    <row r="1715" spans="14:15" ht="25.5" customHeight="1">
      <c r="N1715" s="153"/>
      <c r="O1715" s="153"/>
    </row>
    <row r="1716" spans="14:15" ht="25.5" customHeight="1">
      <c r="N1716" s="153"/>
      <c r="O1716" s="153"/>
    </row>
    <row r="1717" spans="14:15" ht="25.5" customHeight="1">
      <c r="N1717" s="153"/>
      <c r="O1717" s="153"/>
    </row>
    <row r="1718" spans="14:15" ht="25.5" customHeight="1">
      <c r="N1718" s="153"/>
      <c r="O1718" s="153"/>
    </row>
    <row r="1719" spans="14:15" ht="25.5" customHeight="1">
      <c r="N1719" s="153"/>
      <c r="O1719" s="153"/>
    </row>
    <row r="1720" spans="14:15" ht="25.5" customHeight="1">
      <c r="N1720" s="153"/>
      <c r="O1720" s="153"/>
    </row>
    <row r="1721" spans="14:15" ht="25.5" customHeight="1">
      <c r="N1721" s="153"/>
      <c r="O1721" s="153"/>
    </row>
    <row r="1722" spans="14:15" ht="25.5" customHeight="1">
      <c r="N1722" s="153"/>
      <c r="O1722" s="153"/>
    </row>
    <row r="1723" spans="14:15" ht="25.5" customHeight="1">
      <c r="N1723" s="153"/>
      <c r="O1723" s="153"/>
    </row>
    <row r="1724" spans="14:15" ht="25.5" customHeight="1">
      <c r="N1724" s="153"/>
      <c r="O1724" s="153"/>
    </row>
    <row r="1725" spans="14:15" ht="25.5" customHeight="1">
      <c r="N1725" s="153"/>
      <c r="O1725" s="153"/>
    </row>
    <row r="1726" spans="14:15" ht="25.5" customHeight="1">
      <c r="N1726" s="153"/>
      <c r="O1726" s="153"/>
    </row>
    <row r="1727" spans="14:15" ht="25.5" customHeight="1">
      <c r="N1727" s="153"/>
      <c r="O1727" s="153"/>
    </row>
    <row r="1728" spans="14:15" ht="25.5" customHeight="1">
      <c r="N1728" s="153"/>
      <c r="O1728" s="153"/>
    </row>
    <row r="1729" spans="14:15" ht="25.5" customHeight="1">
      <c r="N1729" s="153"/>
      <c r="O1729" s="153"/>
    </row>
    <row r="1730" spans="14:15" ht="25.5" customHeight="1">
      <c r="N1730" s="153"/>
      <c r="O1730" s="153"/>
    </row>
    <row r="1731" spans="14:15" ht="25.5" customHeight="1">
      <c r="N1731" s="153"/>
      <c r="O1731" s="153"/>
    </row>
    <row r="1732" spans="14:15" ht="25.5" customHeight="1">
      <c r="N1732" s="153"/>
      <c r="O1732" s="153"/>
    </row>
    <row r="1733" spans="14:15" ht="25.5" customHeight="1">
      <c r="N1733" s="153"/>
      <c r="O1733" s="153"/>
    </row>
    <row r="1734" spans="14:15" ht="25.5" customHeight="1">
      <c r="N1734" s="153"/>
      <c r="O1734" s="153"/>
    </row>
    <row r="1735" spans="14:15" ht="25.5" customHeight="1">
      <c r="N1735" s="153"/>
      <c r="O1735" s="153"/>
    </row>
    <row r="1736" spans="14:15" ht="25.5" customHeight="1">
      <c r="N1736" s="153"/>
      <c r="O1736" s="153"/>
    </row>
    <row r="1737" spans="14:15" ht="25.5" customHeight="1">
      <c r="N1737" s="153"/>
      <c r="O1737" s="153"/>
    </row>
    <row r="1738" spans="14:15" ht="25.5" customHeight="1">
      <c r="N1738" s="153"/>
      <c r="O1738" s="153"/>
    </row>
    <row r="1739" spans="14:15" ht="25.5" customHeight="1">
      <c r="N1739" s="153"/>
      <c r="O1739" s="153"/>
    </row>
    <row r="1740" spans="14:15" ht="25.5" customHeight="1">
      <c r="N1740" s="153"/>
      <c r="O1740" s="153"/>
    </row>
    <row r="1741" spans="14:15" ht="25.5" customHeight="1">
      <c r="N1741" s="153"/>
      <c r="O1741" s="153"/>
    </row>
    <row r="1742" spans="14:15" ht="25.5" customHeight="1">
      <c r="N1742" s="153"/>
      <c r="O1742" s="153"/>
    </row>
    <row r="1743" spans="14:15" ht="25.5" customHeight="1">
      <c r="N1743" s="153"/>
      <c r="O1743" s="153"/>
    </row>
    <row r="1744" spans="14:15" ht="25.5" customHeight="1">
      <c r="N1744" s="153"/>
      <c r="O1744" s="153"/>
    </row>
    <row r="1745" spans="14:15" ht="25.5" customHeight="1">
      <c r="N1745" s="153"/>
      <c r="O1745" s="153"/>
    </row>
    <row r="1746" spans="14:15" ht="25.5" customHeight="1">
      <c r="N1746" s="153"/>
      <c r="O1746" s="153"/>
    </row>
    <row r="1747" spans="14:15" ht="25.5" customHeight="1">
      <c r="N1747" s="153"/>
      <c r="O1747" s="153"/>
    </row>
    <row r="1748" spans="14:15" ht="25.5" customHeight="1">
      <c r="N1748" s="153"/>
      <c r="O1748" s="153"/>
    </row>
    <row r="1749" spans="14:15" ht="25.5" customHeight="1">
      <c r="N1749" s="153"/>
      <c r="O1749" s="153"/>
    </row>
    <row r="1750" spans="14:15" ht="25.5" customHeight="1">
      <c r="N1750" s="153"/>
      <c r="O1750" s="153"/>
    </row>
    <row r="1751" spans="14:15" ht="25.5" customHeight="1">
      <c r="N1751" s="153"/>
      <c r="O1751" s="153"/>
    </row>
    <row r="1752" spans="14:15" ht="25.5" customHeight="1">
      <c r="N1752" s="153"/>
      <c r="O1752" s="153"/>
    </row>
    <row r="1753" spans="14:15" ht="25.5" customHeight="1">
      <c r="N1753" s="153"/>
      <c r="O1753" s="153"/>
    </row>
    <row r="1754" spans="14:15" ht="25.5" customHeight="1">
      <c r="N1754" s="153"/>
      <c r="O1754" s="153"/>
    </row>
    <row r="1755" spans="14:15" ht="25.5" customHeight="1">
      <c r="N1755" s="153"/>
      <c r="O1755" s="153"/>
    </row>
    <row r="1756" spans="14:15" ht="25.5" customHeight="1">
      <c r="N1756" s="153"/>
      <c r="O1756" s="153"/>
    </row>
    <row r="1757" spans="14:15" ht="25.5" customHeight="1">
      <c r="N1757" s="153"/>
      <c r="O1757" s="153"/>
    </row>
    <row r="1758" spans="14:15" ht="25.5" customHeight="1">
      <c r="N1758" s="153"/>
      <c r="O1758" s="153"/>
    </row>
    <row r="1759" spans="14:15" ht="25.5" customHeight="1">
      <c r="N1759" s="153"/>
      <c r="O1759" s="153"/>
    </row>
    <row r="1760" spans="14:15" ht="25.5" customHeight="1">
      <c r="N1760" s="153"/>
      <c r="O1760" s="153"/>
    </row>
    <row r="1761" spans="14:15" ht="25.5" customHeight="1">
      <c r="N1761" s="153"/>
      <c r="O1761" s="153"/>
    </row>
    <row r="1762" spans="14:15" ht="25.5" customHeight="1">
      <c r="N1762" s="153"/>
      <c r="O1762" s="153"/>
    </row>
    <row r="1763" spans="14:15" ht="25.5" customHeight="1">
      <c r="N1763" s="153"/>
      <c r="O1763" s="153"/>
    </row>
    <row r="1764" spans="14:15" ht="25.5" customHeight="1">
      <c r="N1764" s="153"/>
      <c r="O1764" s="153"/>
    </row>
    <row r="1765" spans="14:15" ht="25.5" customHeight="1">
      <c r="N1765" s="153"/>
      <c r="O1765" s="153"/>
    </row>
    <row r="1766" spans="14:15" ht="25.5" customHeight="1">
      <c r="N1766" s="153"/>
      <c r="O1766" s="153"/>
    </row>
    <row r="1767" spans="14:15" ht="25.5" customHeight="1">
      <c r="N1767" s="153"/>
      <c r="O1767" s="153"/>
    </row>
    <row r="1768" spans="14:15" ht="25.5" customHeight="1">
      <c r="N1768" s="153"/>
      <c r="O1768" s="153"/>
    </row>
    <row r="1769" spans="14:15" ht="25.5" customHeight="1">
      <c r="N1769" s="153"/>
      <c r="O1769" s="153"/>
    </row>
    <row r="1770" spans="14:15" ht="25.5" customHeight="1">
      <c r="N1770" s="153"/>
      <c r="O1770" s="153"/>
    </row>
    <row r="1771" spans="14:15" ht="25.5" customHeight="1">
      <c r="N1771" s="153"/>
      <c r="O1771" s="153"/>
    </row>
    <row r="1772" spans="14:15" ht="25.5" customHeight="1">
      <c r="N1772" s="153"/>
      <c r="O1772" s="153"/>
    </row>
    <row r="1773" spans="14:15" ht="25.5" customHeight="1">
      <c r="N1773" s="153"/>
      <c r="O1773" s="153"/>
    </row>
    <row r="1774" spans="14:15" ht="25.5" customHeight="1">
      <c r="N1774" s="153"/>
      <c r="O1774" s="153"/>
    </row>
    <row r="1775" spans="14:15" ht="25.5" customHeight="1">
      <c r="N1775" s="153"/>
      <c r="O1775" s="153"/>
    </row>
    <row r="1776" spans="14:15" ht="25.5" customHeight="1">
      <c r="N1776" s="153"/>
      <c r="O1776" s="153"/>
    </row>
    <row r="1777" spans="14:15" ht="25.5" customHeight="1">
      <c r="N1777" s="153"/>
      <c r="O1777" s="153"/>
    </row>
    <row r="1778" spans="14:15" ht="25.5" customHeight="1">
      <c r="N1778" s="153"/>
      <c r="O1778" s="153"/>
    </row>
    <row r="1779" spans="14:15" ht="25.5" customHeight="1">
      <c r="N1779" s="153"/>
      <c r="O1779" s="153"/>
    </row>
    <row r="1780" spans="14:15" ht="25.5" customHeight="1">
      <c r="N1780" s="153"/>
      <c r="O1780" s="153"/>
    </row>
    <row r="1781" spans="14:15" ht="25.5" customHeight="1">
      <c r="N1781" s="153"/>
      <c r="O1781" s="153"/>
    </row>
    <row r="1782" spans="14:15" ht="25.5" customHeight="1">
      <c r="N1782" s="153"/>
      <c r="O1782" s="153"/>
    </row>
    <row r="1783" spans="14:15" ht="25.5" customHeight="1">
      <c r="N1783" s="153"/>
      <c r="O1783" s="153"/>
    </row>
    <row r="1784" spans="14:15" ht="25.5" customHeight="1">
      <c r="N1784" s="153"/>
      <c r="O1784" s="153"/>
    </row>
    <row r="1785" spans="14:15" ht="25.5" customHeight="1">
      <c r="N1785" s="153"/>
      <c r="O1785" s="153"/>
    </row>
    <row r="1786" spans="14:15" ht="25.5" customHeight="1">
      <c r="N1786" s="153"/>
      <c r="O1786" s="153"/>
    </row>
    <row r="1787" spans="14:15" ht="25.5" customHeight="1">
      <c r="N1787" s="153"/>
      <c r="O1787" s="153"/>
    </row>
    <row r="1788" spans="14:15" ht="25.5" customHeight="1">
      <c r="N1788" s="153"/>
      <c r="O1788" s="153"/>
    </row>
    <row r="1789" spans="14:15" ht="25.5" customHeight="1">
      <c r="N1789" s="153"/>
      <c r="O1789" s="153"/>
    </row>
    <row r="1790" spans="14:15" ht="25.5" customHeight="1">
      <c r="N1790" s="153"/>
      <c r="O1790" s="153"/>
    </row>
    <row r="1791" spans="14:15" ht="25.5" customHeight="1">
      <c r="N1791" s="153"/>
      <c r="O1791" s="153"/>
    </row>
    <row r="1792" spans="14:15" ht="25.5" customHeight="1">
      <c r="N1792" s="153"/>
      <c r="O1792" s="153"/>
    </row>
    <row r="1793" spans="14:15" ht="25.5" customHeight="1">
      <c r="N1793" s="153"/>
      <c r="O1793" s="153"/>
    </row>
    <row r="1794" spans="14:15" ht="25.5" customHeight="1">
      <c r="N1794" s="153"/>
      <c r="O1794" s="153"/>
    </row>
    <row r="1795" spans="14:15" ht="25.5" customHeight="1">
      <c r="N1795" s="153"/>
      <c r="O1795" s="153"/>
    </row>
    <row r="1796" spans="14:15" ht="25.5" customHeight="1">
      <c r="N1796" s="153"/>
      <c r="O1796" s="153"/>
    </row>
    <row r="1797" spans="14:15" ht="25.5" customHeight="1">
      <c r="N1797" s="153"/>
      <c r="O1797" s="153"/>
    </row>
    <row r="1798" spans="14:15" ht="25.5" customHeight="1">
      <c r="N1798" s="153"/>
      <c r="O1798" s="153"/>
    </row>
    <row r="1799" spans="14:15" ht="25.5" customHeight="1">
      <c r="N1799" s="153"/>
      <c r="O1799" s="153"/>
    </row>
    <row r="1800" spans="14:15" ht="25.5" customHeight="1">
      <c r="N1800" s="153"/>
      <c r="O1800" s="153"/>
    </row>
    <row r="1801" spans="14:15" ht="25.5" customHeight="1">
      <c r="N1801" s="153"/>
      <c r="O1801" s="153"/>
    </row>
    <row r="1802" spans="14:15" ht="25.5" customHeight="1">
      <c r="N1802" s="153"/>
      <c r="O1802" s="153"/>
    </row>
    <row r="1803" spans="14:15" ht="25.5" customHeight="1">
      <c r="N1803" s="153"/>
      <c r="O1803" s="153"/>
    </row>
    <row r="1804" spans="14:15" ht="25.5" customHeight="1">
      <c r="N1804" s="153"/>
      <c r="O1804" s="153"/>
    </row>
    <row r="1805" spans="14:15" ht="25.5" customHeight="1">
      <c r="N1805" s="153"/>
      <c r="O1805" s="153"/>
    </row>
    <row r="1806" spans="14:15" ht="25.5" customHeight="1">
      <c r="N1806" s="153"/>
      <c r="O1806" s="153"/>
    </row>
    <row r="1807" spans="14:15" ht="25.5" customHeight="1">
      <c r="N1807" s="153"/>
      <c r="O1807" s="153"/>
    </row>
    <row r="1808" spans="14:15" ht="25.5" customHeight="1">
      <c r="N1808" s="153"/>
      <c r="O1808" s="153"/>
    </row>
    <row r="1809" spans="14:15" ht="25.5" customHeight="1">
      <c r="N1809" s="153"/>
      <c r="O1809" s="153"/>
    </row>
    <row r="1810" spans="14:15" ht="25.5" customHeight="1">
      <c r="N1810" s="153"/>
      <c r="O1810" s="153"/>
    </row>
    <row r="1811" spans="14:15" ht="25.5" customHeight="1">
      <c r="N1811" s="153"/>
      <c r="O1811" s="153"/>
    </row>
    <row r="1812" spans="14:15" ht="25.5" customHeight="1">
      <c r="N1812" s="153"/>
      <c r="O1812" s="153"/>
    </row>
    <row r="1813" spans="14:15" ht="25.5" customHeight="1">
      <c r="N1813" s="153"/>
      <c r="O1813" s="153"/>
    </row>
    <row r="1814" spans="14:15" ht="25.5" customHeight="1">
      <c r="N1814" s="153"/>
      <c r="O1814" s="153"/>
    </row>
    <row r="1815" spans="14:15" ht="25.5" customHeight="1">
      <c r="N1815" s="153"/>
      <c r="O1815" s="153"/>
    </row>
    <row r="1816" spans="14:15" ht="25.5" customHeight="1">
      <c r="N1816" s="153"/>
      <c r="O1816" s="153"/>
    </row>
    <row r="1817" spans="14:15" ht="25.5" customHeight="1">
      <c r="N1817" s="153"/>
      <c r="O1817" s="153"/>
    </row>
    <row r="1818" spans="14:15" ht="25.5" customHeight="1">
      <c r="N1818" s="153"/>
      <c r="O1818" s="153"/>
    </row>
    <row r="1819" spans="14:15" ht="25.5" customHeight="1">
      <c r="N1819" s="153"/>
      <c r="O1819" s="153"/>
    </row>
    <row r="1820" spans="14:15" ht="25.5" customHeight="1">
      <c r="N1820" s="153"/>
      <c r="O1820" s="153"/>
    </row>
    <row r="1821" spans="14:15" ht="25.5" customHeight="1">
      <c r="N1821" s="153"/>
      <c r="O1821" s="153"/>
    </row>
    <row r="1822" spans="14:15" ht="25.5" customHeight="1">
      <c r="N1822" s="153"/>
      <c r="O1822" s="153"/>
    </row>
    <row r="1823" spans="14:15" ht="25.5" customHeight="1">
      <c r="N1823" s="153"/>
      <c r="O1823" s="153"/>
    </row>
    <row r="1824" spans="14:15" ht="25.5" customHeight="1">
      <c r="N1824" s="153"/>
      <c r="O1824" s="153"/>
    </row>
    <row r="1825" spans="14:15" ht="25.5" customHeight="1">
      <c r="N1825" s="153"/>
      <c r="O1825" s="153"/>
    </row>
    <row r="1826" spans="14:15" ht="25.5" customHeight="1">
      <c r="N1826" s="153"/>
      <c r="O1826" s="153"/>
    </row>
    <row r="1827" spans="14:15" ht="25.5" customHeight="1">
      <c r="N1827" s="153"/>
      <c r="O1827" s="153"/>
    </row>
    <row r="1828" spans="14:15" ht="25.5" customHeight="1">
      <c r="N1828" s="153"/>
      <c r="O1828" s="153"/>
    </row>
    <row r="1829" spans="14:15" ht="25.5" customHeight="1">
      <c r="N1829" s="153"/>
      <c r="O1829" s="153"/>
    </row>
    <row r="1830" spans="14:15" ht="25.5" customHeight="1">
      <c r="N1830" s="153"/>
      <c r="O1830" s="153"/>
    </row>
    <row r="1831" spans="14:15" ht="25.5" customHeight="1">
      <c r="N1831" s="153"/>
      <c r="O1831" s="153"/>
    </row>
    <row r="1832" spans="14:15" ht="25.5" customHeight="1">
      <c r="N1832" s="153"/>
      <c r="O1832" s="153"/>
    </row>
    <row r="1833" spans="14:15" ht="25.5" customHeight="1">
      <c r="N1833" s="153"/>
      <c r="O1833" s="153"/>
    </row>
    <row r="1834" spans="14:15" ht="25.5" customHeight="1">
      <c r="N1834" s="153"/>
      <c r="O1834" s="153"/>
    </row>
    <row r="1835" spans="14:15" ht="25.5" customHeight="1">
      <c r="N1835" s="153"/>
      <c r="O1835" s="153"/>
    </row>
    <row r="1836" spans="14:15" ht="25.5" customHeight="1">
      <c r="N1836" s="153"/>
      <c r="O1836" s="153"/>
    </row>
    <row r="1837" spans="14:15" ht="25.5" customHeight="1">
      <c r="N1837" s="153"/>
      <c r="O1837" s="153"/>
    </row>
    <row r="1838" spans="14:15" ht="25.5" customHeight="1">
      <c r="N1838" s="153"/>
      <c r="O1838" s="153"/>
    </row>
    <row r="1839" spans="14:15" ht="25.5" customHeight="1">
      <c r="N1839" s="153"/>
      <c r="O1839" s="153"/>
    </row>
    <row r="1840" spans="14:15" ht="25.5" customHeight="1">
      <c r="N1840" s="153"/>
      <c r="O1840" s="153"/>
    </row>
    <row r="1841" spans="14:15" ht="25.5" customHeight="1">
      <c r="N1841" s="153"/>
      <c r="O1841" s="153"/>
    </row>
    <row r="1842" spans="14:15" ht="25.5" customHeight="1">
      <c r="N1842" s="153"/>
      <c r="O1842" s="153"/>
    </row>
    <row r="1843" spans="14:15" ht="25.5" customHeight="1">
      <c r="N1843" s="153"/>
      <c r="O1843" s="153"/>
    </row>
    <row r="1844" spans="14:15" ht="25.5" customHeight="1">
      <c r="N1844" s="153"/>
      <c r="O1844" s="153"/>
    </row>
    <row r="1845" spans="14:15" ht="25.5" customHeight="1">
      <c r="N1845" s="153"/>
      <c r="O1845" s="153"/>
    </row>
    <row r="1846" spans="14:15" ht="25.5" customHeight="1">
      <c r="N1846" s="153"/>
      <c r="O1846" s="153"/>
    </row>
    <row r="1847" spans="14:15" ht="25.5" customHeight="1">
      <c r="N1847" s="153"/>
      <c r="O1847" s="153"/>
    </row>
    <row r="1848" spans="14:15" ht="25.5" customHeight="1">
      <c r="N1848" s="153"/>
      <c r="O1848" s="153"/>
    </row>
    <row r="1849" spans="14:15" ht="25.5" customHeight="1">
      <c r="N1849" s="153"/>
      <c r="O1849" s="153"/>
    </row>
    <row r="1850" spans="14:15" ht="25.5" customHeight="1">
      <c r="N1850" s="153"/>
      <c r="O1850" s="153"/>
    </row>
    <row r="1851" spans="14:15" ht="25.5" customHeight="1">
      <c r="N1851" s="153"/>
      <c r="O1851" s="153"/>
    </row>
    <row r="1852" spans="14:15" ht="25.5" customHeight="1">
      <c r="N1852" s="153"/>
      <c r="O1852" s="153"/>
    </row>
    <row r="1853" spans="14:15" ht="25.5" customHeight="1">
      <c r="N1853" s="153"/>
      <c r="O1853" s="153"/>
    </row>
    <row r="1854" spans="14:15" ht="25.5" customHeight="1">
      <c r="N1854" s="153"/>
      <c r="O1854" s="153"/>
    </row>
    <row r="1855" spans="14:15" ht="25.5" customHeight="1">
      <c r="N1855" s="153"/>
      <c r="O1855" s="153"/>
    </row>
    <row r="1856" spans="14:15" ht="25.5" customHeight="1">
      <c r="N1856" s="153"/>
      <c r="O1856" s="153"/>
    </row>
    <row r="1857" spans="14:15" ht="25.5" customHeight="1">
      <c r="N1857" s="153"/>
      <c r="O1857" s="153"/>
    </row>
    <row r="1858" spans="14:15" ht="25.5" customHeight="1">
      <c r="N1858" s="153"/>
      <c r="O1858" s="153"/>
    </row>
    <row r="1859" spans="14:15" ht="25.5" customHeight="1">
      <c r="N1859" s="153"/>
      <c r="O1859" s="153"/>
    </row>
    <row r="1860" spans="14:15" ht="25.5" customHeight="1">
      <c r="N1860" s="153"/>
      <c r="O1860" s="153"/>
    </row>
    <row r="1861" spans="14:15" ht="25.5" customHeight="1">
      <c r="N1861" s="153"/>
      <c r="O1861" s="153"/>
    </row>
    <row r="1862" spans="14:15" ht="25.5" customHeight="1">
      <c r="N1862" s="153"/>
      <c r="O1862" s="153"/>
    </row>
    <row r="1863" spans="14:15" ht="25.5" customHeight="1">
      <c r="N1863" s="153"/>
      <c r="O1863" s="153"/>
    </row>
    <row r="1864" spans="14:15" ht="25.5" customHeight="1">
      <c r="N1864" s="153"/>
      <c r="O1864" s="153"/>
    </row>
    <row r="1865" spans="14:15" ht="25.5" customHeight="1">
      <c r="N1865" s="153"/>
      <c r="O1865" s="153"/>
    </row>
    <row r="1866" spans="14:15" ht="25.5" customHeight="1">
      <c r="N1866" s="153"/>
      <c r="O1866" s="153"/>
    </row>
    <row r="1867" spans="14:15" ht="25.5" customHeight="1">
      <c r="N1867" s="153"/>
      <c r="O1867" s="153"/>
    </row>
    <row r="1868" spans="14:15" ht="25.5" customHeight="1">
      <c r="N1868" s="153"/>
      <c r="O1868" s="153"/>
    </row>
    <row r="1869" spans="14:15" ht="25.5" customHeight="1">
      <c r="N1869" s="153"/>
      <c r="O1869" s="153"/>
    </row>
    <row r="1870" spans="14:15" ht="25.5" customHeight="1">
      <c r="N1870" s="153"/>
      <c r="O1870" s="153"/>
    </row>
    <row r="1871" spans="14:15" ht="25.5" customHeight="1">
      <c r="N1871" s="153"/>
      <c r="O1871" s="153"/>
    </row>
    <row r="1872" spans="14:15" ht="25.5" customHeight="1">
      <c r="N1872" s="153"/>
      <c r="O1872" s="153"/>
    </row>
    <row r="1873" spans="14:15" ht="25.5" customHeight="1">
      <c r="N1873" s="153"/>
      <c r="O1873" s="153"/>
    </row>
    <row r="1874" spans="14:15" ht="25.5" customHeight="1">
      <c r="N1874" s="153"/>
      <c r="O1874" s="153"/>
    </row>
    <row r="1875" spans="14:15" ht="25.5" customHeight="1">
      <c r="N1875" s="153"/>
      <c r="O1875" s="153"/>
    </row>
    <row r="1876" spans="14:15" ht="25.5" customHeight="1">
      <c r="N1876" s="153"/>
      <c r="O1876" s="153"/>
    </row>
    <row r="1877" spans="14:15" ht="25.5" customHeight="1">
      <c r="N1877" s="153"/>
      <c r="O1877" s="153"/>
    </row>
    <row r="1878" spans="14:15" ht="25.5" customHeight="1">
      <c r="N1878" s="153"/>
      <c r="O1878" s="153"/>
    </row>
    <row r="1879" spans="14:15" ht="25.5" customHeight="1">
      <c r="N1879" s="153"/>
      <c r="O1879" s="153"/>
    </row>
    <row r="1880" spans="14:15" ht="25.5" customHeight="1">
      <c r="N1880" s="153"/>
      <c r="O1880" s="153"/>
    </row>
    <row r="1881" spans="14:15" ht="25.5" customHeight="1">
      <c r="N1881" s="153"/>
      <c r="O1881" s="153"/>
    </row>
    <row r="1882" spans="14:15" ht="25.5" customHeight="1">
      <c r="N1882" s="153"/>
      <c r="O1882" s="153"/>
    </row>
    <row r="1883" spans="14:15" ht="25.5" customHeight="1">
      <c r="N1883" s="153"/>
      <c r="O1883" s="153"/>
    </row>
    <row r="1884" spans="14:15" ht="25.5" customHeight="1">
      <c r="N1884" s="153"/>
      <c r="O1884" s="153"/>
    </row>
    <row r="1885" spans="14:15" ht="25.5" customHeight="1">
      <c r="N1885" s="153"/>
      <c r="O1885" s="153"/>
    </row>
    <row r="1886" spans="14:15" ht="25.5" customHeight="1">
      <c r="N1886" s="153"/>
      <c r="O1886" s="153"/>
    </row>
    <row r="1887" spans="14:15" ht="25.5" customHeight="1">
      <c r="N1887" s="153"/>
      <c r="O1887" s="153"/>
    </row>
    <row r="1888" spans="14:15" ht="25.5" customHeight="1">
      <c r="N1888" s="153"/>
      <c r="O1888" s="153"/>
    </row>
    <row r="1889" spans="14:15" ht="25.5" customHeight="1">
      <c r="N1889" s="153"/>
      <c r="O1889" s="153"/>
    </row>
    <row r="1890" spans="14:15" ht="25.5" customHeight="1">
      <c r="N1890" s="153"/>
      <c r="O1890" s="153"/>
    </row>
    <row r="1891" spans="14:15" ht="25.5" customHeight="1">
      <c r="N1891" s="153"/>
      <c r="O1891" s="153"/>
    </row>
    <row r="1892" spans="14:15" ht="25.5" customHeight="1">
      <c r="N1892" s="153"/>
      <c r="O1892" s="153"/>
    </row>
    <row r="1893" spans="14:15" ht="25.5" customHeight="1">
      <c r="N1893" s="153"/>
      <c r="O1893" s="153"/>
    </row>
    <row r="1894" spans="14:15" ht="25.5" customHeight="1">
      <c r="N1894" s="153"/>
      <c r="O1894" s="153"/>
    </row>
    <row r="1895" spans="14:15" ht="25.5" customHeight="1">
      <c r="N1895" s="153"/>
      <c r="O1895" s="153"/>
    </row>
    <row r="1896" spans="14:15" ht="25.5" customHeight="1">
      <c r="N1896" s="153"/>
      <c r="O1896" s="153"/>
    </row>
    <row r="1897" spans="14:15" ht="25.5" customHeight="1">
      <c r="N1897" s="153"/>
      <c r="O1897" s="153"/>
    </row>
    <row r="1898" spans="14:15" ht="25.5" customHeight="1">
      <c r="N1898" s="153"/>
      <c r="O1898" s="153"/>
    </row>
    <row r="1899" spans="14:15" ht="25.5" customHeight="1">
      <c r="N1899" s="153"/>
      <c r="O1899" s="153"/>
    </row>
    <row r="1900" spans="14:15" ht="25.5" customHeight="1">
      <c r="N1900" s="153"/>
      <c r="O1900" s="153"/>
    </row>
    <row r="1901" spans="14:15" ht="25.5" customHeight="1">
      <c r="N1901" s="153"/>
      <c r="O1901" s="153"/>
    </row>
    <row r="1902" spans="14:15" ht="25.5" customHeight="1">
      <c r="N1902" s="153"/>
      <c r="O1902" s="153"/>
    </row>
    <row r="1903" spans="14:15" ht="25.5" customHeight="1">
      <c r="N1903" s="153"/>
      <c r="O1903" s="153"/>
    </row>
    <row r="1904" spans="14:15" ht="25.5" customHeight="1">
      <c r="N1904" s="153"/>
      <c r="O1904" s="153"/>
    </row>
    <row r="1905" spans="14:15" ht="25.5" customHeight="1">
      <c r="N1905" s="153"/>
      <c r="O1905" s="153"/>
    </row>
    <row r="1906" spans="14:15" ht="25.5" customHeight="1">
      <c r="N1906" s="153"/>
      <c r="O1906" s="153"/>
    </row>
    <row r="1907" spans="14:15" ht="25.5" customHeight="1">
      <c r="N1907" s="153"/>
      <c r="O1907" s="153"/>
    </row>
    <row r="1908" spans="14:15" ht="25.5" customHeight="1">
      <c r="N1908" s="153"/>
      <c r="O1908" s="153"/>
    </row>
    <row r="1909" spans="14:15" ht="25.5" customHeight="1">
      <c r="N1909" s="153"/>
      <c r="O1909" s="153"/>
    </row>
    <row r="1910" spans="14:15" ht="25.5" customHeight="1">
      <c r="N1910" s="153"/>
      <c r="O1910" s="153"/>
    </row>
    <row r="1911" spans="14:15" ht="25.5" customHeight="1">
      <c r="N1911" s="153"/>
      <c r="O1911" s="153"/>
    </row>
    <row r="1912" spans="14:15" ht="25.5" customHeight="1">
      <c r="N1912" s="153"/>
      <c r="O1912" s="153"/>
    </row>
    <row r="1913" spans="14:15" ht="25.5" customHeight="1">
      <c r="N1913" s="153"/>
      <c r="O1913" s="153"/>
    </row>
    <row r="1914" spans="14:15" ht="25.5" customHeight="1">
      <c r="N1914" s="153"/>
      <c r="O1914" s="153"/>
    </row>
    <row r="1915" spans="14:15" ht="25.5" customHeight="1">
      <c r="N1915" s="153"/>
      <c r="O1915" s="153"/>
    </row>
    <row r="1916" spans="14:15" ht="25.5" customHeight="1">
      <c r="N1916" s="153"/>
      <c r="O1916" s="153"/>
    </row>
    <row r="1917" spans="14:15" ht="25.5" customHeight="1">
      <c r="N1917" s="153"/>
      <c r="O1917" s="153"/>
    </row>
    <row r="1918" spans="14:15" ht="25.5" customHeight="1">
      <c r="N1918" s="153"/>
      <c r="O1918" s="153"/>
    </row>
    <row r="1919" spans="14:15" ht="25.5" customHeight="1">
      <c r="N1919" s="153"/>
      <c r="O1919" s="153"/>
    </row>
    <row r="1920" spans="14:15" ht="25.5" customHeight="1">
      <c r="N1920" s="153"/>
      <c r="O1920" s="153"/>
    </row>
    <row r="1921" spans="14:15" ht="25.5" customHeight="1">
      <c r="N1921" s="153"/>
      <c r="O1921" s="153"/>
    </row>
    <row r="1922" spans="14:15" ht="25.5" customHeight="1">
      <c r="N1922" s="153"/>
      <c r="O1922" s="153"/>
    </row>
    <row r="1923" spans="14:15" ht="25.5" customHeight="1">
      <c r="N1923" s="153"/>
      <c r="O1923" s="153"/>
    </row>
    <row r="1924" spans="14:15" ht="25.5" customHeight="1">
      <c r="N1924" s="153"/>
      <c r="O1924" s="153"/>
    </row>
    <row r="1925" spans="14:15" ht="25.5" customHeight="1">
      <c r="N1925" s="153"/>
      <c r="O1925" s="153"/>
    </row>
    <row r="1926" spans="14:15" ht="25.5" customHeight="1">
      <c r="N1926" s="153"/>
      <c r="O1926" s="153"/>
    </row>
    <row r="1927" spans="14:15" ht="25.5" customHeight="1">
      <c r="N1927" s="153"/>
      <c r="O1927" s="153"/>
    </row>
    <row r="1928" spans="14:15" ht="25.5" customHeight="1">
      <c r="N1928" s="153"/>
      <c r="O1928" s="153"/>
    </row>
    <row r="1929" spans="14:15" ht="25.5" customHeight="1">
      <c r="N1929" s="153"/>
      <c r="O1929" s="153"/>
    </row>
    <row r="1930" spans="14:15" ht="25.5" customHeight="1">
      <c r="N1930" s="153"/>
      <c r="O1930" s="153"/>
    </row>
    <row r="1931" spans="14:15" ht="25.5" customHeight="1">
      <c r="N1931" s="153"/>
      <c r="O1931" s="153"/>
    </row>
    <row r="1932" spans="14:15" ht="25.5" customHeight="1">
      <c r="N1932" s="153"/>
      <c r="O1932" s="153"/>
    </row>
    <row r="1933" spans="14:15" ht="25.5" customHeight="1">
      <c r="N1933" s="153"/>
      <c r="O1933" s="153"/>
    </row>
    <row r="1934" spans="14:15" ht="25.5" customHeight="1">
      <c r="N1934" s="153"/>
      <c r="O1934" s="153"/>
    </row>
    <row r="1935" spans="14:15" ht="25.5" customHeight="1">
      <c r="N1935" s="153"/>
      <c r="O1935" s="153"/>
    </row>
    <row r="1936" spans="14:15" ht="25.5" customHeight="1">
      <c r="N1936" s="153"/>
      <c r="O1936" s="153"/>
    </row>
    <row r="1937" spans="14:15" ht="25.5" customHeight="1">
      <c r="N1937" s="153"/>
      <c r="O1937" s="153"/>
    </row>
    <row r="1938" spans="14:15" ht="25.5" customHeight="1">
      <c r="N1938" s="153"/>
      <c r="O1938" s="153"/>
    </row>
    <row r="1939" spans="14:15" ht="25.5" customHeight="1">
      <c r="N1939" s="153"/>
      <c r="O1939" s="153"/>
    </row>
    <row r="1940" spans="14:15" ht="25.5" customHeight="1">
      <c r="N1940" s="153"/>
      <c r="O1940" s="153"/>
    </row>
    <row r="1941" spans="14:15" ht="25.5" customHeight="1">
      <c r="N1941" s="153"/>
      <c r="O1941" s="153"/>
    </row>
    <row r="1942" spans="14:15" ht="25.5" customHeight="1">
      <c r="N1942" s="153"/>
      <c r="O1942" s="153"/>
    </row>
    <row r="1943" spans="14:15" ht="25.5" customHeight="1">
      <c r="N1943" s="153"/>
      <c r="O1943" s="153"/>
    </row>
    <row r="1944" spans="14:15" ht="25.5" customHeight="1">
      <c r="N1944" s="153"/>
      <c r="O1944" s="153"/>
    </row>
    <row r="1945" spans="14:15" ht="25.5" customHeight="1">
      <c r="N1945" s="153"/>
      <c r="O1945" s="153"/>
    </row>
    <row r="1946" spans="14:15" ht="25.5" customHeight="1">
      <c r="N1946" s="153"/>
      <c r="O1946" s="153"/>
    </row>
    <row r="1947" spans="14:15" ht="25.5" customHeight="1">
      <c r="N1947" s="153"/>
      <c r="O1947" s="153"/>
    </row>
    <row r="1948" spans="14:15" ht="25.5" customHeight="1">
      <c r="N1948" s="153"/>
      <c r="O1948" s="153"/>
    </row>
    <row r="1949" spans="14:15" ht="25.5" customHeight="1">
      <c r="N1949" s="153"/>
      <c r="O1949" s="153"/>
    </row>
    <row r="1950" spans="14:15" ht="25.5" customHeight="1">
      <c r="N1950" s="153"/>
      <c r="O1950" s="153"/>
    </row>
    <row r="1951" spans="14:15" ht="25.5" customHeight="1">
      <c r="N1951" s="153"/>
      <c r="O1951" s="153"/>
    </row>
    <row r="1952" spans="14:15" ht="25.5" customHeight="1">
      <c r="N1952" s="153"/>
      <c r="O1952" s="153"/>
    </row>
    <row r="1953" spans="14:15" ht="25.5" customHeight="1">
      <c r="N1953" s="153"/>
      <c r="O1953" s="153"/>
    </row>
    <row r="1954" spans="14:15" ht="25.5" customHeight="1">
      <c r="N1954" s="153"/>
      <c r="O1954" s="153"/>
    </row>
    <row r="1955" spans="14:15" ht="25.5" customHeight="1">
      <c r="N1955" s="153"/>
      <c r="O1955" s="153"/>
    </row>
    <row r="1956" spans="14:15" ht="25.5" customHeight="1">
      <c r="N1956" s="153"/>
      <c r="O1956" s="153"/>
    </row>
    <row r="1957" spans="14:15" ht="25.5" customHeight="1">
      <c r="N1957" s="153"/>
      <c r="O1957" s="153"/>
    </row>
    <row r="1958" spans="14:15" ht="25.5" customHeight="1">
      <c r="N1958" s="153"/>
      <c r="O1958" s="153"/>
    </row>
    <row r="1959" spans="14:15" ht="25.5" customHeight="1">
      <c r="N1959" s="153"/>
      <c r="O1959" s="153"/>
    </row>
    <row r="1960" spans="14:15" ht="25.5" customHeight="1">
      <c r="N1960" s="153"/>
      <c r="O1960" s="153"/>
    </row>
    <row r="1961" spans="14:15" ht="25.5" customHeight="1">
      <c r="N1961" s="153"/>
      <c r="O1961" s="153"/>
    </row>
    <row r="1962" spans="14:15" ht="25.5" customHeight="1">
      <c r="N1962" s="153"/>
      <c r="O1962" s="153"/>
    </row>
    <row r="1963" spans="14:15" ht="25.5" customHeight="1">
      <c r="N1963" s="153"/>
      <c r="O1963" s="153"/>
    </row>
    <row r="1964" spans="14:15" ht="25.5" customHeight="1">
      <c r="N1964" s="153"/>
      <c r="O1964" s="153"/>
    </row>
    <row r="1965" spans="14:15" ht="25.5" customHeight="1">
      <c r="N1965" s="153"/>
      <c r="O1965" s="153"/>
    </row>
    <row r="1966" spans="14:15" ht="25.5" customHeight="1">
      <c r="N1966" s="153"/>
      <c r="O1966" s="153"/>
    </row>
    <row r="1967" spans="14:15" ht="25.5" customHeight="1">
      <c r="N1967" s="153"/>
      <c r="O1967" s="153"/>
    </row>
    <row r="1968" spans="14:15" ht="25.5" customHeight="1">
      <c r="N1968" s="153"/>
      <c r="O1968" s="153"/>
    </row>
    <row r="1969" spans="14:15" ht="25.5" customHeight="1">
      <c r="N1969" s="153"/>
      <c r="O1969" s="153"/>
    </row>
    <row r="1970" spans="14:15" ht="25.5" customHeight="1">
      <c r="N1970" s="153"/>
      <c r="O1970" s="153"/>
    </row>
    <row r="1971" spans="14:15" ht="25.5" customHeight="1">
      <c r="N1971" s="153"/>
      <c r="O1971" s="153"/>
    </row>
    <row r="1972" spans="14:15" ht="25.5" customHeight="1">
      <c r="N1972" s="153"/>
      <c r="O1972" s="153"/>
    </row>
    <row r="1973" spans="14:15" ht="25.5" customHeight="1">
      <c r="N1973" s="153"/>
      <c r="O1973" s="153"/>
    </row>
    <row r="1974" spans="14:15" ht="25.5" customHeight="1">
      <c r="N1974" s="153"/>
      <c r="O1974" s="153"/>
    </row>
    <row r="1975" spans="14:15" ht="25.5" customHeight="1">
      <c r="N1975" s="153"/>
      <c r="O1975" s="153"/>
    </row>
    <row r="1976" spans="14:15" ht="25.5" customHeight="1">
      <c r="N1976" s="153"/>
      <c r="O1976" s="153"/>
    </row>
    <row r="1977" spans="14:15" ht="25.5" customHeight="1">
      <c r="N1977" s="153"/>
      <c r="O1977" s="153"/>
    </row>
    <row r="1978" spans="14:15" ht="25.5" customHeight="1">
      <c r="N1978" s="153"/>
      <c r="O1978" s="153"/>
    </row>
    <row r="1979" spans="14:15" ht="25.5" customHeight="1">
      <c r="N1979" s="153"/>
      <c r="O1979" s="153"/>
    </row>
    <row r="1980" spans="14:15" ht="25.5" customHeight="1">
      <c r="N1980" s="153"/>
      <c r="O1980" s="153"/>
    </row>
    <row r="1981" spans="14:15" ht="25.5" customHeight="1">
      <c r="N1981" s="153"/>
      <c r="O1981" s="153"/>
    </row>
    <row r="1982" spans="14:15" ht="25.5" customHeight="1">
      <c r="N1982" s="153"/>
      <c r="O1982" s="153"/>
    </row>
    <row r="1983" spans="14:15" ht="25.5" customHeight="1">
      <c r="N1983" s="153"/>
      <c r="O1983" s="153"/>
    </row>
    <row r="1984" spans="14:15" ht="25.5" customHeight="1">
      <c r="N1984" s="153"/>
      <c r="O1984" s="153"/>
    </row>
    <row r="1985" spans="14:15" ht="25.5" customHeight="1">
      <c r="N1985" s="153"/>
      <c r="O1985" s="153"/>
    </row>
    <row r="1986" spans="14:15" ht="25.5" customHeight="1">
      <c r="N1986" s="153"/>
      <c r="O1986" s="153"/>
    </row>
    <row r="1987" spans="14:15" ht="25.5" customHeight="1">
      <c r="N1987" s="153"/>
      <c r="O1987" s="153"/>
    </row>
    <row r="1988" spans="14:15" ht="25.5" customHeight="1">
      <c r="N1988" s="153"/>
      <c r="O1988" s="153"/>
    </row>
    <row r="1989" spans="14:15" ht="25.5" customHeight="1">
      <c r="N1989" s="153"/>
      <c r="O1989" s="153"/>
    </row>
    <row r="1990" spans="14:15" ht="25.5" customHeight="1">
      <c r="N1990" s="153"/>
      <c r="O1990" s="153"/>
    </row>
    <row r="1991" spans="14:15" ht="25.5" customHeight="1">
      <c r="N1991" s="153"/>
      <c r="O1991" s="153"/>
    </row>
    <row r="1992" spans="14:15" ht="25.5" customHeight="1">
      <c r="N1992" s="153"/>
      <c r="O1992" s="153"/>
    </row>
    <row r="1993" spans="14:15" ht="25.5" customHeight="1">
      <c r="N1993" s="153"/>
      <c r="O1993" s="153"/>
    </row>
    <row r="1994" spans="14:15" ht="25.5" customHeight="1">
      <c r="N1994" s="153"/>
      <c r="O1994" s="153"/>
    </row>
    <row r="1995" spans="14:15" ht="25.5" customHeight="1">
      <c r="N1995" s="153"/>
      <c r="O1995" s="153"/>
    </row>
    <row r="1996" spans="14:15" ht="25.5" customHeight="1">
      <c r="N1996" s="153"/>
      <c r="O1996" s="153"/>
    </row>
    <row r="1997" spans="14:15" ht="25.5" customHeight="1">
      <c r="N1997" s="153"/>
      <c r="O1997" s="153"/>
    </row>
    <row r="1998" spans="14:15" ht="25.5" customHeight="1">
      <c r="N1998" s="153"/>
      <c r="O1998" s="153"/>
    </row>
    <row r="1999" spans="14:15" ht="25.5" customHeight="1">
      <c r="N1999" s="153"/>
      <c r="O1999" s="153"/>
    </row>
    <row r="2000" spans="14:15" ht="25.5" customHeight="1">
      <c r="N2000" s="153"/>
      <c r="O2000" s="153"/>
    </row>
    <row r="2001" spans="14:15" ht="25.5" customHeight="1">
      <c r="N2001" s="153"/>
      <c r="O2001" s="153"/>
    </row>
    <row r="2002" spans="14:15" ht="25.5" customHeight="1">
      <c r="N2002" s="153"/>
      <c r="O2002" s="153"/>
    </row>
    <row r="2003" spans="14:15" ht="25.5" customHeight="1">
      <c r="N2003" s="153"/>
      <c r="O2003" s="153"/>
    </row>
    <row r="2004" spans="14:15" ht="25.5" customHeight="1">
      <c r="N2004" s="153"/>
      <c r="O2004" s="153"/>
    </row>
    <row r="2005" spans="14:15" ht="25.5" customHeight="1">
      <c r="N2005" s="153"/>
      <c r="O2005" s="153"/>
    </row>
    <row r="2006" spans="14:15" ht="25.5" customHeight="1">
      <c r="N2006" s="153"/>
      <c r="O2006" s="153"/>
    </row>
    <row r="2007" spans="14:15" ht="25.5" customHeight="1">
      <c r="N2007" s="153"/>
      <c r="O2007" s="153"/>
    </row>
    <row r="2008" spans="14:15" ht="25.5" customHeight="1">
      <c r="N2008" s="153"/>
      <c r="O2008" s="153"/>
    </row>
    <row r="2009" spans="14:15" ht="25.5" customHeight="1">
      <c r="N2009" s="153"/>
      <c r="O2009" s="153"/>
    </row>
    <row r="2010" spans="14:15" ht="25.5" customHeight="1">
      <c r="N2010" s="153"/>
      <c r="O2010" s="153"/>
    </row>
    <row r="2011" spans="14:15" ht="25.5" customHeight="1">
      <c r="N2011" s="153"/>
      <c r="O2011" s="153"/>
    </row>
    <row r="2012" spans="14:15" ht="25.5" customHeight="1">
      <c r="N2012" s="153"/>
      <c r="O2012" s="153"/>
    </row>
    <row r="2013" spans="14:15" ht="25.5" customHeight="1">
      <c r="N2013" s="153"/>
      <c r="O2013" s="153"/>
    </row>
    <row r="2014" spans="14:15" ht="25.5" customHeight="1">
      <c r="N2014" s="153"/>
      <c r="O2014" s="153"/>
    </row>
    <row r="2015" spans="14:15" ht="25.5" customHeight="1">
      <c r="N2015" s="153"/>
      <c r="O2015" s="153"/>
    </row>
    <row r="2016" spans="14:15" ht="25.5" customHeight="1">
      <c r="N2016" s="153"/>
      <c r="O2016" s="153"/>
    </row>
    <row r="2017" spans="14:15" ht="25.5" customHeight="1">
      <c r="N2017" s="153"/>
      <c r="O2017" s="153"/>
    </row>
    <row r="2018" spans="14:15" ht="25.5" customHeight="1">
      <c r="N2018" s="153"/>
      <c r="O2018" s="153"/>
    </row>
    <row r="2019" spans="14:15" ht="25.5" customHeight="1">
      <c r="N2019" s="153"/>
      <c r="O2019" s="153"/>
    </row>
    <row r="2020" spans="14:15" ht="25.5" customHeight="1">
      <c r="N2020" s="153"/>
      <c r="O2020" s="153"/>
    </row>
    <row r="2021" spans="14:15" ht="25.5" customHeight="1">
      <c r="N2021" s="153"/>
      <c r="O2021" s="153"/>
    </row>
    <row r="2022" spans="14:15" ht="25.5" customHeight="1">
      <c r="N2022" s="153"/>
      <c r="O2022" s="153"/>
    </row>
    <row r="2023" spans="14:15" ht="25.5" customHeight="1">
      <c r="N2023" s="153"/>
      <c r="O2023" s="153"/>
    </row>
    <row r="2024" spans="14:15" ht="25.5" customHeight="1">
      <c r="N2024" s="153"/>
      <c r="O2024" s="153"/>
    </row>
    <row r="2025" spans="14:15" ht="25.5" customHeight="1">
      <c r="N2025" s="153"/>
      <c r="O2025" s="153"/>
    </row>
    <row r="2026" spans="14:15" ht="25.5" customHeight="1">
      <c r="N2026" s="153"/>
      <c r="O2026" s="153"/>
    </row>
    <row r="2027" spans="14:15" ht="25.5" customHeight="1">
      <c r="N2027" s="153"/>
      <c r="O2027" s="153"/>
    </row>
    <row r="2028" spans="14:15" ht="25.5" customHeight="1">
      <c r="N2028" s="153"/>
      <c r="O2028" s="153"/>
    </row>
    <row r="2029" spans="14:15" ht="25.5" customHeight="1">
      <c r="N2029" s="153"/>
      <c r="O2029" s="153"/>
    </row>
    <row r="2030" spans="14:15" ht="25.5" customHeight="1">
      <c r="N2030" s="153"/>
      <c r="O2030" s="153"/>
    </row>
    <row r="2031" spans="14:15" ht="25.5" customHeight="1">
      <c r="N2031" s="153"/>
      <c r="O2031" s="153"/>
    </row>
    <row r="2032" spans="14:15" ht="25.5" customHeight="1">
      <c r="N2032" s="153"/>
      <c r="O2032" s="153"/>
    </row>
    <row r="2033" spans="14:15" ht="25.5" customHeight="1">
      <c r="N2033" s="153"/>
      <c r="O2033" s="153"/>
    </row>
    <row r="2034" spans="14:15" ht="25.5" customHeight="1">
      <c r="N2034" s="153"/>
      <c r="O2034" s="153"/>
    </row>
    <row r="2035" spans="14:15" ht="25.5" customHeight="1">
      <c r="N2035" s="153"/>
      <c r="O2035" s="153"/>
    </row>
    <row r="2036" spans="14:15" ht="25.5" customHeight="1">
      <c r="N2036" s="153"/>
      <c r="O2036" s="153"/>
    </row>
    <row r="2037" spans="14:15" ht="25.5" customHeight="1">
      <c r="N2037" s="153"/>
      <c r="O2037" s="153"/>
    </row>
    <row r="2038" spans="14:15" ht="25.5" customHeight="1">
      <c r="N2038" s="153"/>
      <c r="O2038" s="153"/>
    </row>
    <row r="2039" spans="14:15" ht="25.5" customHeight="1">
      <c r="N2039" s="153"/>
      <c r="O2039" s="153"/>
    </row>
    <row r="2040" spans="14:15" ht="25.5" customHeight="1">
      <c r="N2040" s="153"/>
      <c r="O2040" s="153"/>
    </row>
    <row r="2041" spans="14:15" ht="25.5" customHeight="1">
      <c r="N2041" s="153"/>
      <c r="O2041" s="153"/>
    </row>
    <row r="2042" spans="14:15" ht="25.5" customHeight="1">
      <c r="N2042" s="153"/>
      <c r="O2042" s="153"/>
    </row>
    <row r="2043" spans="14:15" ht="25.5" customHeight="1">
      <c r="N2043" s="153"/>
      <c r="O2043" s="153"/>
    </row>
    <row r="2044" spans="14:15" ht="25.5" customHeight="1">
      <c r="N2044" s="153"/>
      <c r="O2044" s="153"/>
    </row>
    <row r="2045" spans="14:15" ht="25.5" customHeight="1">
      <c r="N2045" s="153"/>
      <c r="O2045" s="153"/>
    </row>
    <row r="2046" spans="14:15" ht="25.5" customHeight="1">
      <c r="N2046" s="153"/>
      <c r="O2046" s="153"/>
    </row>
    <row r="2047" spans="14:15" ht="25.5" customHeight="1">
      <c r="N2047" s="153"/>
      <c r="O2047" s="153"/>
    </row>
    <row r="2048" spans="14:15" ht="25.5" customHeight="1">
      <c r="N2048" s="153"/>
      <c r="O2048" s="153"/>
    </row>
    <row r="2049" spans="14:15" ht="25.5" customHeight="1">
      <c r="N2049" s="153"/>
      <c r="O2049" s="153"/>
    </row>
    <row r="2050" spans="14:15" ht="25.5" customHeight="1">
      <c r="N2050" s="153"/>
      <c r="O2050" s="153"/>
    </row>
    <row r="2051" spans="14:15" ht="25.5" customHeight="1">
      <c r="N2051" s="153"/>
      <c r="O2051" s="153"/>
    </row>
    <row r="2052" spans="14:15" ht="25.5" customHeight="1">
      <c r="N2052" s="153"/>
      <c r="O2052" s="153"/>
    </row>
    <row r="2053" spans="14:15" ht="25.5" customHeight="1">
      <c r="N2053" s="153"/>
      <c r="O2053" s="153"/>
    </row>
    <row r="2054" spans="14:15" ht="25.5" customHeight="1">
      <c r="N2054" s="153"/>
      <c r="O2054" s="153"/>
    </row>
    <row r="2055" spans="14:15" ht="25.5" customHeight="1">
      <c r="N2055" s="153"/>
      <c r="O2055" s="153"/>
    </row>
    <row r="2056" spans="14:15" ht="25.5" customHeight="1">
      <c r="N2056" s="153"/>
      <c r="O2056" s="153"/>
    </row>
    <row r="2057" spans="14:15" ht="25.5" customHeight="1">
      <c r="N2057" s="153"/>
      <c r="O2057" s="153"/>
    </row>
    <row r="2058" spans="14:15" ht="25.5" customHeight="1">
      <c r="N2058" s="153"/>
      <c r="O2058" s="153"/>
    </row>
    <row r="2059" spans="14:15" ht="25.5" customHeight="1">
      <c r="N2059" s="153"/>
      <c r="O2059" s="153"/>
    </row>
    <row r="2060" spans="14:15" ht="25.5" customHeight="1">
      <c r="N2060" s="153"/>
      <c r="O2060" s="153"/>
    </row>
    <row r="2061" spans="14:15" ht="25.5" customHeight="1">
      <c r="N2061" s="153"/>
      <c r="O2061" s="153"/>
    </row>
    <row r="2062" spans="14:15" ht="25.5" customHeight="1">
      <c r="N2062" s="153"/>
      <c r="O2062" s="153"/>
    </row>
    <row r="2063" spans="14:15" ht="25.5" customHeight="1">
      <c r="N2063" s="153"/>
      <c r="O2063" s="153"/>
    </row>
    <row r="2064" spans="14:15" ht="25.5" customHeight="1">
      <c r="N2064" s="153"/>
      <c r="O2064" s="153"/>
    </row>
    <row r="2065" spans="14:15" ht="25.5" customHeight="1">
      <c r="N2065" s="153"/>
      <c r="O2065" s="153"/>
    </row>
    <row r="2066" spans="14:15" ht="25.5" customHeight="1">
      <c r="N2066" s="153"/>
      <c r="O2066" s="153"/>
    </row>
    <row r="2067" spans="14:15" ht="25.5" customHeight="1">
      <c r="N2067" s="153"/>
      <c r="O2067" s="153"/>
    </row>
    <row r="2068" spans="14:15" ht="25.5" customHeight="1">
      <c r="N2068" s="153"/>
      <c r="O2068" s="153"/>
    </row>
    <row r="2069" spans="14:15" ht="25.5" customHeight="1">
      <c r="N2069" s="153"/>
      <c r="O2069" s="153"/>
    </row>
    <row r="2070" spans="14:15" ht="25.5" customHeight="1">
      <c r="N2070" s="153"/>
      <c r="O2070" s="153"/>
    </row>
    <row r="2071" spans="14:15" ht="25.5" customHeight="1">
      <c r="N2071" s="153"/>
      <c r="O2071" s="153"/>
    </row>
    <row r="2072" spans="14:15" ht="25.5" customHeight="1">
      <c r="N2072" s="153"/>
      <c r="O2072" s="153"/>
    </row>
    <row r="2073" spans="14:15" ht="25.5" customHeight="1">
      <c r="N2073" s="153"/>
      <c r="O2073" s="153"/>
    </row>
    <row r="2074" spans="14:15" ht="25.5" customHeight="1">
      <c r="N2074" s="153"/>
      <c r="O2074" s="153"/>
    </row>
    <row r="2075" spans="14:15" ht="25.5" customHeight="1">
      <c r="N2075" s="153"/>
      <c r="O2075" s="153"/>
    </row>
    <row r="2076" spans="14:15" ht="25.5" customHeight="1">
      <c r="N2076" s="153"/>
      <c r="O2076" s="153"/>
    </row>
    <row r="2077" spans="14:15" ht="25.5" customHeight="1">
      <c r="N2077" s="153"/>
      <c r="O2077" s="153"/>
    </row>
    <row r="2078" spans="14:15" ht="25.5" customHeight="1">
      <c r="N2078" s="153"/>
      <c r="O2078" s="153"/>
    </row>
    <row r="2079" spans="14:15" ht="25.5" customHeight="1">
      <c r="N2079" s="153"/>
      <c r="O2079" s="153"/>
    </row>
    <row r="2080" spans="14:15" ht="25.5" customHeight="1">
      <c r="N2080" s="153"/>
      <c r="O2080" s="153"/>
    </row>
    <row r="2081" spans="14:15" ht="25.5" customHeight="1">
      <c r="N2081" s="153"/>
      <c r="O2081" s="153"/>
    </row>
    <row r="2082" spans="14:15" ht="25.5" customHeight="1">
      <c r="N2082" s="153"/>
      <c r="O2082" s="153"/>
    </row>
    <row r="2083" spans="14:15" ht="25.5" customHeight="1">
      <c r="N2083" s="153"/>
      <c r="O2083" s="153"/>
    </row>
    <row r="2084" spans="14:15" ht="25.5" customHeight="1">
      <c r="N2084" s="153"/>
      <c r="O2084" s="153"/>
    </row>
    <row r="2085" spans="14:15" ht="25.5" customHeight="1">
      <c r="N2085" s="153"/>
      <c r="O2085" s="153"/>
    </row>
    <row r="2086" spans="14:15" ht="25.5" customHeight="1">
      <c r="N2086" s="153"/>
      <c r="O2086" s="153"/>
    </row>
    <row r="2087" spans="14:15" ht="25.5" customHeight="1">
      <c r="N2087" s="153"/>
      <c r="O2087" s="153"/>
    </row>
    <row r="2088" spans="14:15" ht="25.5" customHeight="1">
      <c r="N2088" s="153"/>
      <c r="O2088" s="153"/>
    </row>
    <row r="2089" spans="14:15" ht="25.5" customHeight="1">
      <c r="N2089" s="153"/>
      <c r="O2089" s="153"/>
    </row>
    <row r="2090" spans="14:15" ht="25.5" customHeight="1">
      <c r="N2090" s="153"/>
      <c r="O2090" s="153"/>
    </row>
    <row r="2091" spans="14:15" ht="25.5" customHeight="1">
      <c r="N2091" s="153"/>
      <c r="O2091" s="153"/>
    </row>
    <row r="2092" spans="14:15" ht="25.5" customHeight="1">
      <c r="N2092" s="153"/>
      <c r="O2092" s="153"/>
    </row>
    <row r="2093" spans="14:15" ht="25.5" customHeight="1">
      <c r="N2093" s="153"/>
      <c r="O2093" s="153"/>
    </row>
    <row r="2094" spans="14:15" ht="25.5" customHeight="1">
      <c r="N2094" s="153"/>
      <c r="O2094" s="153"/>
    </row>
    <row r="2095" spans="14:15" ht="25.5" customHeight="1">
      <c r="N2095" s="153"/>
      <c r="O2095" s="153"/>
    </row>
    <row r="2096" spans="14:15" ht="25.5" customHeight="1">
      <c r="N2096" s="153"/>
      <c r="O2096" s="153"/>
    </row>
    <row r="2097" spans="14:15" ht="25.5" customHeight="1">
      <c r="N2097" s="153"/>
      <c r="O2097" s="153"/>
    </row>
    <row r="2098" spans="14:15" ht="25.5" customHeight="1">
      <c r="N2098" s="153"/>
      <c r="O2098" s="153"/>
    </row>
    <row r="2099" spans="14:15" ht="25.5" customHeight="1">
      <c r="N2099" s="153"/>
      <c r="O2099" s="153"/>
    </row>
    <row r="2100" spans="14:15" ht="25.5" customHeight="1">
      <c r="N2100" s="153"/>
      <c r="O2100" s="153"/>
    </row>
    <row r="2101" spans="14:15" ht="25.5" customHeight="1">
      <c r="N2101" s="153"/>
      <c r="O2101" s="153"/>
    </row>
    <row r="2102" spans="14:15" ht="25.5" customHeight="1">
      <c r="N2102" s="153"/>
      <c r="O2102" s="153"/>
    </row>
    <row r="2103" spans="14:15" ht="25.5" customHeight="1">
      <c r="N2103" s="153"/>
      <c r="O2103" s="153"/>
    </row>
    <row r="2104" spans="14:15" ht="25.5" customHeight="1">
      <c r="N2104" s="153"/>
      <c r="O2104" s="153"/>
    </row>
    <row r="2105" spans="14:15" ht="25.5" customHeight="1">
      <c r="N2105" s="153"/>
      <c r="O2105" s="153"/>
    </row>
    <row r="2106" spans="14:15" ht="25.5" customHeight="1">
      <c r="N2106" s="153"/>
      <c r="O2106" s="153"/>
    </row>
    <row r="2107" spans="14:15" ht="25.5" customHeight="1">
      <c r="N2107" s="153"/>
      <c r="O2107" s="153"/>
    </row>
    <row r="2108" spans="14:15" ht="25.5" customHeight="1">
      <c r="N2108" s="153"/>
      <c r="O2108" s="153"/>
    </row>
    <row r="2109" spans="14:15" ht="25.5" customHeight="1">
      <c r="N2109" s="153"/>
      <c r="O2109" s="153"/>
    </row>
    <row r="2110" spans="14:15" ht="25.5" customHeight="1">
      <c r="N2110" s="153"/>
      <c r="O2110" s="153"/>
    </row>
    <row r="2111" spans="14:15" ht="25.5" customHeight="1">
      <c r="N2111" s="153"/>
      <c r="O2111" s="153"/>
    </row>
    <row r="2112" spans="14:15" ht="25.5" customHeight="1">
      <c r="N2112" s="153"/>
      <c r="O2112" s="153"/>
    </row>
    <row r="2113" spans="14:15" ht="25.5" customHeight="1">
      <c r="N2113" s="153"/>
      <c r="O2113" s="153"/>
    </row>
    <row r="2114" spans="14:15" ht="25.5" customHeight="1">
      <c r="N2114" s="153"/>
      <c r="O2114" s="153"/>
    </row>
    <row r="2115" spans="14:15" ht="25.5" customHeight="1">
      <c r="N2115" s="153"/>
      <c r="O2115" s="153"/>
    </row>
    <row r="2116" spans="14:15" ht="25.5" customHeight="1">
      <c r="N2116" s="153"/>
      <c r="O2116" s="153"/>
    </row>
    <row r="2117" spans="14:15" ht="25.5" customHeight="1">
      <c r="N2117" s="153"/>
      <c r="O2117" s="153"/>
    </row>
    <row r="2118" spans="14:15" ht="25.5" customHeight="1">
      <c r="N2118" s="153"/>
      <c r="O2118" s="153"/>
    </row>
    <row r="2119" spans="14:15" ht="25.5" customHeight="1">
      <c r="N2119" s="153"/>
      <c r="O2119" s="153"/>
    </row>
    <row r="2120" spans="14:15" ht="25.5" customHeight="1">
      <c r="N2120" s="153"/>
      <c r="O2120" s="153"/>
    </row>
    <row r="2121" spans="14:15" ht="25.5" customHeight="1">
      <c r="N2121" s="153"/>
      <c r="O2121" s="153"/>
    </row>
    <row r="2122" spans="14:15" ht="25.5" customHeight="1">
      <c r="N2122" s="153"/>
      <c r="O2122" s="153"/>
    </row>
    <row r="2123" spans="14:15" ht="25.5" customHeight="1">
      <c r="N2123" s="153"/>
      <c r="O2123" s="153"/>
    </row>
    <row r="2124" spans="14:15" ht="25.5" customHeight="1">
      <c r="N2124" s="153"/>
      <c r="O2124" s="153"/>
    </row>
    <row r="2125" spans="14:15" ht="25.5" customHeight="1">
      <c r="N2125" s="153"/>
      <c r="O2125" s="153"/>
    </row>
    <row r="2126" spans="14:15" ht="25.5" customHeight="1">
      <c r="N2126" s="153"/>
      <c r="O2126" s="153"/>
    </row>
    <row r="2127" spans="14:15" ht="25.5" customHeight="1">
      <c r="N2127" s="153"/>
      <c r="O2127" s="153"/>
    </row>
    <row r="2128" spans="14:15" ht="25.5" customHeight="1">
      <c r="N2128" s="153"/>
      <c r="O2128" s="153"/>
    </row>
    <row r="2129" spans="14:15" ht="25.5" customHeight="1">
      <c r="N2129" s="153"/>
      <c r="O2129" s="153"/>
    </row>
    <row r="2130" spans="14:15" ht="25.5" customHeight="1">
      <c r="N2130" s="153"/>
      <c r="O2130" s="153"/>
    </row>
    <row r="2131" spans="14:15" ht="25.5" customHeight="1">
      <c r="N2131" s="153"/>
      <c r="O2131" s="153"/>
    </row>
    <row r="2132" spans="14:15" ht="25.5" customHeight="1">
      <c r="N2132" s="153"/>
      <c r="O2132" s="153"/>
    </row>
    <row r="2133" spans="14:15" ht="25.5" customHeight="1">
      <c r="N2133" s="153"/>
      <c r="O2133" s="153"/>
    </row>
    <row r="2134" spans="14:15" ht="25.5" customHeight="1">
      <c r="N2134" s="153"/>
      <c r="O2134" s="153"/>
    </row>
    <row r="2135" spans="14:15" ht="25.5" customHeight="1">
      <c r="N2135" s="153"/>
      <c r="O2135" s="153"/>
    </row>
    <row r="2136" spans="14:15" ht="25.5" customHeight="1">
      <c r="N2136" s="153"/>
      <c r="O2136" s="153"/>
    </row>
    <row r="2137" spans="14:15" ht="25.5" customHeight="1">
      <c r="N2137" s="153"/>
      <c r="O2137" s="153"/>
    </row>
    <row r="2138" spans="14:15" ht="25.5" customHeight="1">
      <c r="N2138" s="153"/>
      <c r="O2138" s="153"/>
    </row>
    <row r="2139" spans="14:15" ht="25.5" customHeight="1">
      <c r="N2139" s="153"/>
      <c r="O2139" s="153"/>
    </row>
    <row r="2140" spans="14:15" ht="25.5" customHeight="1">
      <c r="N2140" s="153"/>
      <c r="O2140" s="153"/>
    </row>
    <row r="2141" spans="14:15" ht="25.5" customHeight="1">
      <c r="N2141" s="153"/>
      <c r="O2141" s="153"/>
    </row>
    <row r="2142" spans="14:15" ht="25.5" customHeight="1">
      <c r="N2142" s="153"/>
      <c r="O2142" s="153"/>
    </row>
    <row r="2143" spans="14:15" ht="25.5" customHeight="1">
      <c r="N2143" s="153"/>
      <c r="O2143" s="153"/>
    </row>
    <row r="2144" spans="14:15" ht="25.5" customHeight="1">
      <c r="N2144" s="153"/>
      <c r="O2144" s="153"/>
    </row>
    <row r="2145" spans="14:15" ht="25.5" customHeight="1">
      <c r="N2145" s="153"/>
      <c r="O2145" s="153"/>
    </row>
    <row r="2146" spans="14:15" ht="25.5" customHeight="1">
      <c r="N2146" s="153"/>
      <c r="O2146" s="153"/>
    </row>
    <row r="2147" spans="14:15" ht="25.5" customHeight="1">
      <c r="N2147" s="153"/>
      <c r="O2147" s="153"/>
    </row>
    <row r="2148" spans="14:15" ht="25.5" customHeight="1">
      <c r="N2148" s="153"/>
      <c r="O2148" s="153"/>
    </row>
    <row r="2149" spans="14:15" ht="25.5" customHeight="1">
      <c r="N2149" s="153"/>
      <c r="O2149" s="153"/>
    </row>
    <row r="2150" spans="14:15" ht="25.5" customHeight="1">
      <c r="N2150" s="153"/>
      <c r="O2150" s="153"/>
    </row>
    <row r="2151" spans="14:15" ht="25.5" customHeight="1">
      <c r="N2151" s="153"/>
      <c r="O2151" s="153"/>
    </row>
    <row r="2152" spans="14:15" ht="25.5" customHeight="1">
      <c r="N2152" s="153"/>
      <c r="O2152" s="153"/>
    </row>
    <row r="2153" spans="14:15" ht="25.5" customHeight="1">
      <c r="N2153" s="153"/>
      <c r="O2153" s="153"/>
    </row>
    <row r="2154" spans="14:15" ht="25.5" customHeight="1">
      <c r="N2154" s="153"/>
      <c r="O2154" s="153"/>
    </row>
    <row r="2155" spans="14:15" ht="25.5" customHeight="1">
      <c r="N2155" s="153"/>
      <c r="O2155" s="153"/>
    </row>
    <row r="2156" spans="14:15" ht="25.5" customHeight="1">
      <c r="N2156" s="153"/>
      <c r="O2156" s="153"/>
    </row>
    <row r="2157" spans="14:15" ht="25.5" customHeight="1">
      <c r="N2157" s="153"/>
      <c r="O2157" s="153"/>
    </row>
    <row r="2158" spans="14:15" ht="25.5" customHeight="1">
      <c r="N2158" s="153"/>
      <c r="O2158" s="153"/>
    </row>
    <row r="2159" spans="14:15" ht="25.5" customHeight="1">
      <c r="N2159" s="153"/>
      <c r="O2159" s="153"/>
    </row>
    <row r="2160" spans="14:15" ht="25.5" customHeight="1">
      <c r="N2160" s="153"/>
      <c r="O2160" s="153"/>
    </row>
    <row r="2161" spans="14:15" ht="25.5" customHeight="1">
      <c r="N2161" s="153"/>
      <c r="O2161" s="153"/>
    </row>
    <row r="2162" spans="14:15" ht="25.5" customHeight="1">
      <c r="N2162" s="153"/>
      <c r="O2162" s="153"/>
    </row>
    <row r="2163" spans="14:15" ht="25.5" customHeight="1">
      <c r="N2163" s="153"/>
      <c r="O2163" s="153"/>
    </row>
    <row r="2164" spans="14:15" ht="25.5" customHeight="1">
      <c r="N2164" s="153"/>
      <c r="O2164" s="153"/>
    </row>
    <row r="2165" spans="14:15" ht="25.5" customHeight="1">
      <c r="N2165" s="153"/>
      <c r="O2165" s="153"/>
    </row>
    <row r="2166" spans="14:15" ht="25.5" customHeight="1">
      <c r="N2166" s="153"/>
      <c r="O2166" s="153"/>
    </row>
    <row r="2167" spans="14:15" ht="25.5" customHeight="1">
      <c r="N2167" s="153"/>
      <c r="O2167" s="153"/>
    </row>
    <row r="2168" spans="14:15" ht="25.5" customHeight="1">
      <c r="N2168" s="153"/>
      <c r="O2168" s="153"/>
    </row>
    <row r="2169" spans="14:15" ht="25.5" customHeight="1">
      <c r="N2169" s="153"/>
      <c r="O2169" s="153"/>
    </row>
    <row r="2170" spans="14:15" ht="25.5" customHeight="1">
      <c r="N2170" s="153"/>
      <c r="O2170" s="153"/>
    </row>
    <row r="2171" spans="14:15" ht="25.5" customHeight="1">
      <c r="N2171" s="153"/>
      <c r="O2171" s="153"/>
    </row>
    <row r="2172" spans="14:15" ht="25.5" customHeight="1">
      <c r="N2172" s="153"/>
      <c r="O2172" s="153"/>
    </row>
    <row r="2173" spans="14:15" ht="25.5" customHeight="1">
      <c r="N2173" s="153"/>
      <c r="O2173" s="153"/>
    </row>
    <row r="2174" spans="14:15" ht="25.5" customHeight="1">
      <c r="N2174" s="153"/>
      <c r="O2174" s="153"/>
    </row>
    <row r="2175" spans="14:15" ht="25.5" customHeight="1">
      <c r="N2175" s="153"/>
      <c r="O2175" s="153"/>
    </row>
    <row r="2176" spans="14:15" ht="25.5" customHeight="1">
      <c r="N2176" s="153"/>
      <c r="O2176" s="153"/>
    </row>
    <row r="2177" spans="14:15" ht="25.5" customHeight="1">
      <c r="N2177" s="153"/>
      <c r="O2177" s="153"/>
    </row>
    <row r="2178" spans="14:15" ht="25.5" customHeight="1">
      <c r="N2178" s="153"/>
      <c r="O2178" s="153"/>
    </row>
    <row r="2179" spans="14:15" ht="25.5" customHeight="1">
      <c r="N2179" s="153"/>
      <c r="O2179" s="153"/>
    </row>
    <row r="2180" spans="14:15" ht="25.5" customHeight="1">
      <c r="N2180" s="153"/>
      <c r="O2180" s="153"/>
    </row>
    <row r="2181" spans="14:15" ht="25.5" customHeight="1">
      <c r="N2181" s="153"/>
      <c r="O2181" s="153"/>
    </row>
    <row r="2182" spans="14:15" ht="25.5" customHeight="1">
      <c r="N2182" s="153"/>
      <c r="O2182" s="153"/>
    </row>
    <row r="2183" spans="14:15" ht="25.5" customHeight="1">
      <c r="N2183" s="153"/>
      <c r="O2183" s="153"/>
    </row>
    <row r="2184" spans="14:15" ht="25.5" customHeight="1">
      <c r="N2184" s="153"/>
      <c r="O2184" s="153"/>
    </row>
    <row r="2185" spans="14:15" ht="25.5" customHeight="1">
      <c r="N2185" s="153"/>
      <c r="O2185" s="153"/>
    </row>
    <row r="2186" spans="14:15" ht="25.5" customHeight="1">
      <c r="N2186" s="153"/>
      <c r="O2186" s="153"/>
    </row>
    <row r="2187" spans="14:15" ht="25.5" customHeight="1">
      <c r="N2187" s="153"/>
      <c r="O2187" s="153"/>
    </row>
    <row r="2188" spans="14:15" ht="25.5" customHeight="1">
      <c r="N2188" s="153"/>
      <c r="O2188" s="153"/>
    </row>
    <row r="2189" spans="14:15" ht="25.5" customHeight="1">
      <c r="N2189" s="153"/>
      <c r="O2189" s="153"/>
    </row>
    <row r="2190" spans="14:15" ht="25.5" customHeight="1">
      <c r="N2190" s="153"/>
      <c r="O2190" s="153"/>
    </row>
    <row r="2191" spans="14:15" ht="25.5" customHeight="1">
      <c r="N2191" s="153"/>
      <c r="O2191" s="153"/>
    </row>
    <row r="2192" spans="14:15" ht="25.5" customHeight="1">
      <c r="N2192" s="153"/>
      <c r="O2192" s="153"/>
    </row>
    <row r="2193" spans="14:15" ht="25.5" customHeight="1">
      <c r="N2193" s="153"/>
      <c r="O2193" s="153"/>
    </row>
    <row r="2194" spans="14:15" ht="25.5" customHeight="1">
      <c r="N2194" s="153"/>
      <c r="O2194" s="153"/>
    </row>
    <row r="2195" spans="14:15" ht="25.5" customHeight="1">
      <c r="N2195" s="153"/>
      <c r="O2195" s="153"/>
    </row>
    <row r="2196" spans="14:15" ht="25.5" customHeight="1">
      <c r="N2196" s="153"/>
      <c r="O2196" s="153"/>
    </row>
    <row r="2197" spans="14:15" ht="25.5" customHeight="1">
      <c r="N2197" s="153"/>
      <c r="O2197" s="153"/>
    </row>
    <row r="2198" spans="14:15" ht="25.5" customHeight="1">
      <c r="N2198" s="153"/>
      <c r="O2198" s="153"/>
    </row>
    <row r="2199" spans="14:15" ht="25.5" customHeight="1">
      <c r="N2199" s="153"/>
      <c r="O2199" s="153"/>
    </row>
    <row r="2200" spans="14:15" ht="25.5" customHeight="1">
      <c r="N2200" s="153"/>
      <c r="O2200" s="153"/>
    </row>
    <row r="2201" spans="14:15" ht="25.5" customHeight="1">
      <c r="N2201" s="153"/>
      <c r="O2201" s="153"/>
    </row>
    <row r="2202" spans="14:15" ht="25.5" customHeight="1">
      <c r="N2202" s="153"/>
      <c r="O2202" s="153"/>
    </row>
    <row r="2203" spans="14:15" ht="25.5" customHeight="1">
      <c r="N2203" s="153"/>
      <c r="O2203" s="153"/>
    </row>
    <row r="2204" spans="14:15" ht="25.5" customHeight="1">
      <c r="N2204" s="153"/>
      <c r="O2204" s="153"/>
    </row>
    <row r="2205" spans="14:15" ht="25.5" customHeight="1">
      <c r="N2205" s="153"/>
      <c r="O2205" s="153"/>
    </row>
    <row r="2206" spans="14:15" ht="25.5" customHeight="1">
      <c r="N2206" s="153"/>
      <c r="O2206" s="153"/>
    </row>
    <row r="2207" spans="14:15" ht="25.5" customHeight="1">
      <c r="N2207" s="153"/>
      <c r="O2207" s="153"/>
    </row>
    <row r="2208" spans="14:15" ht="25.5" customHeight="1">
      <c r="N2208" s="153"/>
      <c r="O2208" s="153"/>
    </row>
    <row r="2209" spans="14:15" ht="25.5" customHeight="1">
      <c r="N2209" s="153"/>
      <c r="O2209" s="153"/>
    </row>
    <row r="2210" spans="14:15" ht="25.5" customHeight="1">
      <c r="N2210" s="153"/>
      <c r="O2210" s="153"/>
    </row>
    <row r="2211" spans="14:15" ht="25.5" customHeight="1">
      <c r="N2211" s="153"/>
      <c r="O2211" s="153"/>
    </row>
    <row r="2212" spans="14:15" ht="25.5" customHeight="1">
      <c r="N2212" s="153"/>
      <c r="O2212" s="153"/>
    </row>
    <row r="2213" spans="14:15" ht="25.5" customHeight="1">
      <c r="N2213" s="153"/>
      <c r="O2213" s="153"/>
    </row>
    <row r="2214" spans="14:15" ht="25.5" customHeight="1">
      <c r="N2214" s="153"/>
      <c r="O2214" s="153"/>
    </row>
    <row r="2215" spans="14:15" ht="25.5" customHeight="1">
      <c r="N2215" s="153"/>
      <c r="O2215" s="153"/>
    </row>
    <row r="2216" spans="14:15" ht="25.5" customHeight="1">
      <c r="N2216" s="153"/>
      <c r="O2216" s="153"/>
    </row>
    <row r="2217" spans="14:15" ht="25.5" customHeight="1">
      <c r="N2217" s="153"/>
      <c r="O2217" s="153"/>
    </row>
    <row r="2218" spans="14:15" ht="25.5" customHeight="1">
      <c r="N2218" s="153"/>
      <c r="O2218" s="153"/>
    </row>
    <row r="2219" spans="14:15" ht="25.5" customHeight="1">
      <c r="N2219" s="153"/>
      <c r="O2219" s="153"/>
    </row>
    <row r="2220" spans="14:15" ht="25.5" customHeight="1">
      <c r="N2220" s="153"/>
      <c r="O2220" s="153"/>
    </row>
    <row r="2221" spans="14:15" ht="25.5" customHeight="1">
      <c r="N2221" s="153"/>
      <c r="O2221" s="153"/>
    </row>
    <row r="2222" spans="14:15" ht="25.5" customHeight="1">
      <c r="N2222" s="153"/>
      <c r="O2222" s="153"/>
    </row>
    <row r="2223" spans="14:15" ht="25.5" customHeight="1">
      <c r="N2223" s="153"/>
      <c r="O2223" s="153"/>
    </row>
    <row r="2224" spans="14:15" ht="25.5" customHeight="1">
      <c r="N2224" s="153"/>
      <c r="O2224" s="153"/>
    </row>
    <row r="2225" spans="14:15" ht="25.5" customHeight="1">
      <c r="N2225" s="153"/>
      <c r="O2225" s="153"/>
    </row>
    <row r="2226" spans="14:15" ht="25.5" customHeight="1">
      <c r="N2226" s="153"/>
      <c r="O2226" s="153"/>
    </row>
    <row r="2227" spans="14:15" ht="25.5" customHeight="1">
      <c r="N2227" s="153"/>
      <c r="O2227" s="153"/>
    </row>
    <row r="2228" spans="14:15" ht="25.5" customHeight="1">
      <c r="N2228" s="153"/>
      <c r="O2228" s="153"/>
    </row>
    <row r="2229" spans="14:15" ht="25.5" customHeight="1">
      <c r="N2229" s="153"/>
      <c r="O2229" s="153"/>
    </row>
    <row r="2230" spans="14:15" ht="25.5" customHeight="1">
      <c r="N2230" s="153"/>
      <c r="O2230" s="153"/>
    </row>
    <row r="2231" spans="14:15" ht="25.5" customHeight="1">
      <c r="N2231" s="153"/>
      <c r="O2231" s="153"/>
    </row>
    <row r="2232" spans="14:15" ht="25.5" customHeight="1">
      <c r="N2232" s="153"/>
      <c r="O2232" s="153"/>
    </row>
    <row r="2233" spans="14:15" ht="25.5" customHeight="1">
      <c r="N2233" s="153"/>
      <c r="O2233" s="153"/>
    </row>
    <row r="2234" spans="14:15" ht="25.5" customHeight="1">
      <c r="N2234" s="153"/>
      <c r="O2234" s="153"/>
    </row>
    <row r="2235" spans="14:15" ht="25.5" customHeight="1">
      <c r="N2235" s="153"/>
      <c r="O2235" s="153"/>
    </row>
    <row r="2236" spans="14:15" ht="25.5" customHeight="1">
      <c r="N2236" s="153"/>
      <c r="O2236" s="153"/>
    </row>
    <row r="2237" spans="14:15" ht="25.5" customHeight="1">
      <c r="N2237" s="153"/>
      <c r="O2237" s="153"/>
    </row>
    <row r="2238" spans="14:15" ht="25.5" customHeight="1">
      <c r="N2238" s="153"/>
      <c r="O2238" s="153"/>
    </row>
    <row r="2239" spans="14:15" ht="25.5" customHeight="1">
      <c r="N2239" s="153"/>
      <c r="O2239" s="153"/>
    </row>
    <row r="2240" spans="14:15" ht="25.5" customHeight="1">
      <c r="N2240" s="153"/>
      <c r="O2240" s="153"/>
    </row>
    <row r="2241" spans="14:15" ht="25.5" customHeight="1">
      <c r="N2241" s="153"/>
      <c r="O2241" s="153"/>
    </row>
    <row r="2242" spans="14:15" ht="25.5" customHeight="1">
      <c r="N2242" s="153"/>
      <c r="O2242" s="153"/>
    </row>
    <row r="2243" spans="14:15" ht="25.5" customHeight="1">
      <c r="N2243" s="153"/>
      <c r="O2243" s="153"/>
    </row>
    <row r="2244" spans="14:15" ht="25.5" customHeight="1">
      <c r="N2244" s="153"/>
      <c r="O2244" s="153"/>
    </row>
    <row r="2245" spans="14:15" ht="25.5" customHeight="1">
      <c r="N2245" s="153"/>
      <c r="O2245" s="153"/>
    </row>
    <row r="2246" spans="14:15" ht="25.5" customHeight="1">
      <c r="N2246" s="153"/>
      <c r="O2246" s="153"/>
    </row>
    <row r="2247" spans="14:15" ht="25.5" customHeight="1">
      <c r="N2247" s="153"/>
      <c r="O2247" s="153"/>
    </row>
    <row r="2248" spans="14:15" ht="25.5" customHeight="1">
      <c r="N2248" s="153"/>
      <c r="O2248" s="153"/>
    </row>
    <row r="2249" spans="14:15" ht="25.5" customHeight="1">
      <c r="N2249" s="153"/>
      <c r="O2249" s="153"/>
    </row>
    <row r="2250" spans="14:15" ht="25.5" customHeight="1">
      <c r="N2250" s="153"/>
      <c r="O2250" s="153"/>
    </row>
    <row r="2251" spans="14:15" ht="25.5" customHeight="1">
      <c r="N2251" s="153"/>
      <c r="O2251" s="153"/>
    </row>
    <row r="2252" spans="14:15" ht="25.5" customHeight="1">
      <c r="N2252" s="153"/>
      <c r="O2252" s="153"/>
    </row>
    <row r="2253" spans="14:15" ht="25.5" customHeight="1">
      <c r="N2253" s="153"/>
      <c r="O2253" s="153"/>
    </row>
    <row r="2254" spans="14:15" ht="25.5" customHeight="1">
      <c r="N2254" s="153"/>
      <c r="O2254" s="153"/>
    </row>
    <row r="2255" spans="14:15" ht="25.5" customHeight="1">
      <c r="N2255" s="153"/>
      <c r="O2255" s="153"/>
    </row>
    <row r="2256" spans="14:15" ht="25.5" customHeight="1">
      <c r="N2256" s="153"/>
      <c r="O2256" s="153"/>
    </row>
    <row r="2257" spans="14:15" ht="25.5" customHeight="1">
      <c r="N2257" s="153"/>
      <c r="O2257" s="153"/>
    </row>
    <row r="2258" spans="14:15" ht="25.5" customHeight="1">
      <c r="N2258" s="153"/>
      <c r="O2258" s="153"/>
    </row>
    <row r="2259" spans="14:15" ht="25.5" customHeight="1">
      <c r="N2259" s="153"/>
      <c r="O2259" s="153"/>
    </row>
    <row r="2260" spans="14:15" ht="25.5" customHeight="1">
      <c r="N2260" s="153"/>
      <c r="O2260" s="153"/>
    </row>
    <row r="2261" spans="14:15" ht="25.5" customHeight="1">
      <c r="N2261" s="153"/>
      <c r="O2261" s="153"/>
    </row>
    <row r="2262" spans="14:15" ht="25.5" customHeight="1">
      <c r="N2262" s="153"/>
      <c r="O2262" s="153"/>
    </row>
    <row r="2263" spans="14:15" ht="25.5" customHeight="1">
      <c r="N2263" s="153"/>
      <c r="O2263" s="153"/>
    </row>
    <row r="2264" spans="14:15" ht="25.5" customHeight="1">
      <c r="N2264" s="153"/>
      <c r="O2264" s="153"/>
    </row>
    <row r="2265" spans="14:15" ht="25.5" customHeight="1">
      <c r="N2265" s="153"/>
      <c r="O2265" s="153"/>
    </row>
    <row r="2266" spans="14:15" ht="25.5" customHeight="1">
      <c r="N2266" s="153"/>
      <c r="O2266" s="153"/>
    </row>
    <row r="2267" spans="14:15" ht="25.5" customHeight="1">
      <c r="N2267" s="153"/>
      <c r="O2267" s="153"/>
    </row>
    <row r="2268" spans="14:15" ht="25.5" customHeight="1">
      <c r="N2268" s="153"/>
      <c r="O2268" s="153"/>
    </row>
    <row r="2269" spans="14:15" ht="25.5" customHeight="1">
      <c r="N2269" s="153"/>
      <c r="O2269" s="153"/>
    </row>
    <row r="2270" spans="14:15" ht="25.5" customHeight="1">
      <c r="N2270" s="153"/>
      <c r="O2270" s="153"/>
    </row>
    <row r="2271" spans="14:15" ht="25.5" customHeight="1">
      <c r="N2271" s="153"/>
      <c r="O2271" s="153"/>
    </row>
    <row r="2272" spans="14:15" ht="25.5" customHeight="1">
      <c r="N2272" s="153"/>
      <c r="O2272" s="153"/>
    </row>
    <row r="2273" spans="14:15" ht="25.5" customHeight="1">
      <c r="N2273" s="153"/>
      <c r="O2273" s="153"/>
    </row>
    <row r="2274" spans="14:15" ht="25.5" customHeight="1">
      <c r="N2274" s="153"/>
      <c r="O2274" s="153"/>
    </row>
    <row r="2275" spans="14:15" ht="25.5" customHeight="1">
      <c r="N2275" s="153"/>
      <c r="O2275" s="153"/>
    </row>
    <row r="2276" spans="14:15" ht="25.5" customHeight="1">
      <c r="N2276" s="153"/>
      <c r="O2276" s="153"/>
    </row>
    <row r="2277" spans="14:15" ht="25.5" customHeight="1">
      <c r="N2277" s="153"/>
      <c r="O2277" s="153"/>
    </row>
    <row r="2278" spans="14:15" ht="25.5" customHeight="1">
      <c r="N2278" s="153"/>
      <c r="O2278" s="153"/>
    </row>
    <row r="2279" spans="14:15" ht="25.5" customHeight="1">
      <c r="N2279" s="153"/>
      <c r="O2279" s="153"/>
    </row>
    <row r="2280" spans="14:15" ht="25.5" customHeight="1">
      <c r="N2280" s="153"/>
      <c r="O2280" s="153"/>
    </row>
    <row r="2281" spans="14:15" ht="25.5" customHeight="1">
      <c r="N2281" s="153"/>
      <c r="O2281" s="153"/>
    </row>
    <row r="2282" spans="14:15" ht="25.5" customHeight="1">
      <c r="N2282" s="153"/>
      <c r="O2282" s="153"/>
    </row>
    <row r="2283" spans="14:15" ht="25.5" customHeight="1">
      <c r="N2283" s="153"/>
      <c r="O2283" s="153"/>
    </row>
    <row r="2284" spans="14:15" ht="25.5" customHeight="1">
      <c r="N2284" s="153"/>
      <c r="O2284" s="153"/>
    </row>
    <row r="2285" spans="14:15" ht="25.5" customHeight="1">
      <c r="N2285" s="153"/>
      <c r="O2285" s="153"/>
    </row>
    <row r="2286" spans="14:15" ht="25.5" customHeight="1">
      <c r="N2286" s="153"/>
      <c r="O2286" s="153"/>
    </row>
    <row r="2287" spans="14:15" ht="25.5" customHeight="1">
      <c r="N2287" s="153"/>
      <c r="O2287" s="153"/>
    </row>
    <row r="2288" spans="14:15" ht="25.5" customHeight="1">
      <c r="N2288" s="153"/>
      <c r="O2288" s="153"/>
    </row>
    <row r="2289" spans="14:15" ht="25.5" customHeight="1">
      <c r="N2289" s="153"/>
      <c r="O2289" s="153"/>
    </row>
    <row r="2290" spans="14:15" ht="25.5" customHeight="1">
      <c r="N2290" s="153"/>
      <c r="O2290" s="153"/>
    </row>
    <row r="2291" spans="14:15" ht="25.5" customHeight="1">
      <c r="N2291" s="153"/>
      <c r="O2291" s="153"/>
    </row>
    <row r="2292" spans="14:15" ht="25.5" customHeight="1">
      <c r="N2292" s="153"/>
      <c r="O2292" s="153"/>
    </row>
    <row r="2293" spans="14:15" ht="25.5" customHeight="1">
      <c r="N2293" s="153"/>
      <c r="O2293" s="153"/>
    </row>
    <row r="2294" spans="14:15" ht="25.5" customHeight="1">
      <c r="N2294" s="153"/>
      <c r="O2294" s="153"/>
    </row>
    <row r="2295" spans="14:15" ht="25.5" customHeight="1">
      <c r="N2295" s="153"/>
      <c r="O2295" s="153"/>
    </row>
    <row r="2296" spans="14:15" ht="25.5" customHeight="1">
      <c r="N2296" s="153"/>
      <c r="O2296" s="153"/>
    </row>
    <row r="2297" spans="14:15" ht="25.5" customHeight="1">
      <c r="N2297" s="153"/>
      <c r="O2297" s="153"/>
    </row>
    <row r="2298" spans="14:15" ht="25.5" customHeight="1">
      <c r="N2298" s="153"/>
      <c r="O2298" s="153"/>
    </row>
    <row r="2299" spans="14:15" ht="25.5" customHeight="1">
      <c r="N2299" s="153"/>
      <c r="O2299" s="153"/>
    </row>
    <row r="2300" spans="14:15" ht="25.5" customHeight="1">
      <c r="N2300" s="153"/>
      <c r="O2300" s="153"/>
    </row>
    <row r="2301" spans="14:15" ht="25.5" customHeight="1">
      <c r="N2301" s="153"/>
      <c r="O2301" s="153"/>
    </row>
    <row r="2302" spans="14:15" ht="25.5" customHeight="1">
      <c r="N2302" s="153"/>
      <c r="O2302" s="153"/>
    </row>
    <row r="2303" spans="14:15" ht="25.5" customHeight="1">
      <c r="N2303" s="153"/>
      <c r="O2303" s="153"/>
    </row>
    <row r="2304" spans="14:15" ht="25.5" customHeight="1">
      <c r="N2304" s="153"/>
      <c r="O2304" s="153"/>
    </row>
    <row r="2305" spans="14:15" ht="25.5" customHeight="1">
      <c r="N2305" s="153"/>
      <c r="O2305" s="153"/>
    </row>
    <row r="2306" spans="14:15" ht="25.5" customHeight="1">
      <c r="N2306" s="153"/>
      <c r="O2306" s="153"/>
    </row>
    <row r="2307" spans="14:15" ht="25.5" customHeight="1">
      <c r="N2307" s="153"/>
      <c r="O2307" s="153"/>
    </row>
    <row r="2308" spans="14:15" ht="25.5" customHeight="1">
      <c r="N2308" s="153"/>
      <c r="O2308" s="153"/>
    </row>
    <row r="2309" spans="14:15" ht="25.5" customHeight="1">
      <c r="N2309" s="153"/>
      <c r="O2309" s="153"/>
    </row>
    <row r="2310" spans="14:15" ht="25.5" customHeight="1">
      <c r="N2310" s="153"/>
      <c r="O2310" s="153"/>
    </row>
    <row r="2311" spans="14:15" ht="25.5" customHeight="1">
      <c r="N2311" s="153"/>
      <c r="O2311" s="153"/>
    </row>
    <row r="2312" spans="14:15" ht="25.5" customHeight="1">
      <c r="N2312" s="153"/>
      <c r="O2312" s="153"/>
    </row>
    <row r="2313" spans="14:15" ht="25.5" customHeight="1">
      <c r="N2313" s="153"/>
      <c r="O2313" s="153"/>
    </row>
    <row r="2314" spans="14:15" ht="25.5" customHeight="1">
      <c r="N2314" s="153"/>
      <c r="O2314" s="153"/>
    </row>
    <row r="2315" spans="14:15" ht="25.5" customHeight="1">
      <c r="N2315" s="153"/>
      <c r="O2315" s="153"/>
    </row>
    <row r="2316" spans="14:15" ht="25.5" customHeight="1">
      <c r="N2316" s="153"/>
      <c r="O2316" s="153"/>
    </row>
    <row r="2317" spans="14:15" ht="25.5" customHeight="1">
      <c r="N2317" s="153"/>
      <c r="O2317" s="153"/>
    </row>
    <row r="2318" spans="14:15" ht="25.5" customHeight="1">
      <c r="N2318" s="153"/>
      <c r="O2318" s="153"/>
    </row>
    <row r="2319" spans="14:15" ht="25.5" customHeight="1">
      <c r="N2319" s="153"/>
      <c r="O2319" s="153"/>
    </row>
    <row r="2320" spans="14:15" ht="25.5" customHeight="1">
      <c r="N2320" s="153"/>
      <c r="O2320" s="153"/>
    </row>
    <row r="2321" spans="14:15" ht="25.5" customHeight="1">
      <c r="N2321" s="153"/>
      <c r="O2321" s="153"/>
    </row>
    <row r="2322" spans="14:15" ht="25.5" customHeight="1">
      <c r="N2322" s="153"/>
      <c r="O2322" s="153"/>
    </row>
    <row r="2323" spans="14:15" ht="25.5" customHeight="1">
      <c r="N2323" s="153"/>
      <c r="O2323" s="153"/>
    </row>
    <row r="2324" spans="14:15" ht="25.5" customHeight="1">
      <c r="N2324" s="153"/>
      <c r="O2324" s="153"/>
    </row>
    <row r="2325" spans="14:15" ht="25.5" customHeight="1">
      <c r="N2325" s="153"/>
      <c r="O2325" s="153"/>
    </row>
    <row r="2326" spans="14:15" ht="25.5" customHeight="1">
      <c r="N2326" s="153"/>
      <c r="O2326" s="153"/>
    </row>
    <row r="2327" spans="14:15" ht="25.5" customHeight="1">
      <c r="N2327" s="153"/>
      <c r="O2327" s="153"/>
    </row>
    <row r="2328" spans="14:15" ht="25.5" customHeight="1">
      <c r="N2328" s="153"/>
      <c r="O2328" s="153"/>
    </row>
    <row r="2329" spans="14:15" ht="25.5" customHeight="1">
      <c r="N2329" s="153"/>
      <c r="O2329" s="153"/>
    </row>
    <row r="2330" spans="14:15" ht="25.5" customHeight="1">
      <c r="N2330" s="153"/>
      <c r="O2330" s="153"/>
    </row>
    <row r="2331" spans="14:15" ht="25.5" customHeight="1">
      <c r="N2331" s="153"/>
      <c r="O2331" s="153"/>
    </row>
    <row r="2332" spans="14:15" ht="25.5" customHeight="1">
      <c r="N2332" s="153"/>
      <c r="O2332" s="153"/>
    </row>
    <row r="2333" spans="14:15" ht="25.5" customHeight="1">
      <c r="N2333" s="153"/>
      <c r="O2333" s="153"/>
    </row>
    <row r="2334" spans="14:15" ht="25.5" customHeight="1">
      <c r="N2334" s="153"/>
      <c r="O2334" s="153"/>
    </row>
    <row r="2335" spans="14:15" ht="25.5" customHeight="1">
      <c r="N2335" s="153"/>
      <c r="O2335" s="153"/>
    </row>
    <row r="2336" spans="14:15" ht="25.5" customHeight="1">
      <c r="N2336" s="153"/>
      <c r="O2336" s="153"/>
    </row>
    <row r="2337" spans="14:15" ht="25.5" customHeight="1">
      <c r="N2337" s="153"/>
      <c r="O2337" s="153"/>
    </row>
    <row r="2338" spans="14:15" ht="25.5" customHeight="1">
      <c r="N2338" s="153"/>
      <c r="O2338" s="153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53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15.75"/>
  <cols>
    <col min="1" max="2" width="3.77734375" style="4" customWidth="1"/>
    <col min="3" max="3" width="17.4453125" style="4" customWidth="1"/>
    <col min="4" max="4" width="13.3359375" style="4" customWidth="1"/>
    <col min="5" max="7" width="7.77734375" style="4" customWidth="1"/>
    <col min="8" max="8" width="9.5546875" style="4" customWidth="1"/>
    <col min="9" max="9" width="11.99609375" style="4" customWidth="1"/>
    <col min="10" max="10" width="16.21484375" style="4" customWidth="1"/>
    <col min="11" max="12" width="13.4453125" style="4" customWidth="1"/>
    <col min="13" max="16384" width="8.88671875" style="4" customWidth="1"/>
  </cols>
  <sheetData>
    <row r="1" spans="1:11" ht="25.5" customHeight="1">
      <c r="A1" s="4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ht="25.5" customHeight="1">
      <c r="A2" s="8"/>
      <c r="B2" s="3"/>
      <c r="C2" s="3"/>
      <c r="D2" s="3"/>
      <c r="E2" s="3"/>
      <c r="F2" s="3"/>
      <c r="G2" s="3"/>
      <c r="H2" s="3"/>
      <c r="I2" s="3"/>
      <c r="J2" s="3"/>
    </row>
    <row r="3" spans="1:12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81"/>
      <c r="L3" s="45"/>
    </row>
    <row r="4" spans="1:12" ht="25.5" customHeight="1" thickBot="1">
      <c r="A4" s="82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68" t="s">
        <v>101</v>
      </c>
      <c r="L4" s="69" t="s">
        <v>47</v>
      </c>
    </row>
    <row r="5" spans="1:12" ht="25.5" customHeight="1">
      <c r="A5" s="54" t="s">
        <v>153</v>
      </c>
      <c r="B5" s="54"/>
      <c r="C5" s="54"/>
      <c r="D5" s="54"/>
      <c r="E5" s="55"/>
      <c r="F5" s="54"/>
      <c r="G5" s="54"/>
      <c r="H5" s="54"/>
      <c r="I5" s="54"/>
      <c r="J5" s="56"/>
      <c r="K5" s="356">
        <v>359</v>
      </c>
      <c r="L5" s="357">
        <v>516</v>
      </c>
    </row>
    <row r="6" spans="1:12" ht="25.5" customHeight="1">
      <c r="A6" s="54" t="s">
        <v>20</v>
      </c>
      <c r="B6" s="3"/>
      <c r="C6" s="3"/>
      <c r="D6" s="3"/>
      <c r="E6" s="3"/>
      <c r="F6" s="3"/>
      <c r="G6" s="3"/>
      <c r="H6" s="3"/>
      <c r="K6" s="356">
        <v>83</v>
      </c>
      <c r="L6" s="358">
        <v>71</v>
      </c>
    </row>
    <row r="7" spans="1:12" ht="25.5" customHeight="1">
      <c r="A7" s="18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359">
        <v>-34</v>
      </c>
      <c r="L7" s="360">
        <v>-20</v>
      </c>
    </row>
    <row r="8" spans="1:13" ht="25.5" customHeight="1">
      <c r="A8" s="4" t="s">
        <v>152</v>
      </c>
      <c r="K8" s="361">
        <f>SUM(K5:K7)</f>
        <v>408</v>
      </c>
      <c r="L8" s="362">
        <f>SUM(L5:L7)</f>
        <v>567</v>
      </c>
      <c r="M8" s="149"/>
    </row>
    <row r="9" spans="1:12" ht="25.5" customHeight="1">
      <c r="A9" s="4" t="s">
        <v>31</v>
      </c>
      <c r="E9" s="75"/>
      <c r="F9" s="13"/>
      <c r="G9" s="13"/>
      <c r="H9" s="13"/>
      <c r="I9" s="13"/>
      <c r="J9" s="13"/>
      <c r="K9" s="356">
        <v>216</v>
      </c>
      <c r="L9" s="357">
        <v>265</v>
      </c>
    </row>
    <row r="10" spans="1:12" ht="25.5" customHeight="1">
      <c r="A10" s="54" t="s">
        <v>43</v>
      </c>
      <c r="B10" s="3"/>
      <c r="C10" s="3"/>
      <c r="D10" s="3"/>
      <c r="E10" s="3"/>
      <c r="F10" s="3"/>
      <c r="G10" s="3"/>
      <c r="H10" s="3"/>
      <c r="K10" s="356">
        <v>378</v>
      </c>
      <c r="L10" s="358">
        <v>516</v>
      </c>
    </row>
    <row r="11" spans="1:12" ht="25.5" customHeight="1">
      <c r="A11" s="58" t="s">
        <v>361</v>
      </c>
      <c r="B11" s="18"/>
      <c r="C11" s="18"/>
      <c r="D11" s="18"/>
      <c r="E11" s="18"/>
      <c r="F11" s="18"/>
      <c r="G11" s="18"/>
      <c r="H11" s="18"/>
      <c r="I11" s="18"/>
      <c r="J11" s="18"/>
      <c r="K11" s="359">
        <v>-208</v>
      </c>
      <c r="L11" s="363">
        <v>-215</v>
      </c>
    </row>
    <row r="12" spans="1:12" ht="25.5" customHeight="1">
      <c r="A12" s="54" t="s">
        <v>256</v>
      </c>
      <c r="B12" s="54"/>
      <c r="C12" s="54"/>
      <c r="D12" s="54"/>
      <c r="E12" s="55"/>
      <c r="F12" s="54"/>
      <c r="G12" s="54"/>
      <c r="H12" s="54"/>
      <c r="I12" s="62"/>
      <c r="J12" s="62"/>
      <c r="K12" s="364">
        <f>SUM(K8:K11)</f>
        <v>794</v>
      </c>
      <c r="L12" s="365">
        <f>SUM(L8:L11)</f>
        <v>1133</v>
      </c>
    </row>
    <row r="13" spans="1:12" ht="25.5" customHeight="1">
      <c r="A13" s="54" t="s">
        <v>15</v>
      </c>
      <c r="B13" s="54"/>
      <c r="C13" s="3"/>
      <c r="D13" s="3"/>
      <c r="E13" s="3"/>
      <c r="F13" s="3"/>
      <c r="G13" s="3"/>
      <c r="H13" s="3"/>
      <c r="I13" s="3"/>
      <c r="J13" s="3"/>
      <c r="K13" s="376">
        <v>-98</v>
      </c>
      <c r="L13" s="367">
        <v>-98</v>
      </c>
    </row>
    <row r="14" spans="1:12" ht="25.5" customHeight="1">
      <c r="A14" s="38" t="s">
        <v>14</v>
      </c>
      <c r="B14" s="3"/>
      <c r="C14" s="3"/>
      <c r="D14" s="3"/>
      <c r="E14" s="3"/>
      <c r="F14" s="3"/>
      <c r="G14" s="3"/>
      <c r="H14" s="3"/>
      <c r="I14" s="3"/>
      <c r="J14" s="3"/>
      <c r="K14" s="377">
        <v>682</v>
      </c>
      <c r="L14" s="368">
        <v>-1406</v>
      </c>
    </row>
    <row r="15" spans="1:12" ht="25.5" customHeight="1">
      <c r="A15" s="38" t="s">
        <v>188</v>
      </c>
      <c r="B15" s="3"/>
      <c r="C15" s="3"/>
      <c r="D15" s="3"/>
      <c r="E15" s="3"/>
      <c r="F15" s="3"/>
      <c r="G15" s="3"/>
      <c r="H15" s="3"/>
      <c r="I15" s="3"/>
      <c r="J15" s="3"/>
      <c r="K15" s="366">
        <v>-540</v>
      </c>
      <c r="L15" s="368">
        <v>-467</v>
      </c>
    </row>
    <row r="16" spans="1:12" ht="25.5" customHeight="1">
      <c r="A16" s="58" t="s">
        <v>64</v>
      </c>
      <c r="B16" s="18"/>
      <c r="C16" s="18"/>
      <c r="D16" s="18"/>
      <c r="E16" s="18"/>
      <c r="F16" s="18"/>
      <c r="G16" s="18"/>
      <c r="H16" s="18"/>
      <c r="I16" s="18"/>
      <c r="J16" s="18"/>
      <c r="K16" s="369" t="s">
        <v>208</v>
      </c>
      <c r="L16" s="370">
        <v>355</v>
      </c>
    </row>
    <row r="17" spans="1:12" ht="25.5" customHeight="1">
      <c r="A17" s="67" t="s">
        <v>91</v>
      </c>
      <c r="B17" s="54"/>
      <c r="C17" s="3"/>
      <c r="D17" s="3"/>
      <c r="E17" s="3"/>
      <c r="F17" s="3"/>
      <c r="G17" s="3"/>
      <c r="H17" s="3"/>
      <c r="I17" s="3"/>
      <c r="J17" s="3"/>
      <c r="K17" s="378">
        <f>SUM(K12:K16)</f>
        <v>838</v>
      </c>
      <c r="L17" s="358">
        <f>SUM(L12:L16)</f>
        <v>-483</v>
      </c>
    </row>
    <row r="18" spans="1:12" ht="25.5" customHeight="1">
      <c r="A18" s="79" t="s">
        <v>5</v>
      </c>
      <c r="B18" s="58"/>
      <c r="C18" s="18"/>
      <c r="D18" s="18"/>
      <c r="E18" s="18"/>
      <c r="F18" s="18"/>
      <c r="G18" s="18"/>
      <c r="H18" s="18"/>
      <c r="I18" s="18"/>
      <c r="J18" s="18"/>
      <c r="K18" s="379">
        <v>-355</v>
      </c>
      <c r="L18" s="360">
        <v>329</v>
      </c>
    </row>
    <row r="19" spans="1:12" ht="25.5" customHeight="1">
      <c r="A19" s="67" t="s">
        <v>198</v>
      </c>
      <c r="B19" s="54"/>
      <c r="C19" s="3"/>
      <c r="D19" s="3"/>
      <c r="E19" s="3"/>
      <c r="F19" s="3"/>
      <c r="G19" s="3"/>
      <c r="H19" s="3"/>
      <c r="I19" s="3"/>
      <c r="J19" s="3"/>
      <c r="K19" s="376">
        <f>SUM(K17:K18)</f>
        <v>483</v>
      </c>
      <c r="L19" s="380">
        <f>SUM(L17:L18)</f>
        <v>-154</v>
      </c>
    </row>
    <row r="20" spans="1:12" ht="25.5" customHeight="1">
      <c r="A20" s="80" t="s">
        <v>27</v>
      </c>
      <c r="B20" s="18"/>
      <c r="C20" s="18"/>
      <c r="D20" s="18"/>
      <c r="E20" s="18"/>
      <c r="F20" s="18"/>
      <c r="G20" s="18"/>
      <c r="H20" s="18"/>
      <c r="I20" s="18"/>
      <c r="J20" s="18"/>
      <c r="K20" s="379">
        <v>2</v>
      </c>
      <c r="L20" s="381">
        <v>9</v>
      </c>
    </row>
    <row r="21" spans="1:12" ht="25.5" customHeight="1">
      <c r="A21" s="3" t="s">
        <v>199</v>
      </c>
      <c r="B21" s="3"/>
      <c r="C21" s="3"/>
      <c r="D21" s="3"/>
      <c r="E21" s="3"/>
      <c r="F21" s="3"/>
      <c r="G21" s="3"/>
      <c r="H21" s="3"/>
      <c r="I21" s="3"/>
      <c r="J21" s="3"/>
      <c r="K21" s="376">
        <f>SUM(K19:K20)</f>
        <v>485</v>
      </c>
      <c r="L21" s="380">
        <f>SUM(L19:L20)</f>
        <v>-145</v>
      </c>
    </row>
    <row r="22" spans="1:12" ht="25.5" customHeight="1">
      <c r="A22" s="18" t="s">
        <v>3</v>
      </c>
      <c r="B22" s="18"/>
      <c r="C22" s="18"/>
      <c r="D22" s="18"/>
      <c r="E22" s="18"/>
      <c r="F22" s="18"/>
      <c r="G22" s="18"/>
      <c r="H22" s="18"/>
      <c r="I22" s="18"/>
      <c r="J22" s="18"/>
      <c r="K22" s="379">
        <v>-320</v>
      </c>
      <c r="L22" s="381">
        <v>-519</v>
      </c>
    </row>
    <row r="23" spans="1:12" ht="10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76"/>
      <c r="L23" s="380"/>
    </row>
    <row r="24" spans="1:12" ht="25.5" customHeight="1" thickBot="1">
      <c r="A24" s="20" t="s">
        <v>201</v>
      </c>
      <c r="B24" s="20"/>
      <c r="C24" s="20"/>
      <c r="D24" s="20"/>
      <c r="E24" s="20"/>
      <c r="F24" s="20"/>
      <c r="G24" s="20"/>
      <c r="H24" s="20"/>
      <c r="I24" s="20"/>
      <c r="J24" s="20"/>
      <c r="K24" s="382">
        <f>K21+K22</f>
        <v>165</v>
      </c>
      <c r="L24" s="383">
        <f>SUM(L21:L22)</f>
        <v>-664</v>
      </c>
    </row>
    <row r="25" spans="1:12" ht="25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238"/>
      <c r="L25" s="167"/>
    </row>
    <row r="26" spans="1:12" ht="25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243"/>
      <c r="L26" s="163"/>
    </row>
    <row r="27" spans="1:12" ht="25.5" customHeight="1">
      <c r="A27" s="201" t="s">
        <v>23</v>
      </c>
      <c r="B27" s="18"/>
      <c r="C27" s="18"/>
      <c r="D27" s="18"/>
      <c r="E27" s="18"/>
      <c r="F27" s="18"/>
      <c r="G27" s="18"/>
      <c r="H27" s="18"/>
      <c r="I27" s="18"/>
      <c r="J27" s="18"/>
      <c r="K27" s="239"/>
      <c r="L27" s="147"/>
    </row>
    <row r="28" spans="1:13" ht="25.5" customHeight="1">
      <c r="A28" s="38" t="s">
        <v>72</v>
      </c>
      <c r="B28" s="3"/>
      <c r="C28" s="3"/>
      <c r="D28" s="3"/>
      <c r="E28" s="3"/>
      <c r="F28" s="3"/>
      <c r="G28" s="3"/>
      <c r="H28" s="3"/>
      <c r="I28" s="3"/>
      <c r="J28" s="3"/>
      <c r="K28" s="237"/>
      <c r="L28" s="153"/>
      <c r="M28" s="12"/>
    </row>
    <row r="29" spans="1:14" ht="25.5" customHeight="1">
      <c r="A29" s="38"/>
      <c r="B29" s="38" t="s">
        <v>260</v>
      </c>
      <c r="C29" s="3"/>
      <c r="D29" s="3"/>
      <c r="E29" s="3"/>
      <c r="F29" s="3"/>
      <c r="G29" s="3"/>
      <c r="H29" s="3"/>
      <c r="I29" s="3"/>
      <c r="J29" s="3"/>
      <c r="K29" s="384">
        <v>26.4</v>
      </c>
      <c r="L29" s="385" t="s">
        <v>102</v>
      </c>
      <c r="M29" s="12"/>
      <c r="N29" s="12"/>
    </row>
    <row r="30" spans="1:14" ht="25.5" customHeight="1">
      <c r="A30" s="38" t="s">
        <v>16</v>
      </c>
      <c r="K30" s="384">
        <v>-4.9</v>
      </c>
      <c r="L30" s="386" t="s">
        <v>106</v>
      </c>
      <c r="M30" s="3"/>
      <c r="N30" s="12"/>
    </row>
    <row r="31" spans="1:14" ht="25.5" customHeight="1">
      <c r="A31" s="48" t="s">
        <v>73</v>
      </c>
      <c r="B31" s="48"/>
      <c r="C31" s="48"/>
      <c r="D31" s="48"/>
      <c r="E31" s="48"/>
      <c r="F31" s="48"/>
      <c r="G31" s="48"/>
      <c r="H31" s="48"/>
      <c r="I31" s="48"/>
      <c r="J31" s="48"/>
      <c r="K31" s="387"/>
      <c r="L31" s="387"/>
      <c r="M31" s="54"/>
      <c r="N31" s="3"/>
    </row>
    <row r="32" spans="2:14" s="48" customFormat="1" ht="25.5" customHeight="1">
      <c r="B32" s="48" t="s">
        <v>74</v>
      </c>
      <c r="K32" s="388">
        <v>23.3</v>
      </c>
      <c r="L32" s="386" t="s">
        <v>107</v>
      </c>
      <c r="M32" s="54"/>
      <c r="N32" s="54"/>
    </row>
    <row r="33" spans="1:14" s="48" customFormat="1" ht="25.5" customHeight="1">
      <c r="A33" s="48" t="s">
        <v>189</v>
      </c>
      <c r="K33" s="384">
        <v>-20.5</v>
      </c>
      <c r="L33" s="386" t="s">
        <v>108</v>
      </c>
      <c r="M33" s="54"/>
      <c r="N33" s="54"/>
    </row>
    <row r="34" spans="1:14" s="48" customFormat="1" ht="25.5" customHeight="1">
      <c r="A34" s="58" t="s">
        <v>75</v>
      </c>
      <c r="B34" s="58"/>
      <c r="C34" s="58"/>
      <c r="D34" s="58"/>
      <c r="E34" s="58"/>
      <c r="F34" s="58"/>
      <c r="G34" s="58"/>
      <c r="H34" s="58"/>
      <c r="I34" s="58"/>
      <c r="J34" s="58"/>
      <c r="K34" s="369" t="s">
        <v>208</v>
      </c>
      <c r="L34" s="389" t="s">
        <v>109</v>
      </c>
      <c r="N34" s="54"/>
    </row>
    <row r="35" spans="1:14" s="48" customFormat="1" ht="11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390"/>
      <c r="L35" s="391"/>
      <c r="N35" s="54"/>
    </row>
    <row r="36" spans="1:12" s="48" customFormat="1" ht="25.5" customHeight="1">
      <c r="A36" s="58" t="s">
        <v>261</v>
      </c>
      <c r="B36" s="58"/>
      <c r="C36" s="58"/>
      <c r="D36" s="58"/>
      <c r="E36" s="58"/>
      <c r="F36" s="58"/>
      <c r="G36" s="58"/>
      <c r="H36" s="58"/>
      <c r="I36" s="58"/>
      <c r="J36" s="58"/>
      <c r="K36" s="392">
        <v>24.3</v>
      </c>
      <c r="L36" s="393" t="s">
        <v>110</v>
      </c>
    </row>
    <row r="37" spans="1:12" s="48" customFormat="1" ht="11.2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241"/>
      <c r="L37" s="150"/>
    </row>
    <row r="38" spans="1:12" s="48" customFormat="1" ht="25.5" customHeight="1" thickBot="1">
      <c r="A38" s="184" t="s">
        <v>6</v>
      </c>
      <c r="B38" s="184"/>
      <c r="C38" s="184"/>
      <c r="D38" s="184"/>
      <c r="E38" s="184"/>
      <c r="F38" s="184"/>
      <c r="G38" s="184"/>
      <c r="H38" s="184"/>
      <c r="I38" s="184"/>
      <c r="J38" s="184"/>
      <c r="K38" s="244" t="s">
        <v>244</v>
      </c>
      <c r="L38" s="188" t="s">
        <v>111</v>
      </c>
    </row>
    <row r="39" spans="1:12" s="48" customFormat="1" ht="25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241"/>
      <c r="L39" s="150"/>
    </row>
    <row r="40" spans="1:12" s="48" customFormat="1" ht="25.5" customHeight="1" thickBot="1">
      <c r="A40" s="202" t="s">
        <v>24</v>
      </c>
      <c r="B40" s="184"/>
      <c r="C40" s="184"/>
      <c r="D40" s="184"/>
      <c r="E40" s="184"/>
      <c r="F40" s="184"/>
      <c r="G40" s="184"/>
      <c r="H40" s="184"/>
      <c r="I40" s="184"/>
      <c r="J40" s="184"/>
      <c r="K40" s="249" t="s">
        <v>366</v>
      </c>
      <c r="L40" s="188" t="s">
        <v>105</v>
      </c>
    </row>
    <row r="41" spans="2:13" s="3" customFormat="1" ht="25.5" customHeight="1">
      <c r="B41" s="67"/>
      <c r="L41" s="66"/>
      <c r="M41" s="13"/>
    </row>
    <row r="42" spans="12:13" s="3" customFormat="1" ht="25.5" customHeight="1">
      <c r="L42" s="66"/>
      <c r="M42" s="14"/>
    </row>
    <row r="43" spans="11:12" s="3" customFormat="1" ht="25.5" customHeight="1">
      <c r="K43" s="13"/>
      <c r="L43" s="13"/>
    </row>
    <row r="44" spans="11:12" s="3" customFormat="1" ht="25.5" customHeight="1">
      <c r="K44" s="13"/>
      <c r="L44" s="13"/>
    </row>
    <row r="45" spans="11:12" s="3" customFormat="1" ht="25.5" customHeight="1">
      <c r="K45" s="13"/>
      <c r="L45" s="13"/>
    </row>
    <row r="46" spans="2:12" s="3" customFormat="1" ht="25.5" customHeight="1">
      <c r="B46" s="67"/>
      <c r="K46" s="75"/>
      <c r="L46" s="13"/>
    </row>
    <row r="47" spans="11:12" s="3" customFormat="1" ht="19.5" customHeight="1">
      <c r="K47" s="75"/>
      <c r="L47" s="13"/>
    </row>
    <row r="48" spans="1:12" s="3" customFormat="1" ht="19.5" customHeight="1">
      <c r="A48" s="54"/>
      <c r="L48" s="64"/>
    </row>
    <row r="49" spans="1:13" s="3" customFormat="1" ht="19.5" customHeight="1">
      <c r="A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3" ht="19.5" customHeight="1">
      <c r="B50" s="3"/>
      <c r="C50" s="3"/>
    </row>
    <row r="51" spans="2:3" ht="18">
      <c r="B51" s="3"/>
      <c r="C51" s="3"/>
    </row>
    <row r="52" spans="2:3" ht="18">
      <c r="B52" s="3"/>
      <c r="C52" s="3"/>
    </row>
    <row r="53" spans="2:3" ht="18">
      <c r="B53" s="3"/>
      <c r="C53" s="3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93"/>
  <sheetViews>
    <sheetView showGridLines="0" zoomScale="50" zoomScaleNormal="50" zoomScaleSheetLayoutView="66" workbookViewId="0" topLeftCell="A1">
      <selection activeCell="A1" sqref="A1"/>
    </sheetView>
  </sheetViews>
  <sheetFormatPr defaultColWidth="8.88671875" defaultRowHeight="25.5" customHeight="1"/>
  <cols>
    <col min="1" max="1" width="66.99609375" style="10" customWidth="1"/>
    <col min="2" max="4" width="14.88671875" style="10" customWidth="1"/>
    <col min="5" max="5" width="14.77734375" style="10" customWidth="1"/>
    <col min="6" max="6" width="14.88671875" style="10" customWidth="1"/>
    <col min="7" max="7" width="14.88671875" style="325" customWidth="1"/>
    <col min="8" max="9" width="14.3359375" style="10" customWidth="1"/>
    <col min="10" max="11" width="14.3359375" style="4" customWidth="1"/>
    <col min="12" max="12" width="8.88671875" style="4" customWidth="1"/>
    <col min="13" max="13" width="8.3359375" style="4" customWidth="1"/>
    <col min="14" max="16384" width="8.88671875" style="4" customWidth="1"/>
  </cols>
  <sheetData>
    <row r="1" spans="1:9" ht="25.5" customHeight="1">
      <c r="A1" s="133" t="s">
        <v>89</v>
      </c>
      <c r="B1" s="4"/>
      <c r="H1" s="136"/>
      <c r="I1" s="136"/>
    </row>
    <row r="2" spans="1:9" ht="25.5" customHeight="1">
      <c r="A2" s="133"/>
      <c r="B2" s="4"/>
      <c r="H2" s="136"/>
      <c r="I2" s="136"/>
    </row>
    <row r="3" spans="1:12" ht="25.5" customHeight="1">
      <c r="A3" s="7" t="s">
        <v>164</v>
      </c>
      <c r="B3" s="518" t="s">
        <v>202</v>
      </c>
      <c r="C3" s="519"/>
      <c r="D3" s="518" t="s">
        <v>203</v>
      </c>
      <c r="E3" s="519"/>
      <c r="F3" s="520" t="s">
        <v>264</v>
      </c>
      <c r="G3" s="521"/>
      <c r="L3" s="136"/>
    </row>
    <row r="4" spans="1:12" ht="25.5" customHeight="1" thickBot="1">
      <c r="A4" s="263"/>
      <c r="B4" s="264" t="s">
        <v>101</v>
      </c>
      <c r="C4" s="265" t="s">
        <v>47</v>
      </c>
      <c r="D4" s="264" t="s">
        <v>101</v>
      </c>
      <c r="E4" s="265" t="s">
        <v>47</v>
      </c>
      <c r="F4" s="266" t="s">
        <v>101</v>
      </c>
      <c r="G4" s="326" t="s">
        <v>47</v>
      </c>
      <c r="H4" s="30"/>
      <c r="I4" s="13"/>
      <c r="J4" s="118"/>
      <c r="K4" s="30"/>
      <c r="L4" s="136"/>
    </row>
    <row r="5" spans="1:12" ht="25.5" customHeight="1">
      <c r="A5" s="253" t="s">
        <v>152</v>
      </c>
      <c r="B5" s="394">
        <f>B33+D33</f>
        <v>4448</v>
      </c>
      <c r="C5" s="395">
        <f>C33+E33</f>
        <v>5808</v>
      </c>
      <c r="D5" s="394">
        <f>D61</f>
        <v>3797</v>
      </c>
      <c r="E5" s="395">
        <f>3731</f>
        <v>3731</v>
      </c>
      <c r="F5" s="394">
        <f aca="true" t="shared" si="0" ref="F5:G7">SUM(B5,D5)</f>
        <v>8245</v>
      </c>
      <c r="G5" s="396">
        <f t="shared" si="0"/>
        <v>9539</v>
      </c>
      <c r="H5" s="13"/>
      <c r="I5" s="13"/>
      <c r="J5" s="13"/>
      <c r="K5" s="13"/>
      <c r="L5" s="136"/>
    </row>
    <row r="6" spans="1:12" ht="25.5" customHeight="1">
      <c r="A6" s="253" t="s">
        <v>31</v>
      </c>
      <c r="B6" s="394">
        <f>B41+D41</f>
        <v>4066</v>
      </c>
      <c r="C6" s="395">
        <f>C41+E41</f>
        <v>5757</v>
      </c>
      <c r="D6" s="463" t="s">
        <v>208</v>
      </c>
      <c r="E6" s="463" t="s">
        <v>208</v>
      </c>
      <c r="F6" s="394">
        <f t="shared" si="0"/>
        <v>4066</v>
      </c>
      <c r="G6" s="396">
        <f t="shared" si="0"/>
        <v>5757</v>
      </c>
      <c r="H6" s="14"/>
      <c r="I6" s="13"/>
      <c r="J6" s="13"/>
      <c r="K6" s="13"/>
      <c r="L6" s="136"/>
    </row>
    <row r="7" spans="1:12" ht="25.5" customHeight="1">
      <c r="A7" s="269" t="s">
        <v>0</v>
      </c>
      <c r="B7" s="397">
        <f>B53+D53</f>
        <v>989</v>
      </c>
      <c r="C7" s="398">
        <f>C53+E53</f>
        <v>944</v>
      </c>
      <c r="D7" s="397">
        <f>D62</f>
        <v>18157</v>
      </c>
      <c r="E7" s="398">
        <v>13661</v>
      </c>
      <c r="F7" s="397">
        <f t="shared" si="0"/>
        <v>19146</v>
      </c>
      <c r="G7" s="399">
        <f t="shared" si="0"/>
        <v>14605</v>
      </c>
      <c r="H7" s="13"/>
      <c r="I7" s="13"/>
      <c r="J7" s="13"/>
      <c r="K7" s="13"/>
      <c r="L7" s="136"/>
    </row>
    <row r="8" spans="1:12" ht="25.5" customHeight="1" thickBot="1">
      <c r="A8" s="263" t="s">
        <v>29</v>
      </c>
      <c r="B8" s="401">
        <f>SUM(B5:B7)</f>
        <v>9503</v>
      </c>
      <c r="C8" s="402">
        <f>SUM(C5:C7)</f>
        <v>12509</v>
      </c>
      <c r="D8" s="401">
        <f>SUM(D5:D7)</f>
        <v>21954</v>
      </c>
      <c r="E8" s="402">
        <f>SUM(E5:E7)</f>
        <v>17392</v>
      </c>
      <c r="F8" s="401">
        <f>SUM(F5:F7)</f>
        <v>31457</v>
      </c>
      <c r="G8" s="403">
        <f>SUM(C8,E8)</f>
        <v>29901</v>
      </c>
      <c r="H8" s="13"/>
      <c r="I8" s="13"/>
      <c r="J8" s="199"/>
      <c r="K8" s="13"/>
      <c r="L8" s="136"/>
    </row>
    <row r="9" spans="1:11" ht="25.5" customHeight="1">
      <c r="A9" s="262"/>
      <c r="B9" s="253"/>
      <c r="C9" s="253"/>
      <c r="D9" s="275"/>
      <c r="E9" s="262"/>
      <c r="F9" s="275"/>
      <c r="G9" s="327"/>
      <c r="I9" s="136"/>
      <c r="J9" s="136"/>
      <c r="K9" s="136"/>
    </row>
    <row r="10" spans="1:11" ht="25.5" customHeight="1">
      <c r="A10" s="262" t="s">
        <v>150</v>
      </c>
      <c r="B10" s="525" t="s">
        <v>238</v>
      </c>
      <c r="C10" s="525"/>
      <c r="D10" s="525" t="s">
        <v>191</v>
      </c>
      <c r="E10" s="525"/>
      <c r="F10" s="523" t="s">
        <v>226</v>
      </c>
      <c r="G10" s="524"/>
      <c r="H10" s="233"/>
      <c r="I10" s="3"/>
      <c r="J10" s="522"/>
      <c r="K10" s="522"/>
    </row>
    <row r="11" spans="1:11" ht="25.5" customHeight="1" thickBot="1">
      <c r="A11" s="276"/>
      <c r="B11" s="277" t="s">
        <v>101</v>
      </c>
      <c r="C11" s="278" t="s">
        <v>47</v>
      </c>
      <c r="D11" s="277" t="s">
        <v>101</v>
      </c>
      <c r="E11" s="278" t="s">
        <v>47</v>
      </c>
      <c r="F11" s="324" t="s">
        <v>101</v>
      </c>
      <c r="G11" s="328" t="s">
        <v>47</v>
      </c>
      <c r="H11" s="29"/>
      <c r="I11" s="118"/>
      <c r="J11" s="30"/>
      <c r="K11" s="29"/>
    </row>
    <row r="12" spans="1:11" ht="25.5" customHeight="1">
      <c r="A12" s="323" t="s">
        <v>153</v>
      </c>
      <c r="B12" s="404"/>
      <c r="C12" s="404"/>
      <c r="D12" s="405"/>
      <c r="E12" s="405"/>
      <c r="F12" s="406"/>
      <c r="G12" s="406"/>
      <c r="H12" s="25"/>
      <c r="I12" s="234"/>
      <c r="J12" s="234"/>
      <c r="K12" s="234"/>
    </row>
    <row r="13" spans="1:11" ht="25.5" customHeight="1">
      <c r="A13" s="262" t="s">
        <v>224</v>
      </c>
      <c r="B13" s="405"/>
      <c r="C13" s="404"/>
      <c r="D13" s="405"/>
      <c r="E13" s="405"/>
      <c r="F13" s="407"/>
      <c r="G13" s="408"/>
      <c r="H13" s="25"/>
      <c r="I13" s="98"/>
      <c r="J13" s="25"/>
      <c r="K13" s="25"/>
    </row>
    <row r="14" spans="1:11" ht="25.5" customHeight="1">
      <c r="A14" s="253" t="s">
        <v>159</v>
      </c>
      <c r="B14" s="409">
        <v>657</v>
      </c>
      <c r="C14" s="410">
        <v>683</v>
      </c>
      <c r="D14" s="463" t="s">
        <v>208</v>
      </c>
      <c r="E14" s="367" t="s">
        <v>208</v>
      </c>
      <c r="F14" s="411">
        <v>66</v>
      </c>
      <c r="G14" s="412">
        <v>68</v>
      </c>
      <c r="H14" s="14"/>
      <c r="I14" s="102"/>
      <c r="J14" s="25"/>
      <c r="K14" s="25"/>
    </row>
    <row r="15" spans="1:11" ht="25.5" customHeight="1">
      <c r="A15" s="253" t="s">
        <v>239</v>
      </c>
      <c r="B15" s="413">
        <f>9+13</f>
        <v>22</v>
      </c>
      <c r="C15" s="414">
        <f>15+59</f>
        <v>74</v>
      </c>
      <c r="D15" s="413">
        <f>9+3</f>
        <v>12</v>
      </c>
      <c r="E15" s="414">
        <f>11+4</f>
        <v>15</v>
      </c>
      <c r="F15" s="415">
        <f>10+4</f>
        <v>14</v>
      </c>
      <c r="G15" s="416">
        <f>13+10</f>
        <v>23</v>
      </c>
      <c r="H15" s="29"/>
      <c r="I15" s="118"/>
      <c r="J15" s="29"/>
      <c r="K15" s="29"/>
    </row>
    <row r="16" spans="1:11" ht="25.5" customHeight="1">
      <c r="A16" s="271" t="s">
        <v>160</v>
      </c>
      <c r="B16" s="417">
        <v>280</v>
      </c>
      <c r="C16" s="418">
        <v>215</v>
      </c>
      <c r="D16" s="369" t="s">
        <v>208</v>
      </c>
      <c r="E16" s="370" t="s">
        <v>208</v>
      </c>
      <c r="F16" s="417">
        <v>28</v>
      </c>
      <c r="G16" s="418">
        <v>22</v>
      </c>
      <c r="H16" s="14"/>
      <c r="I16" s="102"/>
      <c r="J16" s="25"/>
      <c r="K16" s="25"/>
    </row>
    <row r="17" spans="1:11" ht="25.5" customHeight="1">
      <c r="A17" s="322" t="s">
        <v>7</v>
      </c>
      <c r="B17" s="420">
        <f aca="true" t="shared" si="1" ref="B17:G17">SUM(B14:B16)</f>
        <v>959</v>
      </c>
      <c r="C17" s="421">
        <f t="shared" si="1"/>
        <v>972</v>
      </c>
      <c r="D17" s="420">
        <f t="shared" si="1"/>
        <v>12</v>
      </c>
      <c r="E17" s="421">
        <f t="shared" si="1"/>
        <v>15</v>
      </c>
      <c r="F17" s="420">
        <f t="shared" si="1"/>
        <v>108</v>
      </c>
      <c r="G17" s="421">
        <f t="shared" si="1"/>
        <v>113</v>
      </c>
      <c r="H17" s="25"/>
      <c r="I17" s="102"/>
      <c r="J17" s="25"/>
      <c r="K17" s="25"/>
    </row>
    <row r="18" spans="1:11" ht="25.5" customHeight="1">
      <c r="A18" s="280" t="s">
        <v>225</v>
      </c>
      <c r="B18" s="409"/>
      <c r="C18" s="410"/>
      <c r="D18" s="409"/>
      <c r="E18" s="410"/>
      <c r="F18" s="411"/>
      <c r="G18" s="412"/>
      <c r="H18" s="25"/>
      <c r="I18" s="102"/>
      <c r="J18" s="25"/>
      <c r="K18" s="25"/>
    </row>
    <row r="19" spans="1:11" ht="25.5" customHeight="1">
      <c r="A19" s="271" t="s">
        <v>82</v>
      </c>
      <c r="B19" s="409">
        <v>488</v>
      </c>
      <c r="C19" s="410">
        <v>350</v>
      </c>
      <c r="D19" s="409">
        <v>127</v>
      </c>
      <c r="E19" s="410">
        <v>114</v>
      </c>
      <c r="F19" s="411">
        <v>176</v>
      </c>
      <c r="G19" s="412">
        <v>149</v>
      </c>
      <c r="H19" s="25"/>
      <c r="I19" s="102"/>
      <c r="J19" s="25"/>
      <c r="K19" s="25"/>
    </row>
    <row r="20" spans="1:11" ht="25.5" customHeight="1">
      <c r="A20" s="271" t="s">
        <v>159</v>
      </c>
      <c r="B20" s="409">
        <v>223</v>
      </c>
      <c r="C20" s="410">
        <v>212</v>
      </c>
      <c r="D20" s="369" t="s">
        <v>208</v>
      </c>
      <c r="E20" s="367" t="s">
        <v>208</v>
      </c>
      <c r="F20" s="411">
        <v>22</v>
      </c>
      <c r="G20" s="412">
        <v>21</v>
      </c>
      <c r="H20" s="25"/>
      <c r="I20" s="102"/>
      <c r="J20" s="25"/>
      <c r="K20" s="25"/>
    </row>
    <row r="21" spans="1:11" ht="25.5" customHeight="1">
      <c r="A21" s="322" t="s">
        <v>7</v>
      </c>
      <c r="B21" s="420">
        <f aca="true" t="shared" si="2" ref="B21:G21">SUM(B19:B20)</f>
        <v>711</v>
      </c>
      <c r="C21" s="421">
        <f t="shared" si="2"/>
        <v>562</v>
      </c>
      <c r="D21" s="420">
        <f t="shared" si="2"/>
        <v>127</v>
      </c>
      <c r="E21" s="421">
        <f t="shared" si="2"/>
        <v>114</v>
      </c>
      <c r="F21" s="422">
        <f t="shared" si="2"/>
        <v>198</v>
      </c>
      <c r="G21" s="423">
        <f t="shared" si="2"/>
        <v>170</v>
      </c>
      <c r="H21" s="25"/>
      <c r="I21" s="102"/>
      <c r="J21" s="25"/>
      <c r="K21" s="25"/>
    </row>
    <row r="22" spans="1:11" ht="25.5" customHeight="1">
      <c r="A22" s="279" t="s">
        <v>88</v>
      </c>
      <c r="B22" s="424"/>
      <c r="C22" s="410"/>
      <c r="D22" s="414"/>
      <c r="E22" s="410"/>
      <c r="F22" s="416"/>
      <c r="G22" s="416"/>
      <c r="H22" s="29"/>
      <c r="I22" s="29"/>
      <c r="J22" s="29"/>
      <c r="K22" s="29"/>
    </row>
    <row r="23" spans="1:11" ht="25.5" customHeight="1">
      <c r="A23" s="253" t="s">
        <v>83</v>
      </c>
      <c r="B23" s="425">
        <v>1065</v>
      </c>
      <c r="C23" s="410">
        <v>2179</v>
      </c>
      <c r="D23" s="426">
        <v>22</v>
      </c>
      <c r="E23" s="427">
        <v>18</v>
      </c>
      <c r="F23" s="428">
        <v>128</v>
      </c>
      <c r="G23" s="412">
        <v>236</v>
      </c>
      <c r="H23" s="25"/>
      <c r="I23" s="102"/>
      <c r="J23" s="25"/>
      <c r="K23" s="25"/>
    </row>
    <row r="24" spans="1:11" ht="25.5" customHeight="1">
      <c r="A24" s="253" t="s">
        <v>112</v>
      </c>
      <c r="B24" s="425">
        <v>828</v>
      </c>
      <c r="C24" s="410">
        <v>860</v>
      </c>
      <c r="D24" s="463" t="s">
        <v>208</v>
      </c>
      <c r="E24" s="367" t="s">
        <v>208</v>
      </c>
      <c r="F24" s="428">
        <v>83</v>
      </c>
      <c r="G24" s="429">
        <v>86</v>
      </c>
      <c r="H24" s="14"/>
      <c r="I24" s="102"/>
      <c r="J24" s="25"/>
      <c r="K24" s="25"/>
    </row>
    <row r="25" spans="1:11" ht="25.5" customHeight="1">
      <c r="A25" s="253" t="s">
        <v>113</v>
      </c>
      <c r="B25" s="430">
        <v>287</v>
      </c>
      <c r="C25" s="431">
        <v>710</v>
      </c>
      <c r="D25" s="463" t="s">
        <v>208</v>
      </c>
      <c r="E25" s="367" t="s">
        <v>208</v>
      </c>
      <c r="F25" s="411">
        <v>29</v>
      </c>
      <c r="G25" s="429">
        <v>71</v>
      </c>
      <c r="H25" s="14"/>
      <c r="I25" s="102"/>
      <c r="J25" s="25"/>
      <c r="K25" s="25"/>
    </row>
    <row r="26" spans="1:11" ht="25.5" customHeight="1">
      <c r="A26" s="253" t="s">
        <v>240</v>
      </c>
      <c r="B26" s="430">
        <f>53+67</f>
        <v>120</v>
      </c>
      <c r="C26" s="431">
        <f>85+77</f>
        <v>162</v>
      </c>
      <c r="D26" s="430">
        <f>23+6</f>
        <v>29</v>
      </c>
      <c r="E26" s="431">
        <f>34+14</f>
        <v>48</v>
      </c>
      <c r="F26" s="432">
        <f>28+13</f>
        <v>41</v>
      </c>
      <c r="G26" s="433">
        <f>43+22</f>
        <v>65</v>
      </c>
      <c r="H26" s="14"/>
      <c r="I26" s="102"/>
      <c r="J26" s="25"/>
      <c r="K26" s="25"/>
    </row>
    <row r="27" spans="1:11" ht="25.5" customHeight="1">
      <c r="A27" s="271" t="str">
        <f>A16</f>
        <v>Department of Work and Pensions rebate business</v>
      </c>
      <c r="B27" s="434">
        <v>103</v>
      </c>
      <c r="C27" s="435">
        <v>90</v>
      </c>
      <c r="D27" s="463" t="s">
        <v>208</v>
      </c>
      <c r="E27" s="367" t="s">
        <v>208</v>
      </c>
      <c r="F27" s="417">
        <v>10</v>
      </c>
      <c r="G27" s="429">
        <v>9</v>
      </c>
      <c r="H27" s="14"/>
      <c r="I27" s="102"/>
      <c r="J27" s="25"/>
      <c r="K27" s="144"/>
    </row>
    <row r="28" spans="1:11" ht="25.5" customHeight="1">
      <c r="A28" s="322" t="s">
        <v>7</v>
      </c>
      <c r="B28" s="437">
        <f aca="true" t="shared" si="3" ref="B28:G28">SUM(B23:B27)</f>
        <v>2403</v>
      </c>
      <c r="C28" s="438">
        <f t="shared" si="3"/>
        <v>4001</v>
      </c>
      <c r="D28" s="437">
        <f t="shared" si="3"/>
        <v>51</v>
      </c>
      <c r="E28" s="438">
        <f t="shared" si="3"/>
        <v>66</v>
      </c>
      <c r="F28" s="437">
        <f t="shared" si="3"/>
        <v>291</v>
      </c>
      <c r="G28" s="438">
        <f t="shared" si="3"/>
        <v>467</v>
      </c>
      <c r="H28" s="77"/>
      <c r="I28" s="103"/>
      <c r="J28" s="77"/>
      <c r="K28" s="77"/>
    </row>
    <row r="29" spans="1:11" ht="25.5" customHeight="1">
      <c r="A29" s="280" t="s">
        <v>161</v>
      </c>
      <c r="B29" s="430"/>
      <c r="C29" s="431"/>
      <c r="D29" s="439"/>
      <c r="E29" s="440"/>
      <c r="F29" s="441"/>
      <c r="G29" s="442"/>
      <c r="H29" s="77"/>
      <c r="I29" s="146"/>
      <c r="J29" s="77"/>
      <c r="K29" s="77"/>
    </row>
    <row r="30" spans="1:11" ht="25.5" customHeight="1">
      <c r="A30" s="269" t="s">
        <v>241</v>
      </c>
      <c r="B30" s="434">
        <f>46+52</f>
        <v>98</v>
      </c>
      <c r="C30" s="443">
        <v>11</v>
      </c>
      <c r="D30" s="369" t="s">
        <v>208</v>
      </c>
      <c r="E30" s="370" t="s">
        <v>208</v>
      </c>
      <c r="F30" s="445">
        <f>5+5</f>
        <v>10</v>
      </c>
      <c r="G30" s="419">
        <v>1</v>
      </c>
      <c r="H30" s="14"/>
      <c r="I30" s="118"/>
      <c r="J30" s="84"/>
      <c r="K30" s="14"/>
    </row>
    <row r="31" spans="1:11" ht="25.5" customHeight="1">
      <c r="A31" s="280" t="s">
        <v>162</v>
      </c>
      <c r="B31" s="430"/>
      <c r="C31" s="431"/>
      <c r="D31" s="439"/>
      <c r="E31" s="440"/>
      <c r="F31" s="441"/>
      <c r="G31" s="442"/>
      <c r="H31" s="77"/>
      <c r="I31" s="146"/>
      <c r="J31" s="77"/>
      <c r="K31" s="77"/>
    </row>
    <row r="32" spans="1:11" ht="25.5" customHeight="1">
      <c r="A32" s="269" t="s">
        <v>83</v>
      </c>
      <c r="B32" s="434">
        <v>87</v>
      </c>
      <c r="C32" s="435">
        <v>42</v>
      </c>
      <c r="D32" s="369" t="s">
        <v>208</v>
      </c>
      <c r="E32" s="446">
        <v>25</v>
      </c>
      <c r="F32" s="447">
        <v>9</v>
      </c>
      <c r="G32" s="419">
        <v>29</v>
      </c>
      <c r="H32" s="77"/>
      <c r="I32" s="78"/>
      <c r="J32" s="77"/>
      <c r="K32" s="77"/>
    </row>
    <row r="33" spans="1:12" ht="25.5" customHeight="1">
      <c r="A33" s="342" t="s">
        <v>163</v>
      </c>
      <c r="B33" s="444">
        <f>B17+B21+B28+B30+B32</f>
        <v>4258</v>
      </c>
      <c r="C33" s="436">
        <f>C17+C21+C28+C30+C32</f>
        <v>5588</v>
      </c>
      <c r="D33" s="444">
        <f>D17+D21+D28</f>
        <v>190</v>
      </c>
      <c r="E33" s="436">
        <v>220</v>
      </c>
      <c r="F33" s="444">
        <f>F17+F21+F28+F30+F32</f>
        <v>616</v>
      </c>
      <c r="G33" s="436">
        <f>G17+G21+G28+G30+G32</f>
        <v>780</v>
      </c>
      <c r="H33" s="29"/>
      <c r="I33" s="118"/>
      <c r="J33" s="29"/>
      <c r="K33" s="29"/>
      <c r="L33" s="3"/>
    </row>
    <row r="34" spans="1:11" ht="25.5" customHeight="1">
      <c r="A34" s="280" t="s">
        <v>242</v>
      </c>
      <c r="B34" s="410"/>
      <c r="C34" s="410"/>
      <c r="D34" s="440"/>
      <c r="E34" s="410"/>
      <c r="F34" s="441"/>
      <c r="G34" s="448"/>
      <c r="H34" s="77"/>
      <c r="I34" s="77"/>
      <c r="J34" s="77"/>
      <c r="K34" s="77"/>
    </row>
    <row r="35" spans="1:11" ht="25.5" customHeight="1">
      <c r="A35" s="253" t="s">
        <v>84</v>
      </c>
      <c r="B35" s="409">
        <v>1375</v>
      </c>
      <c r="C35" s="410">
        <v>2708</v>
      </c>
      <c r="D35" s="463" t="s">
        <v>208</v>
      </c>
      <c r="E35" s="367" t="s">
        <v>208</v>
      </c>
      <c r="F35" s="441">
        <v>138</v>
      </c>
      <c r="G35" s="429">
        <v>271</v>
      </c>
      <c r="H35" s="14"/>
      <c r="I35" s="103"/>
      <c r="J35" s="77"/>
      <c r="K35" s="77"/>
    </row>
    <row r="36" spans="1:11" ht="25.5" customHeight="1">
      <c r="A36" s="253" t="s">
        <v>97</v>
      </c>
      <c r="B36" s="409">
        <v>255</v>
      </c>
      <c r="C36" s="410">
        <v>254</v>
      </c>
      <c r="D36" s="463" t="s">
        <v>208</v>
      </c>
      <c r="E36" s="367" t="s">
        <v>208</v>
      </c>
      <c r="F36" s="441">
        <v>25</v>
      </c>
      <c r="G36" s="429">
        <v>25</v>
      </c>
      <c r="H36" s="14"/>
      <c r="I36" s="103"/>
      <c r="J36" s="77"/>
      <c r="K36" s="77"/>
    </row>
    <row r="37" spans="1:11" ht="25.5" customHeight="1">
      <c r="A37" s="253" t="s">
        <v>85</v>
      </c>
      <c r="B37" s="409">
        <v>1937</v>
      </c>
      <c r="C37" s="410">
        <v>1363</v>
      </c>
      <c r="D37" s="463" t="s">
        <v>208</v>
      </c>
      <c r="E37" s="367" t="s">
        <v>208</v>
      </c>
      <c r="F37" s="441">
        <v>194</v>
      </c>
      <c r="G37" s="429">
        <v>136</v>
      </c>
      <c r="H37" s="14"/>
      <c r="I37" s="103"/>
      <c r="J37" s="77"/>
      <c r="K37" s="77"/>
    </row>
    <row r="38" spans="1:11" ht="25.5" customHeight="1">
      <c r="A38" s="271" t="s">
        <v>83</v>
      </c>
      <c r="B38" s="463" t="s">
        <v>208</v>
      </c>
      <c r="C38" s="367" t="s">
        <v>208</v>
      </c>
      <c r="D38" s="449">
        <v>13</v>
      </c>
      <c r="E38" s="450">
        <v>22</v>
      </c>
      <c r="F38" s="451">
        <v>13</v>
      </c>
      <c r="G38" s="448">
        <v>22</v>
      </c>
      <c r="H38" s="14"/>
      <c r="I38" s="103"/>
      <c r="J38" s="77"/>
      <c r="K38" s="77"/>
    </row>
    <row r="39" spans="1:11" ht="25.5" customHeight="1">
      <c r="A39" s="271" t="s">
        <v>86</v>
      </c>
      <c r="B39" s="409">
        <v>183</v>
      </c>
      <c r="C39" s="410">
        <v>292</v>
      </c>
      <c r="D39" s="463" t="s">
        <v>208</v>
      </c>
      <c r="E39" s="367" t="s">
        <v>208</v>
      </c>
      <c r="F39" s="441">
        <v>18</v>
      </c>
      <c r="G39" s="429">
        <v>29</v>
      </c>
      <c r="H39" s="14"/>
      <c r="I39" s="103"/>
      <c r="J39" s="77"/>
      <c r="K39" s="77"/>
    </row>
    <row r="40" spans="1:11" s="3" customFormat="1" ht="25.5" customHeight="1">
      <c r="A40" s="271" t="s">
        <v>100</v>
      </c>
      <c r="B40" s="409">
        <v>303</v>
      </c>
      <c r="C40" s="410">
        <v>1118</v>
      </c>
      <c r="D40" s="463" t="s">
        <v>208</v>
      </c>
      <c r="E40" s="367" t="s">
        <v>208</v>
      </c>
      <c r="F40" s="441">
        <v>30</v>
      </c>
      <c r="G40" s="429">
        <v>112</v>
      </c>
      <c r="H40" s="77"/>
      <c r="I40" s="103"/>
      <c r="J40" s="77"/>
      <c r="K40" s="77"/>
    </row>
    <row r="41" spans="1:11" ht="25.5" customHeight="1">
      <c r="A41" s="322" t="s">
        <v>7</v>
      </c>
      <c r="B41" s="452">
        <f aca="true" t="shared" si="4" ref="B41:G41">SUM(B35:B40)</f>
        <v>4053</v>
      </c>
      <c r="C41" s="453">
        <f t="shared" si="4"/>
        <v>5735</v>
      </c>
      <c r="D41" s="452">
        <f t="shared" si="4"/>
        <v>13</v>
      </c>
      <c r="E41" s="453">
        <f t="shared" si="4"/>
        <v>22</v>
      </c>
      <c r="F41" s="452">
        <f t="shared" si="4"/>
        <v>418</v>
      </c>
      <c r="G41" s="453">
        <f t="shared" si="4"/>
        <v>595</v>
      </c>
      <c r="H41" s="29"/>
      <c r="I41" s="118"/>
      <c r="J41" s="29"/>
      <c r="K41" s="29"/>
    </row>
    <row r="42" spans="1:11" ht="25.5" customHeight="1">
      <c r="A42" s="281" t="s">
        <v>243</v>
      </c>
      <c r="B42" s="454"/>
      <c r="C42" s="454"/>
      <c r="D42" s="426"/>
      <c r="E42" s="431"/>
      <c r="F42" s="428"/>
      <c r="G42" s="408"/>
      <c r="H42" s="25"/>
      <c r="I42" s="102"/>
      <c r="J42" s="25"/>
      <c r="K42" s="25"/>
    </row>
    <row r="43" spans="1:11" ht="25.5" customHeight="1">
      <c r="A43" s="335" t="s">
        <v>300</v>
      </c>
      <c r="B43" s="425">
        <v>7</v>
      </c>
      <c r="C43" s="454">
        <v>5</v>
      </c>
      <c r="D43" s="426">
        <v>11</v>
      </c>
      <c r="E43" s="431">
        <v>8</v>
      </c>
      <c r="F43" s="428">
        <v>12</v>
      </c>
      <c r="G43" s="408">
        <v>9</v>
      </c>
      <c r="H43" s="25"/>
      <c r="I43" s="102"/>
      <c r="J43" s="25"/>
      <c r="K43" s="25"/>
    </row>
    <row r="44" spans="1:11" ht="25.5" customHeight="1">
      <c r="A44" s="335" t="s">
        <v>230</v>
      </c>
      <c r="B44" s="425">
        <v>189</v>
      </c>
      <c r="C44" s="454">
        <v>140</v>
      </c>
      <c r="D44" s="426">
        <v>83</v>
      </c>
      <c r="E44" s="431">
        <v>84</v>
      </c>
      <c r="F44" s="428">
        <v>102</v>
      </c>
      <c r="G44" s="408">
        <v>98</v>
      </c>
      <c r="H44" s="25"/>
      <c r="I44" s="102"/>
      <c r="J44" s="25"/>
      <c r="K44" s="25"/>
    </row>
    <row r="45" spans="1:11" ht="25.5" customHeight="1">
      <c r="A45" s="335" t="s">
        <v>301</v>
      </c>
      <c r="B45" s="425">
        <v>4</v>
      </c>
      <c r="C45" s="454">
        <v>4</v>
      </c>
      <c r="D45" s="426">
        <v>16</v>
      </c>
      <c r="E45" s="431">
        <v>6</v>
      </c>
      <c r="F45" s="428">
        <v>16</v>
      </c>
      <c r="G45" s="408">
        <v>6</v>
      </c>
      <c r="H45" s="25"/>
      <c r="I45" s="102"/>
      <c r="J45" s="25"/>
      <c r="K45" s="25"/>
    </row>
    <row r="46" spans="1:11" ht="25.5" customHeight="1">
      <c r="A46" s="335" t="s">
        <v>231</v>
      </c>
      <c r="B46" s="425">
        <v>27</v>
      </c>
      <c r="C46" s="454">
        <v>11</v>
      </c>
      <c r="D46" s="426">
        <v>31</v>
      </c>
      <c r="E46" s="431">
        <v>19</v>
      </c>
      <c r="F46" s="428">
        <v>34</v>
      </c>
      <c r="G46" s="408">
        <v>20</v>
      </c>
      <c r="H46" s="25"/>
      <c r="I46" s="102"/>
      <c r="J46" s="25"/>
      <c r="K46" s="25"/>
    </row>
    <row r="47" spans="1:11" ht="25.5" customHeight="1">
      <c r="A47" s="335" t="s">
        <v>232</v>
      </c>
      <c r="B47" s="425">
        <v>9</v>
      </c>
      <c r="C47" s="454">
        <v>9</v>
      </c>
      <c r="D47" s="426">
        <v>35</v>
      </c>
      <c r="E47" s="431">
        <v>39</v>
      </c>
      <c r="F47" s="428">
        <v>36</v>
      </c>
      <c r="G47" s="408">
        <v>40</v>
      </c>
      <c r="H47" s="25"/>
      <c r="I47" s="102"/>
      <c r="J47" s="25"/>
      <c r="K47" s="25"/>
    </row>
    <row r="48" spans="1:11" ht="25.5" customHeight="1">
      <c r="A48" s="335" t="s">
        <v>233</v>
      </c>
      <c r="B48" s="425">
        <v>19</v>
      </c>
      <c r="C48" s="463" t="s">
        <v>208</v>
      </c>
      <c r="D48" s="426">
        <v>30</v>
      </c>
      <c r="E48" s="431">
        <v>10</v>
      </c>
      <c r="F48" s="428">
        <v>32</v>
      </c>
      <c r="G48" s="408">
        <v>10</v>
      </c>
      <c r="H48" s="25"/>
      <c r="I48" s="102"/>
      <c r="J48" s="25"/>
      <c r="K48" s="25"/>
    </row>
    <row r="49" spans="1:11" ht="25.5" customHeight="1">
      <c r="A49" s="335" t="s">
        <v>234</v>
      </c>
      <c r="B49" s="425">
        <v>11</v>
      </c>
      <c r="C49" s="454">
        <v>15</v>
      </c>
      <c r="D49" s="426">
        <v>59</v>
      </c>
      <c r="E49" s="431">
        <v>59</v>
      </c>
      <c r="F49" s="428">
        <v>60</v>
      </c>
      <c r="G49" s="408">
        <v>61</v>
      </c>
      <c r="H49" s="25"/>
      <c r="I49" s="102"/>
      <c r="J49" s="25"/>
      <c r="K49" s="25"/>
    </row>
    <row r="50" spans="1:11" ht="25.5" customHeight="1">
      <c r="A50" s="335" t="s">
        <v>235</v>
      </c>
      <c r="B50" s="425">
        <v>181</v>
      </c>
      <c r="C50" s="454">
        <v>279</v>
      </c>
      <c r="D50" s="426">
        <v>57</v>
      </c>
      <c r="E50" s="431">
        <v>46</v>
      </c>
      <c r="F50" s="428">
        <v>75</v>
      </c>
      <c r="G50" s="408">
        <v>74</v>
      </c>
      <c r="H50" s="25"/>
      <c r="I50" s="102"/>
      <c r="J50" s="25"/>
      <c r="K50" s="25"/>
    </row>
    <row r="51" spans="1:11" ht="25.5" customHeight="1">
      <c r="A51" s="335" t="s">
        <v>236</v>
      </c>
      <c r="B51" s="425">
        <v>28</v>
      </c>
      <c r="C51" s="454">
        <v>14</v>
      </c>
      <c r="D51" s="426">
        <v>132</v>
      </c>
      <c r="E51" s="431">
        <v>145</v>
      </c>
      <c r="F51" s="428">
        <v>135</v>
      </c>
      <c r="G51" s="408">
        <v>146</v>
      </c>
      <c r="H51" s="25"/>
      <c r="I51" s="102"/>
      <c r="J51" s="25"/>
      <c r="K51" s="25"/>
    </row>
    <row r="52" spans="1:11" ht="25.5" customHeight="1">
      <c r="A52" s="4" t="s">
        <v>237</v>
      </c>
      <c r="B52" s="425">
        <v>7</v>
      </c>
      <c r="C52" s="454">
        <v>2</v>
      </c>
      <c r="D52" s="426">
        <v>53</v>
      </c>
      <c r="E52" s="431">
        <v>49</v>
      </c>
      <c r="F52" s="428">
        <v>53</v>
      </c>
      <c r="G52" s="408">
        <v>49</v>
      </c>
      <c r="H52" s="25"/>
      <c r="I52" s="102"/>
      <c r="J52" s="25"/>
      <c r="K52" s="25"/>
    </row>
    <row r="53" spans="1:11" ht="25.5" customHeight="1">
      <c r="A53" s="343" t="s">
        <v>7</v>
      </c>
      <c r="B53" s="420">
        <f aca="true" t="shared" si="5" ref="B53:G53">SUM(B43:B52)</f>
        <v>482</v>
      </c>
      <c r="C53" s="421">
        <f t="shared" si="5"/>
        <v>479</v>
      </c>
      <c r="D53" s="420">
        <f t="shared" si="5"/>
        <v>507</v>
      </c>
      <c r="E53" s="421">
        <f t="shared" si="5"/>
        <v>465</v>
      </c>
      <c r="F53" s="420">
        <f t="shared" si="5"/>
        <v>555</v>
      </c>
      <c r="G53" s="421">
        <f t="shared" si="5"/>
        <v>513</v>
      </c>
      <c r="H53" s="77"/>
      <c r="I53" s="103"/>
      <c r="J53" s="77"/>
      <c r="K53" s="77"/>
    </row>
    <row r="54" spans="1:11" ht="25.5" customHeight="1" thickBot="1">
      <c r="A54" s="282" t="s">
        <v>29</v>
      </c>
      <c r="B54" s="455">
        <f aca="true" t="shared" si="6" ref="B54:G54">SUM(B33,B41,B53)</f>
        <v>8793</v>
      </c>
      <c r="C54" s="456">
        <f t="shared" si="6"/>
        <v>11802</v>
      </c>
      <c r="D54" s="455">
        <f t="shared" si="6"/>
        <v>710</v>
      </c>
      <c r="E54" s="456">
        <f t="shared" si="6"/>
        <v>707</v>
      </c>
      <c r="F54" s="455">
        <f t="shared" si="6"/>
        <v>1589</v>
      </c>
      <c r="G54" s="456">
        <f t="shared" si="6"/>
        <v>1888</v>
      </c>
      <c r="H54" s="134"/>
      <c r="I54" s="235"/>
      <c r="J54" s="134"/>
      <c r="K54" s="134"/>
    </row>
    <row r="55" spans="1:9" ht="25.5" customHeight="1">
      <c r="A55" s="181" t="s">
        <v>227</v>
      </c>
      <c r="B55" s="267"/>
      <c r="C55" s="253"/>
      <c r="D55" s="267"/>
      <c r="E55" s="253"/>
      <c r="F55" s="253"/>
      <c r="G55" s="329"/>
      <c r="H55" s="4"/>
      <c r="I55" s="4"/>
    </row>
    <row r="56" spans="1:9" ht="25.5" customHeight="1">
      <c r="A56" s="253"/>
      <c r="B56" s="267"/>
      <c r="C56" s="253"/>
      <c r="D56" s="267"/>
      <c r="E56" s="253"/>
      <c r="F56" s="253"/>
      <c r="G56" s="329"/>
      <c r="H56" s="4"/>
      <c r="I56" s="4"/>
    </row>
    <row r="57" spans="1:15" s="141" customFormat="1" ht="25.5" customHeight="1">
      <c r="A57" s="283" t="s">
        <v>95</v>
      </c>
      <c r="B57" s="267"/>
      <c r="C57" s="181"/>
      <c r="D57" s="268"/>
      <c r="E57" s="284"/>
      <c r="F57" s="285" t="s">
        <v>228</v>
      </c>
      <c r="G57" s="330"/>
      <c r="H57" s="140"/>
      <c r="I57" s="140"/>
      <c r="K57" s="142"/>
      <c r="M57" s="139"/>
      <c r="O57" s="7"/>
    </row>
    <row r="58" spans="1:17" s="45" customFormat="1" ht="25.5" customHeight="1">
      <c r="A58" s="287"/>
      <c r="B58" s="268"/>
      <c r="C58" s="284" t="s">
        <v>94</v>
      </c>
      <c r="D58" s="268" t="s">
        <v>192</v>
      </c>
      <c r="E58" s="286"/>
      <c r="F58" s="286" t="s">
        <v>194</v>
      </c>
      <c r="G58" s="331" t="s">
        <v>94</v>
      </c>
      <c r="H58" s="137"/>
      <c r="L58" s="135"/>
      <c r="O58" s="143"/>
      <c r="Q58" s="46"/>
    </row>
    <row r="59" spans="1:19" s="45" customFormat="1" ht="25.5" customHeight="1">
      <c r="A59" s="285"/>
      <c r="B59" s="268"/>
      <c r="C59" s="288" t="s">
        <v>165</v>
      </c>
      <c r="D59" s="272" t="s">
        <v>193</v>
      </c>
      <c r="E59" s="285" t="s">
        <v>90</v>
      </c>
      <c r="F59" s="285" t="s">
        <v>195</v>
      </c>
      <c r="G59" s="332" t="s">
        <v>229</v>
      </c>
      <c r="N59" s="81"/>
      <c r="O59" s="135"/>
      <c r="P59" s="12"/>
      <c r="Q59" s="135"/>
      <c r="R59" s="12"/>
      <c r="S59" s="71"/>
    </row>
    <row r="60" spans="1:19" s="45" customFormat="1" ht="25.5" customHeight="1" thickBot="1">
      <c r="A60" s="289"/>
      <c r="B60" s="274"/>
      <c r="C60" s="289" t="s">
        <v>98</v>
      </c>
      <c r="D60" s="274" t="s">
        <v>98</v>
      </c>
      <c r="E60" s="289" t="s">
        <v>98</v>
      </c>
      <c r="F60" s="285" t="s">
        <v>98</v>
      </c>
      <c r="G60" s="333" t="s">
        <v>98</v>
      </c>
      <c r="N60" s="81"/>
      <c r="O60" s="135"/>
      <c r="P60" s="12"/>
      <c r="Q60" s="135"/>
      <c r="R60" s="12"/>
      <c r="S60" s="71"/>
    </row>
    <row r="61" spans="1:19" ht="25.5" customHeight="1">
      <c r="A61" s="181" t="s">
        <v>152</v>
      </c>
      <c r="B61" s="267"/>
      <c r="C61" s="400">
        <v>20284</v>
      </c>
      <c r="D61" s="400">
        <v>3797</v>
      </c>
      <c r="E61" s="457">
        <v>-2444</v>
      </c>
      <c r="F61" s="457">
        <v>2555</v>
      </c>
      <c r="G61" s="458">
        <f>SUM(C61:F61)</f>
        <v>24192</v>
      </c>
      <c r="H61" s="3"/>
      <c r="I61" s="93"/>
      <c r="J61" s="3"/>
      <c r="K61" s="92"/>
      <c r="O61" s="17"/>
      <c r="P61" s="3"/>
      <c r="Q61" s="17"/>
      <c r="R61" s="3"/>
      <c r="S61" s="17"/>
    </row>
    <row r="62" spans="1:19" ht="25.5" customHeight="1">
      <c r="A62" s="290" t="s">
        <v>0</v>
      </c>
      <c r="B62" s="270"/>
      <c r="C62" s="398">
        <v>5232</v>
      </c>
      <c r="D62" s="398">
        <v>18157</v>
      </c>
      <c r="E62" s="398">
        <v>-16635</v>
      </c>
      <c r="F62" s="398">
        <v>-158</v>
      </c>
      <c r="G62" s="459">
        <f>SUM(C62:F62)</f>
        <v>6596</v>
      </c>
      <c r="H62" s="3"/>
      <c r="I62" s="93"/>
      <c r="J62" s="3"/>
      <c r="K62" s="92"/>
      <c r="O62" s="17"/>
      <c r="P62" s="3"/>
      <c r="Q62" s="17"/>
      <c r="R62" s="3"/>
      <c r="S62" s="17"/>
    </row>
    <row r="63" spans="1:19" s="33" customFormat="1" ht="25.5" customHeight="1" thickBot="1">
      <c r="A63" s="282" t="s">
        <v>29</v>
      </c>
      <c r="B63" s="273"/>
      <c r="C63" s="402">
        <f>SUM(C61:C62)</f>
        <v>25516</v>
      </c>
      <c r="D63" s="402">
        <f>SUM(D61:D62)</f>
        <v>21954</v>
      </c>
      <c r="E63" s="402">
        <f>SUM(E61:E62)</f>
        <v>-19079</v>
      </c>
      <c r="F63" s="402">
        <f>SUM(F61:F62)</f>
        <v>2397</v>
      </c>
      <c r="G63" s="460">
        <f>SUM(G61:G62)</f>
        <v>30788</v>
      </c>
      <c r="H63" s="17"/>
      <c r="I63" s="17"/>
      <c r="J63" s="17"/>
      <c r="K63" s="17"/>
      <c r="O63" s="17"/>
      <c r="P63" s="70"/>
      <c r="Q63" s="17"/>
      <c r="R63" s="70"/>
      <c r="S63" s="17"/>
    </row>
    <row r="64" spans="7:11" ht="25.5" customHeight="1">
      <c r="G64" s="334"/>
      <c r="H64" s="13"/>
      <c r="I64" s="3"/>
      <c r="J64" s="3"/>
      <c r="K64" s="3"/>
    </row>
    <row r="65" ht="25.5" customHeight="1">
      <c r="I65" s="4"/>
    </row>
    <row r="66" ht="25.5" customHeight="1">
      <c r="I66" s="4"/>
    </row>
    <row r="67" spans="1:9" ht="25.5" customHeight="1">
      <c r="A67" s="4"/>
      <c r="B67" s="4"/>
      <c r="C67" s="4"/>
      <c r="D67" s="4"/>
      <c r="E67" s="4"/>
      <c r="F67" s="4"/>
      <c r="G67" s="48"/>
      <c r="H67" s="4"/>
      <c r="I67" s="4"/>
    </row>
    <row r="68" spans="1:9" ht="25.5" customHeight="1">
      <c r="A68" s="4"/>
      <c r="B68" s="4"/>
      <c r="C68" s="4"/>
      <c r="D68" s="4"/>
      <c r="E68" s="4"/>
      <c r="F68" s="4"/>
      <c r="G68" s="48"/>
      <c r="H68" s="4"/>
      <c r="I68" s="4"/>
    </row>
    <row r="69" spans="1:9" ht="25.5" customHeight="1">
      <c r="A69" s="4"/>
      <c r="B69" s="4"/>
      <c r="C69" s="4"/>
      <c r="D69" s="4"/>
      <c r="E69" s="4"/>
      <c r="F69" s="4"/>
      <c r="G69" s="48"/>
      <c r="H69" s="4"/>
      <c r="I69" s="4"/>
    </row>
    <row r="70" spans="1:9" ht="25.5" customHeight="1">
      <c r="A70" s="4"/>
      <c r="B70" s="4"/>
      <c r="C70" s="4"/>
      <c r="D70" s="4"/>
      <c r="E70" s="4"/>
      <c r="F70" s="4"/>
      <c r="G70" s="48"/>
      <c r="H70" s="4"/>
      <c r="I70" s="4"/>
    </row>
    <row r="71" spans="1:9" ht="25.5" customHeight="1">
      <c r="A71" s="4"/>
      <c r="B71" s="4"/>
      <c r="C71" s="4"/>
      <c r="D71" s="4"/>
      <c r="E71" s="4"/>
      <c r="F71" s="4"/>
      <c r="G71" s="48"/>
      <c r="H71" s="4"/>
      <c r="I71" s="4"/>
    </row>
    <row r="72" spans="1:9" ht="25.5" customHeight="1">
      <c r="A72" s="4"/>
      <c r="B72" s="4"/>
      <c r="C72" s="4"/>
      <c r="D72" s="4"/>
      <c r="E72" s="4"/>
      <c r="F72" s="4"/>
      <c r="G72" s="48"/>
      <c r="H72" s="4"/>
      <c r="I72" s="4"/>
    </row>
    <row r="73" spans="1:9" ht="25.5" customHeight="1">
      <c r="A73" s="4"/>
      <c r="B73" s="4"/>
      <c r="C73" s="4"/>
      <c r="D73" s="4"/>
      <c r="E73" s="4"/>
      <c r="F73" s="4"/>
      <c r="G73" s="48"/>
      <c r="H73" s="4"/>
      <c r="I73" s="4"/>
    </row>
    <row r="74" spans="1:9" ht="25.5" customHeight="1">
      <c r="A74" s="4"/>
      <c r="B74" s="4"/>
      <c r="C74" s="4"/>
      <c r="D74" s="4"/>
      <c r="E74" s="4"/>
      <c r="F74" s="4"/>
      <c r="G74" s="48"/>
      <c r="H74" s="4"/>
      <c r="I74" s="4"/>
    </row>
    <row r="75" spans="1:9" ht="25.5" customHeight="1">
      <c r="A75" s="4"/>
      <c r="B75" s="4"/>
      <c r="C75" s="4"/>
      <c r="D75" s="4"/>
      <c r="E75" s="4"/>
      <c r="F75" s="4"/>
      <c r="G75" s="48"/>
      <c r="H75" s="4"/>
      <c r="I75" s="4"/>
    </row>
    <row r="76" spans="1:9" ht="25.5" customHeight="1">
      <c r="A76" s="4"/>
      <c r="B76" s="4"/>
      <c r="C76" s="4"/>
      <c r="D76" s="4"/>
      <c r="E76" s="4"/>
      <c r="F76" s="4"/>
      <c r="G76" s="48"/>
      <c r="H76" s="4"/>
      <c r="I76" s="4"/>
    </row>
    <row r="77" spans="1:9" ht="25.5" customHeight="1">
      <c r="A77" s="4"/>
      <c r="B77" s="4"/>
      <c r="C77" s="4"/>
      <c r="D77" s="4"/>
      <c r="E77" s="4"/>
      <c r="F77" s="4"/>
      <c r="G77" s="48"/>
      <c r="H77" s="4"/>
      <c r="I77" s="4"/>
    </row>
    <row r="78" spans="1:9" ht="25.5" customHeight="1">
      <c r="A78" s="4"/>
      <c r="B78" s="4"/>
      <c r="C78" s="4"/>
      <c r="D78" s="4"/>
      <c r="E78" s="4"/>
      <c r="F78" s="4"/>
      <c r="G78" s="48"/>
      <c r="H78" s="4"/>
      <c r="I78" s="4"/>
    </row>
    <row r="79" spans="1:9" ht="25.5" customHeight="1">
      <c r="A79" s="4"/>
      <c r="B79" s="4"/>
      <c r="C79" s="4"/>
      <c r="D79" s="4"/>
      <c r="E79" s="4"/>
      <c r="F79" s="4"/>
      <c r="G79" s="48"/>
      <c r="H79" s="4"/>
      <c r="I79" s="4"/>
    </row>
    <row r="80" spans="1:9" ht="25.5" customHeight="1">
      <c r="A80" s="4"/>
      <c r="B80" s="4"/>
      <c r="C80" s="4"/>
      <c r="D80" s="4"/>
      <c r="E80" s="4"/>
      <c r="F80" s="4"/>
      <c r="G80" s="48"/>
      <c r="H80" s="4"/>
      <c r="I80" s="4"/>
    </row>
    <row r="81" spans="1:9" ht="25.5" customHeight="1">
      <c r="A81" s="4"/>
      <c r="B81" s="4"/>
      <c r="C81" s="4"/>
      <c r="D81" s="4"/>
      <c r="E81" s="4"/>
      <c r="F81" s="4"/>
      <c r="G81" s="48"/>
      <c r="H81" s="4"/>
      <c r="I81" s="4"/>
    </row>
    <row r="82" spans="1:9" ht="25.5" customHeight="1">
      <c r="A82" s="4"/>
      <c r="B82" s="4"/>
      <c r="C82" s="4"/>
      <c r="D82" s="4"/>
      <c r="E82" s="4"/>
      <c r="F82" s="4"/>
      <c r="G82" s="48"/>
      <c r="H82" s="4"/>
      <c r="I82" s="4"/>
    </row>
    <row r="83" spans="1:9" ht="25.5" customHeight="1">
      <c r="A83" s="4"/>
      <c r="B83" s="4"/>
      <c r="C83" s="4"/>
      <c r="D83" s="4"/>
      <c r="E83" s="4"/>
      <c r="F83" s="4"/>
      <c r="G83" s="48"/>
      <c r="H83" s="4"/>
      <c r="I83" s="4"/>
    </row>
    <row r="84" spans="1:9" ht="25.5" customHeight="1">
      <c r="A84" s="4"/>
      <c r="B84" s="4"/>
      <c r="C84" s="4"/>
      <c r="D84" s="4"/>
      <c r="E84" s="4"/>
      <c r="F84" s="4"/>
      <c r="G84" s="48"/>
      <c r="H84" s="4"/>
      <c r="I84" s="4"/>
    </row>
    <row r="85" spans="1:9" ht="25.5" customHeight="1">
      <c r="A85" s="4"/>
      <c r="B85" s="4"/>
      <c r="C85" s="4"/>
      <c r="D85" s="4"/>
      <c r="E85" s="4"/>
      <c r="F85" s="4"/>
      <c r="G85" s="48"/>
      <c r="H85" s="4"/>
      <c r="I85" s="4"/>
    </row>
    <row r="86" spans="1:9" ht="25.5" customHeight="1">
      <c r="A86" s="4"/>
      <c r="B86" s="4"/>
      <c r="C86" s="4"/>
      <c r="D86" s="4"/>
      <c r="E86" s="4"/>
      <c r="F86" s="4"/>
      <c r="G86" s="48"/>
      <c r="H86" s="4"/>
      <c r="I86" s="4"/>
    </row>
    <row r="87" spans="1:9" ht="25.5" customHeight="1">
      <c r="A87" s="4"/>
      <c r="B87" s="4"/>
      <c r="C87" s="4"/>
      <c r="D87" s="4"/>
      <c r="E87" s="4"/>
      <c r="F87" s="4"/>
      <c r="G87" s="48"/>
      <c r="H87" s="4"/>
      <c r="I87" s="4"/>
    </row>
    <row r="88" spans="1:9" ht="25.5" customHeight="1">
      <c r="A88" s="4"/>
      <c r="B88" s="4"/>
      <c r="C88" s="4"/>
      <c r="D88" s="4"/>
      <c r="E88" s="4"/>
      <c r="F88" s="4"/>
      <c r="G88" s="48"/>
      <c r="H88" s="4"/>
      <c r="I88" s="4"/>
    </row>
    <row r="89" ht="25.5" customHeight="1">
      <c r="A89" s="4"/>
    </row>
    <row r="90" ht="25.5" customHeight="1">
      <c r="A90" s="4"/>
    </row>
    <row r="91" ht="25.5" customHeight="1">
      <c r="A91" s="4"/>
    </row>
    <row r="92" ht="25.5" customHeight="1">
      <c r="A92" s="4"/>
    </row>
    <row r="93" ht="25.5" customHeight="1">
      <c r="A93" s="4"/>
    </row>
  </sheetData>
  <mergeCells count="7">
    <mergeCell ref="B3:C3"/>
    <mergeCell ref="D3:E3"/>
    <mergeCell ref="F3:G3"/>
    <mergeCell ref="J10:K10"/>
    <mergeCell ref="F10:G10"/>
    <mergeCell ref="D10:E10"/>
    <mergeCell ref="B10:C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8" r:id="rId1"/>
  <rowBreaks count="1" manualBreakCount="1">
    <brk id="6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75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2" width="3.77734375" style="10" customWidth="1"/>
    <col min="3" max="3" width="17.4453125" style="10" customWidth="1"/>
    <col min="4" max="4" width="13.3359375" style="10" customWidth="1"/>
    <col min="5" max="8" width="7.77734375" style="10" customWidth="1"/>
    <col min="9" max="9" width="7.88671875" style="10" customWidth="1"/>
    <col min="10" max="10" width="10.5546875" style="10" customWidth="1"/>
    <col min="11" max="13" width="11.77734375" style="10" customWidth="1"/>
    <col min="14" max="16384" width="8.88671875" style="4" customWidth="1"/>
  </cols>
  <sheetData>
    <row r="1" spans="1:12" s="2" customFormat="1" ht="25.5" customHeight="1">
      <c r="A1" s="42" t="s">
        <v>99</v>
      </c>
      <c r="B1" s="1"/>
      <c r="C1" s="1"/>
      <c r="D1" s="1"/>
      <c r="E1" s="1"/>
      <c r="F1" s="1"/>
      <c r="G1" s="1"/>
      <c r="H1" s="1"/>
      <c r="I1" s="1"/>
      <c r="J1" s="1"/>
      <c r="K1" s="3"/>
      <c r="L1" s="1"/>
    </row>
    <row r="2" spans="1:13" ht="25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5.5" customHeight="1">
      <c r="A3" s="295" t="s">
        <v>76</v>
      </c>
      <c r="B3" s="4"/>
      <c r="C3" s="4"/>
      <c r="D3" s="4"/>
      <c r="E3" s="4"/>
      <c r="F3" s="4"/>
      <c r="G3" s="4"/>
      <c r="H3" s="4"/>
      <c r="I3" s="4"/>
      <c r="J3" s="4"/>
      <c r="K3" s="4"/>
      <c r="L3" s="49"/>
      <c r="M3" s="45"/>
    </row>
    <row r="4" spans="2:13" ht="25.5" customHeight="1">
      <c r="B4" s="4"/>
      <c r="C4" s="4"/>
      <c r="D4" s="4"/>
      <c r="E4" s="4"/>
      <c r="F4" s="4"/>
      <c r="G4" s="4"/>
      <c r="H4" s="4"/>
      <c r="I4" s="4"/>
      <c r="J4" s="4"/>
      <c r="K4" s="49"/>
      <c r="L4" s="49"/>
      <c r="M4" s="45"/>
    </row>
    <row r="5" spans="1:13" ht="25.5" customHeight="1" thickBot="1">
      <c r="A5" s="82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68"/>
      <c r="L5" s="68" t="s">
        <v>101</v>
      </c>
      <c r="M5" s="69" t="s">
        <v>47</v>
      </c>
    </row>
    <row r="6" spans="1:13" ht="25.5" customHeight="1">
      <c r="A6" s="70" t="s">
        <v>152</v>
      </c>
      <c r="B6" s="3"/>
      <c r="C6" s="3"/>
      <c r="D6" s="3"/>
      <c r="E6" s="3"/>
      <c r="F6" s="3"/>
      <c r="G6" s="3"/>
      <c r="H6" s="3"/>
      <c r="I6" s="3"/>
      <c r="J6" s="3"/>
      <c r="K6" s="71"/>
      <c r="L6" s="12"/>
      <c r="M6" s="12"/>
    </row>
    <row r="7" spans="1:13" ht="25.5" customHeight="1">
      <c r="A7" s="3" t="s">
        <v>65</v>
      </c>
      <c r="B7" s="3"/>
      <c r="C7" s="3"/>
      <c r="D7" s="3"/>
      <c r="E7" s="3"/>
      <c r="F7" s="3"/>
      <c r="G7" s="3"/>
      <c r="H7" s="3"/>
      <c r="I7" s="3"/>
      <c r="J7" s="3"/>
      <c r="K7" s="165"/>
      <c r="L7" s="151"/>
      <c r="M7" s="12"/>
    </row>
    <row r="8" spans="1:13" ht="25.5" customHeight="1">
      <c r="A8" s="4"/>
      <c r="B8" s="4" t="s">
        <v>8</v>
      </c>
      <c r="C8" s="4"/>
      <c r="D8" s="4"/>
      <c r="E8" s="4"/>
      <c r="F8" s="4"/>
      <c r="G8" s="4"/>
      <c r="H8" s="4"/>
      <c r="I8" s="4"/>
      <c r="J8" s="4"/>
      <c r="K8" s="296"/>
      <c r="L8" s="461">
        <v>166</v>
      </c>
      <c r="M8" s="462">
        <f>222+11</f>
        <v>233</v>
      </c>
    </row>
    <row r="9" spans="1:13" ht="25.5" customHeight="1">
      <c r="A9" s="18"/>
      <c r="B9" s="18" t="s">
        <v>9</v>
      </c>
      <c r="C9" s="18"/>
      <c r="D9" s="18"/>
      <c r="E9" s="18"/>
      <c r="F9" s="18"/>
      <c r="G9" s="18"/>
      <c r="H9" s="18"/>
      <c r="I9" s="18"/>
      <c r="J9" s="18"/>
      <c r="K9" s="164"/>
      <c r="L9" s="466">
        <v>193</v>
      </c>
      <c r="M9" s="360">
        <v>283</v>
      </c>
    </row>
    <row r="10" spans="1:13" ht="25.5" customHeight="1">
      <c r="A10" s="38" t="s">
        <v>2</v>
      </c>
      <c r="C10" s="3"/>
      <c r="D10" s="3"/>
      <c r="E10" s="3"/>
      <c r="F10" s="3"/>
      <c r="G10" s="3"/>
      <c r="H10" s="3"/>
      <c r="I10" s="4"/>
      <c r="J10" s="4"/>
      <c r="K10" s="165"/>
      <c r="L10" s="378">
        <f>SUM(L8:L9)</f>
        <v>359</v>
      </c>
      <c r="M10" s="358">
        <f>SUM(M8:M9)</f>
        <v>516</v>
      </c>
    </row>
    <row r="11" spans="1:13" ht="25.5" customHeight="1">
      <c r="A11" s="54" t="s">
        <v>20</v>
      </c>
      <c r="B11" s="3"/>
      <c r="C11" s="3"/>
      <c r="D11" s="3"/>
      <c r="E11" s="3"/>
      <c r="F11" s="3"/>
      <c r="G11" s="3"/>
      <c r="H11" s="3"/>
      <c r="I11" s="4"/>
      <c r="J11" s="4"/>
      <c r="K11" s="165"/>
      <c r="L11" s="378">
        <v>83</v>
      </c>
      <c r="M11" s="358">
        <v>71</v>
      </c>
    </row>
    <row r="12" spans="1:13" ht="25.5" customHeight="1">
      <c r="A12" s="54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154"/>
      <c r="L12" s="463">
        <v>-34</v>
      </c>
      <c r="M12" s="358">
        <v>-20</v>
      </c>
    </row>
    <row r="13" spans="1:13" ht="25.5" customHeight="1">
      <c r="A13" s="24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97"/>
      <c r="L13" s="464">
        <f>SUM(L10:L12)</f>
        <v>408</v>
      </c>
      <c r="M13" s="465">
        <f>SUM(M10:M12)</f>
        <v>567</v>
      </c>
    </row>
    <row r="14" spans="1:13" ht="25.5" customHeight="1">
      <c r="A14" s="70" t="s">
        <v>31</v>
      </c>
      <c r="B14" s="3"/>
      <c r="C14" s="3"/>
      <c r="D14" s="3"/>
      <c r="E14" s="3"/>
      <c r="F14" s="3"/>
      <c r="G14" s="3"/>
      <c r="H14" s="3"/>
      <c r="I14" s="3"/>
      <c r="J14" s="3"/>
      <c r="K14" s="165"/>
      <c r="L14" s="378"/>
      <c r="M14" s="358"/>
    </row>
    <row r="15" spans="1:13" ht="25.5" customHeight="1">
      <c r="A15" s="3" t="s">
        <v>8</v>
      </c>
      <c r="B15" s="3"/>
      <c r="C15" s="3"/>
      <c r="D15" s="3"/>
      <c r="E15" s="3"/>
      <c r="F15" s="3"/>
      <c r="G15" s="3"/>
      <c r="H15" s="3"/>
      <c r="I15" s="4"/>
      <c r="J15" s="4"/>
      <c r="K15" s="165"/>
      <c r="L15" s="378">
        <v>148</v>
      </c>
      <c r="M15" s="358">
        <v>234</v>
      </c>
    </row>
    <row r="16" spans="1:13" ht="25.5" customHeight="1">
      <c r="A16" s="18" t="s">
        <v>9</v>
      </c>
      <c r="B16" s="18"/>
      <c r="C16" s="18"/>
      <c r="D16" s="18"/>
      <c r="E16" s="18"/>
      <c r="F16" s="18"/>
      <c r="G16" s="18"/>
      <c r="H16" s="18"/>
      <c r="I16" s="18"/>
      <c r="J16" s="18"/>
      <c r="K16" s="164"/>
      <c r="L16" s="466">
        <v>71</v>
      </c>
      <c r="M16" s="360">
        <v>17</v>
      </c>
    </row>
    <row r="17" spans="1:13" ht="25.5" customHeight="1">
      <c r="A17" s="38" t="s">
        <v>2</v>
      </c>
      <c r="B17" s="74"/>
      <c r="C17" s="74"/>
      <c r="D17" s="74"/>
      <c r="E17" s="74"/>
      <c r="F17" s="74"/>
      <c r="G17" s="74"/>
      <c r="H17" s="3"/>
      <c r="I17" s="4"/>
      <c r="J17" s="4"/>
      <c r="K17" s="154"/>
      <c r="L17" s="463">
        <f>SUM(L15:L16)</f>
        <v>219</v>
      </c>
      <c r="M17" s="358">
        <f>SUM(M15:M16)</f>
        <v>251</v>
      </c>
    </row>
    <row r="18" spans="1:13" ht="25.5" customHeight="1">
      <c r="A18" s="73" t="s">
        <v>22</v>
      </c>
      <c r="I18" s="73"/>
      <c r="J18" s="73"/>
      <c r="K18" s="164"/>
      <c r="L18" s="466">
        <v>-3</v>
      </c>
      <c r="M18" s="360">
        <v>14</v>
      </c>
    </row>
    <row r="19" spans="1:13" ht="25.5" customHeight="1">
      <c r="A19" s="24" t="s">
        <v>7</v>
      </c>
      <c r="B19" s="24"/>
      <c r="C19" s="24"/>
      <c r="D19" s="24"/>
      <c r="E19" s="24"/>
      <c r="F19" s="24"/>
      <c r="G19" s="24"/>
      <c r="H19" s="24"/>
      <c r="I19" s="24"/>
      <c r="J19" s="24"/>
      <c r="K19" s="297"/>
      <c r="L19" s="464">
        <f>SUM(L17:L18)</f>
        <v>216</v>
      </c>
      <c r="M19" s="465">
        <f>SUM(M17:M18)</f>
        <v>265</v>
      </c>
    </row>
    <row r="20" spans="1:13" ht="25.5" customHeight="1">
      <c r="A20" s="70" t="s">
        <v>0</v>
      </c>
      <c r="B20" s="13"/>
      <c r="C20" s="3"/>
      <c r="D20" s="3"/>
      <c r="E20" s="3"/>
      <c r="F20" s="3"/>
      <c r="G20" s="3"/>
      <c r="H20" s="3"/>
      <c r="I20" s="3"/>
      <c r="J20" s="3"/>
      <c r="K20" s="165"/>
      <c r="L20" s="378"/>
      <c r="M20" s="358"/>
    </row>
    <row r="21" spans="1:13" ht="25.5" customHeight="1">
      <c r="A21" s="4" t="s">
        <v>8</v>
      </c>
      <c r="C21" s="4"/>
      <c r="D21" s="4"/>
      <c r="E21" s="4"/>
      <c r="F21" s="4"/>
      <c r="G21" s="4"/>
      <c r="H21" s="4"/>
      <c r="I21" s="4"/>
      <c r="J21" s="4"/>
      <c r="K21" s="296"/>
      <c r="L21" s="461">
        <v>291</v>
      </c>
      <c r="M21" s="462">
        <v>307</v>
      </c>
    </row>
    <row r="22" spans="1:13" ht="25.5" customHeight="1">
      <c r="A22" s="18" t="s">
        <v>9</v>
      </c>
      <c r="B22" s="73"/>
      <c r="C22" s="18"/>
      <c r="D22" s="18"/>
      <c r="E22" s="18"/>
      <c r="F22" s="18"/>
      <c r="G22" s="18"/>
      <c r="H22" s="18"/>
      <c r="I22" s="18"/>
      <c r="J22" s="18"/>
      <c r="K22" s="164"/>
      <c r="L22" s="466">
        <v>87</v>
      </c>
      <c r="M22" s="360">
        <v>209</v>
      </c>
    </row>
    <row r="23" spans="1:13" ht="25.5" customHeight="1">
      <c r="A23" s="38" t="s">
        <v>2</v>
      </c>
      <c r="B23" s="4"/>
      <c r="C23" s="4"/>
      <c r="D23" s="4"/>
      <c r="E23" s="4"/>
      <c r="F23" s="4"/>
      <c r="G23" s="4"/>
      <c r="H23" s="4"/>
      <c r="K23" s="296"/>
      <c r="L23" s="461">
        <f>SUM(L21:L22)</f>
        <v>378</v>
      </c>
      <c r="M23" s="462">
        <f>SUM(M21:M22)</f>
        <v>516</v>
      </c>
    </row>
    <row r="24" spans="1:13" ht="25.5" customHeight="1">
      <c r="A24" s="4" t="s">
        <v>44</v>
      </c>
      <c r="B24" s="4"/>
      <c r="C24" s="4"/>
      <c r="D24" s="4"/>
      <c r="E24" s="4"/>
      <c r="F24" s="4"/>
      <c r="G24" s="4"/>
      <c r="H24" s="4"/>
      <c r="I24" s="18"/>
      <c r="J24" s="18"/>
      <c r="K24" s="164"/>
      <c r="L24" s="466">
        <v>-27</v>
      </c>
      <c r="M24" s="462">
        <v>-26</v>
      </c>
    </row>
    <row r="25" spans="1:13" ht="25.5" customHeight="1">
      <c r="A25" s="24" t="s">
        <v>7</v>
      </c>
      <c r="B25" s="24"/>
      <c r="C25" s="24"/>
      <c r="D25" s="24"/>
      <c r="E25" s="24"/>
      <c r="F25" s="24"/>
      <c r="G25" s="24"/>
      <c r="H25" s="24"/>
      <c r="I25" s="24"/>
      <c r="J25" s="24"/>
      <c r="K25" s="297"/>
      <c r="L25" s="464">
        <f>SUM(L23:L24)</f>
        <v>351</v>
      </c>
      <c r="M25" s="465">
        <f>SUM(M23:M24)</f>
        <v>490</v>
      </c>
    </row>
    <row r="26" spans="1:13" ht="25.5" customHeight="1">
      <c r="A26" s="70" t="s">
        <v>34</v>
      </c>
      <c r="B26" s="3"/>
      <c r="C26" s="3"/>
      <c r="D26" s="3"/>
      <c r="E26" s="3"/>
      <c r="F26" s="3"/>
      <c r="G26" s="3"/>
      <c r="H26" s="3"/>
      <c r="I26" s="74"/>
      <c r="J26" s="74"/>
      <c r="K26" s="298"/>
      <c r="L26" s="467"/>
      <c r="M26" s="468"/>
    </row>
    <row r="27" spans="1:13" s="3" customFormat="1" ht="25.5" customHeight="1">
      <c r="A27" s="3" t="s">
        <v>18</v>
      </c>
      <c r="K27" s="165"/>
      <c r="L27" s="378">
        <v>29</v>
      </c>
      <c r="M27" s="358">
        <v>3</v>
      </c>
    </row>
    <row r="28" spans="1:13" ht="25.5" customHeight="1">
      <c r="A28" s="4" t="s">
        <v>42</v>
      </c>
      <c r="B28" s="4"/>
      <c r="C28" s="4"/>
      <c r="D28" s="4"/>
      <c r="E28" s="4"/>
      <c r="F28" s="4"/>
      <c r="G28" s="4"/>
      <c r="H28" s="4"/>
      <c r="I28" s="3"/>
      <c r="J28" s="3"/>
      <c r="K28" s="165"/>
      <c r="L28" s="378">
        <v>-143</v>
      </c>
      <c r="M28" s="358">
        <v>-130</v>
      </c>
    </row>
    <row r="29" spans="1:13" ht="25.5" customHeight="1">
      <c r="A29" s="4" t="s">
        <v>66</v>
      </c>
      <c r="B29" s="4"/>
      <c r="C29" s="4"/>
      <c r="D29" s="4"/>
      <c r="E29" s="4"/>
      <c r="F29" s="4"/>
      <c r="G29" s="4"/>
      <c r="H29" s="4"/>
      <c r="I29" s="3"/>
      <c r="J29" s="3"/>
      <c r="K29" s="165"/>
      <c r="L29" s="378"/>
      <c r="M29" s="358"/>
    </row>
    <row r="30" spans="1:13" ht="25.5" customHeight="1">
      <c r="A30" s="4"/>
      <c r="B30" s="4" t="s">
        <v>48</v>
      </c>
      <c r="C30" s="4"/>
      <c r="D30" s="4"/>
      <c r="E30" s="4"/>
      <c r="F30" s="4"/>
      <c r="G30" s="4"/>
      <c r="H30" s="4"/>
      <c r="I30" s="3"/>
      <c r="J30" s="3"/>
      <c r="K30" s="165"/>
      <c r="L30" s="378">
        <v>-43</v>
      </c>
      <c r="M30" s="358">
        <v>-36</v>
      </c>
    </row>
    <row r="31" spans="1:13" ht="25.5" customHeight="1">
      <c r="A31" s="4"/>
      <c r="B31" s="4" t="s">
        <v>49</v>
      </c>
      <c r="C31" s="4"/>
      <c r="D31" s="4"/>
      <c r="E31" s="4"/>
      <c r="F31" s="4"/>
      <c r="G31" s="4"/>
      <c r="H31" s="4"/>
      <c r="I31" s="18"/>
      <c r="J31" s="18"/>
      <c r="K31" s="164"/>
      <c r="L31" s="466">
        <v>-24</v>
      </c>
      <c r="M31" s="360">
        <v>-26</v>
      </c>
    </row>
    <row r="32" spans="1:13" ht="25.5" customHeight="1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97"/>
      <c r="L32" s="464">
        <f>SUM(L27:L31)</f>
        <v>-181</v>
      </c>
      <c r="M32" s="465">
        <f>SUM(M27:M31)</f>
        <v>-189</v>
      </c>
    </row>
    <row r="33" spans="1:13" ht="25.5" customHeight="1">
      <c r="A33" s="70"/>
      <c r="B33" s="3"/>
      <c r="C33" s="3"/>
      <c r="D33" s="3"/>
      <c r="E33" s="3"/>
      <c r="F33" s="3"/>
      <c r="G33" s="3"/>
      <c r="H33" s="3"/>
      <c r="I33" s="4"/>
      <c r="J33" s="4"/>
      <c r="K33" s="154"/>
      <c r="L33" s="463"/>
      <c r="M33" s="367"/>
    </row>
    <row r="34" spans="1:13" ht="25.5" customHeight="1" thickBot="1">
      <c r="A34" s="19" t="s">
        <v>256</v>
      </c>
      <c r="B34" s="19"/>
      <c r="C34" s="19"/>
      <c r="D34" s="19"/>
      <c r="E34" s="19"/>
      <c r="F34" s="19"/>
      <c r="G34" s="19"/>
      <c r="H34" s="19"/>
      <c r="I34" s="19"/>
      <c r="J34" s="19"/>
      <c r="K34" s="299"/>
      <c r="L34" s="469">
        <f>L32+L25+L19+L13</f>
        <v>794</v>
      </c>
      <c r="M34" s="470">
        <f>M32+M25+M19+M13</f>
        <v>1133</v>
      </c>
    </row>
    <row r="35" spans="1:13" ht="25.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165"/>
      <c r="L35" s="378"/>
      <c r="M35" s="358"/>
    </row>
    <row r="36" spans="1:13" ht="25.5" customHeight="1">
      <c r="A36" s="3" t="s">
        <v>45</v>
      </c>
      <c r="B36" s="70"/>
      <c r="C36" s="70"/>
      <c r="D36" s="70"/>
      <c r="E36" s="70"/>
      <c r="F36" s="70"/>
      <c r="G36" s="70"/>
      <c r="H36" s="70"/>
      <c r="I36" s="33"/>
      <c r="J36" s="33"/>
      <c r="K36" s="154"/>
      <c r="L36" s="463"/>
      <c r="M36" s="367"/>
    </row>
    <row r="37" spans="2:13" ht="25.5" customHeight="1">
      <c r="B37" s="3" t="s">
        <v>8</v>
      </c>
      <c r="C37" s="3"/>
      <c r="D37" s="3"/>
      <c r="E37" s="3"/>
      <c r="F37" s="3"/>
      <c r="G37" s="3"/>
      <c r="H37" s="3"/>
      <c r="I37" s="3"/>
      <c r="J37" s="3"/>
      <c r="K37" s="165"/>
      <c r="L37" s="378">
        <f>L21+L15+L8</f>
        <v>605</v>
      </c>
      <c r="M37" s="358">
        <v>774</v>
      </c>
    </row>
    <row r="38" spans="1:13" ht="25.5" customHeight="1">
      <c r="A38" s="73"/>
      <c r="B38" s="58" t="s">
        <v>38</v>
      </c>
      <c r="C38" s="73"/>
      <c r="D38" s="73"/>
      <c r="E38" s="73"/>
      <c r="F38" s="73"/>
      <c r="G38" s="73"/>
      <c r="H38" s="73"/>
      <c r="I38" s="72"/>
      <c r="J38" s="72"/>
      <c r="K38" s="164"/>
      <c r="L38" s="466">
        <f>L22+L16+L9</f>
        <v>351</v>
      </c>
      <c r="M38" s="360">
        <f>M22+M16+M9</f>
        <v>509</v>
      </c>
    </row>
    <row r="39" spans="1:13" ht="25.5" customHeight="1">
      <c r="A39" s="38" t="s">
        <v>39</v>
      </c>
      <c r="I39" s="78"/>
      <c r="J39" s="78"/>
      <c r="K39" s="165"/>
      <c r="L39" s="378">
        <f>SUM(L37:L38)</f>
        <v>956</v>
      </c>
      <c r="M39" s="358">
        <f>SUM(M37:M38)</f>
        <v>1283</v>
      </c>
    </row>
    <row r="40" spans="1:13" ht="25.5" customHeight="1">
      <c r="A40" s="38" t="s">
        <v>362</v>
      </c>
      <c r="K40" s="296"/>
      <c r="L40" s="461">
        <f>L24</f>
        <v>-27</v>
      </c>
      <c r="M40" s="358">
        <v>-26</v>
      </c>
    </row>
    <row r="41" spans="1:13" ht="25.5" customHeight="1">
      <c r="A41" s="73" t="s">
        <v>35</v>
      </c>
      <c r="B41" s="73"/>
      <c r="C41" s="73"/>
      <c r="D41" s="73"/>
      <c r="E41" s="73"/>
      <c r="F41" s="73"/>
      <c r="G41" s="73"/>
      <c r="H41" s="73"/>
      <c r="I41" s="73"/>
      <c r="J41" s="73"/>
      <c r="K41" s="164"/>
      <c r="L41" s="466">
        <f>L32+L18+L12+L11</f>
        <v>-135</v>
      </c>
      <c r="M41" s="360">
        <v>-124</v>
      </c>
    </row>
    <row r="42" spans="1:13" ht="11.25" customHeight="1">
      <c r="A42" s="38"/>
      <c r="B42" s="13"/>
      <c r="C42" s="13"/>
      <c r="D42" s="13"/>
      <c r="E42" s="13"/>
      <c r="F42" s="13"/>
      <c r="G42" s="13"/>
      <c r="H42" s="13"/>
      <c r="I42" s="13"/>
      <c r="J42" s="13"/>
      <c r="K42" s="154"/>
      <c r="L42" s="463"/>
      <c r="M42" s="358"/>
    </row>
    <row r="43" spans="1:13" ht="25.5" customHeight="1" thickBot="1">
      <c r="A43" s="26" t="s">
        <v>7</v>
      </c>
      <c r="B43" s="26"/>
      <c r="C43" s="26"/>
      <c r="D43" s="26"/>
      <c r="E43" s="26"/>
      <c r="F43" s="26"/>
      <c r="G43" s="26"/>
      <c r="H43" s="26"/>
      <c r="I43" s="345"/>
      <c r="J43" s="345"/>
      <c r="K43" s="341"/>
      <c r="L43" s="471">
        <f>SUM(L39:L41)</f>
        <v>794</v>
      </c>
      <c r="M43" s="472">
        <f>SUM(M39:M41)</f>
        <v>1133</v>
      </c>
    </row>
    <row r="44" spans="5:11" ht="25.5" customHeight="1">
      <c r="E44" s="13"/>
      <c r="K44" s="31"/>
    </row>
    <row r="45" ht="25.5" customHeight="1">
      <c r="K45" s="31"/>
    </row>
    <row r="46" ht="25.5" customHeight="1">
      <c r="K46" s="31"/>
    </row>
    <row r="47" ht="25.5" customHeight="1">
      <c r="K47" s="31"/>
    </row>
    <row r="48" ht="25.5" customHeight="1">
      <c r="K48" s="31"/>
    </row>
    <row r="49" ht="25.5" customHeight="1">
      <c r="K49" s="31"/>
    </row>
    <row r="50" ht="25.5" customHeight="1">
      <c r="K50" s="31"/>
    </row>
    <row r="51" ht="25.5" customHeight="1">
      <c r="K51" s="31"/>
    </row>
    <row r="52" ht="25.5" customHeight="1">
      <c r="K52" s="31"/>
    </row>
    <row r="53" ht="25.5" customHeight="1">
      <c r="K53" s="31"/>
    </row>
    <row r="54" ht="25.5" customHeight="1">
      <c r="K54" s="31"/>
    </row>
    <row r="55" ht="25.5" customHeight="1">
      <c r="K55" s="31"/>
    </row>
    <row r="56" ht="25.5" customHeight="1">
      <c r="K56" s="31"/>
    </row>
    <row r="57" ht="25.5" customHeight="1">
      <c r="K57" s="31"/>
    </row>
    <row r="58" ht="25.5" customHeight="1">
      <c r="K58" s="31"/>
    </row>
    <row r="59" ht="25.5" customHeight="1">
      <c r="K59" s="31"/>
    </row>
    <row r="60" ht="25.5" customHeight="1">
      <c r="K60" s="31"/>
    </row>
    <row r="61" ht="25.5" customHeight="1">
      <c r="K61" s="31"/>
    </row>
    <row r="62" ht="25.5" customHeight="1">
      <c r="K62" s="31"/>
    </row>
    <row r="63" ht="25.5" customHeight="1">
      <c r="K63" s="31"/>
    </row>
    <row r="64" ht="25.5" customHeight="1">
      <c r="K64" s="31"/>
    </row>
    <row r="65" ht="25.5" customHeight="1">
      <c r="K65" s="31"/>
    </row>
    <row r="66" ht="25.5" customHeight="1">
      <c r="K66" s="31"/>
    </row>
    <row r="67" ht="25.5" customHeight="1">
      <c r="K67" s="31"/>
    </row>
    <row r="68" ht="25.5" customHeight="1">
      <c r="K68" s="31"/>
    </row>
    <row r="69" ht="25.5" customHeight="1">
      <c r="K69" s="31"/>
    </row>
    <row r="70" ht="25.5" customHeight="1">
      <c r="K70" s="31"/>
    </row>
    <row r="71" ht="25.5" customHeight="1">
      <c r="K71" s="31"/>
    </row>
    <row r="72" ht="25.5" customHeight="1">
      <c r="K72" s="31"/>
    </row>
    <row r="73" ht="25.5" customHeight="1">
      <c r="K73" s="31"/>
    </row>
    <row r="74" ht="25.5" customHeight="1">
      <c r="K74" s="31"/>
    </row>
    <row r="75" ht="25.5" customHeight="1">
      <c r="K75" s="31"/>
    </row>
    <row r="76" ht="25.5" customHeight="1">
      <c r="K76" s="31"/>
    </row>
    <row r="77" ht="25.5" customHeight="1">
      <c r="K77" s="31"/>
    </row>
    <row r="78" ht="25.5" customHeight="1">
      <c r="K78" s="31"/>
    </row>
    <row r="79" ht="25.5" customHeight="1">
      <c r="K79" s="31"/>
    </row>
    <row r="80" ht="25.5" customHeight="1">
      <c r="K80" s="31"/>
    </row>
    <row r="81" ht="25.5" customHeight="1">
      <c r="K81" s="31"/>
    </row>
    <row r="82" ht="25.5" customHeight="1">
      <c r="K82" s="31"/>
    </row>
    <row r="83" ht="25.5" customHeight="1">
      <c r="K83" s="31"/>
    </row>
    <row r="84" ht="25.5" customHeight="1">
      <c r="K84" s="31"/>
    </row>
    <row r="85" ht="25.5" customHeight="1">
      <c r="K85" s="31"/>
    </row>
    <row r="86" ht="25.5" customHeight="1">
      <c r="K86" s="31"/>
    </row>
    <row r="87" ht="25.5" customHeight="1">
      <c r="K87" s="31"/>
    </row>
    <row r="88" ht="25.5" customHeight="1">
      <c r="K88" s="31"/>
    </row>
    <row r="89" ht="25.5" customHeight="1">
      <c r="K89" s="31"/>
    </row>
    <row r="90" ht="25.5" customHeight="1">
      <c r="K90" s="31"/>
    </row>
    <row r="91" ht="25.5" customHeight="1">
      <c r="K91" s="31"/>
    </row>
    <row r="92" ht="25.5" customHeight="1">
      <c r="K92" s="31"/>
    </row>
    <row r="93" ht="25.5" customHeight="1">
      <c r="K93" s="31"/>
    </row>
    <row r="94" ht="25.5" customHeight="1">
      <c r="K94" s="31"/>
    </row>
    <row r="95" ht="25.5" customHeight="1">
      <c r="K95" s="31"/>
    </row>
    <row r="96" ht="25.5" customHeight="1">
      <c r="K96" s="31"/>
    </row>
    <row r="97" ht="25.5" customHeight="1">
      <c r="K97" s="31"/>
    </row>
    <row r="98" ht="25.5" customHeight="1">
      <c r="K98" s="31"/>
    </row>
    <row r="99" ht="25.5" customHeight="1">
      <c r="K99" s="31"/>
    </row>
    <row r="100" ht="25.5" customHeight="1">
      <c r="K100" s="31"/>
    </row>
    <row r="101" ht="25.5" customHeight="1">
      <c r="K101" s="31"/>
    </row>
    <row r="102" ht="25.5" customHeight="1">
      <c r="K102" s="31"/>
    </row>
    <row r="103" ht="25.5" customHeight="1">
      <c r="K103" s="31"/>
    </row>
    <row r="104" ht="25.5" customHeight="1">
      <c r="K104" s="31"/>
    </row>
    <row r="105" ht="25.5" customHeight="1">
      <c r="K105" s="31"/>
    </row>
    <row r="106" ht="25.5" customHeight="1">
      <c r="K106" s="31"/>
    </row>
    <row r="107" ht="25.5" customHeight="1">
      <c r="K107" s="31"/>
    </row>
    <row r="108" ht="25.5" customHeight="1">
      <c r="K108" s="31"/>
    </row>
    <row r="109" ht="25.5" customHeight="1">
      <c r="K109" s="31"/>
    </row>
    <row r="110" ht="25.5" customHeight="1">
      <c r="K110" s="31"/>
    </row>
    <row r="111" ht="25.5" customHeight="1">
      <c r="K111" s="31"/>
    </row>
    <row r="112" ht="25.5" customHeight="1">
      <c r="K112" s="31"/>
    </row>
    <row r="113" ht="25.5" customHeight="1">
      <c r="K113" s="31"/>
    </row>
    <row r="114" ht="25.5" customHeight="1">
      <c r="K114" s="31"/>
    </row>
    <row r="115" ht="25.5" customHeight="1">
      <c r="K115" s="31"/>
    </row>
    <row r="116" ht="25.5" customHeight="1">
      <c r="K116" s="31"/>
    </row>
    <row r="117" ht="25.5" customHeight="1">
      <c r="K117" s="31"/>
    </row>
    <row r="118" ht="25.5" customHeight="1">
      <c r="K118" s="31"/>
    </row>
    <row r="119" ht="25.5" customHeight="1">
      <c r="K119" s="31"/>
    </row>
    <row r="120" ht="25.5" customHeight="1">
      <c r="K120" s="31"/>
    </row>
    <row r="121" ht="25.5" customHeight="1">
      <c r="K121" s="31"/>
    </row>
    <row r="122" ht="25.5" customHeight="1">
      <c r="K122" s="31"/>
    </row>
    <row r="123" ht="25.5" customHeight="1">
      <c r="K123" s="31"/>
    </row>
    <row r="124" ht="25.5" customHeight="1">
      <c r="K124" s="31"/>
    </row>
    <row r="125" ht="25.5" customHeight="1">
      <c r="K125" s="31"/>
    </row>
    <row r="126" ht="25.5" customHeight="1">
      <c r="K126" s="31"/>
    </row>
    <row r="127" ht="25.5" customHeight="1">
      <c r="K127" s="31"/>
    </row>
    <row r="128" ht="25.5" customHeight="1">
      <c r="K128" s="31"/>
    </row>
    <row r="129" ht="25.5" customHeight="1">
      <c r="K129" s="31"/>
    </row>
    <row r="130" ht="25.5" customHeight="1">
      <c r="K130" s="31"/>
    </row>
    <row r="131" ht="25.5" customHeight="1">
      <c r="K131" s="31"/>
    </row>
    <row r="132" ht="25.5" customHeight="1">
      <c r="K132" s="31"/>
    </row>
    <row r="133" ht="25.5" customHeight="1">
      <c r="K133" s="31"/>
    </row>
    <row r="134" ht="25.5" customHeight="1">
      <c r="K134" s="31"/>
    </row>
    <row r="135" ht="25.5" customHeight="1">
      <c r="K135" s="31"/>
    </row>
    <row r="136" ht="25.5" customHeight="1">
      <c r="K136" s="31"/>
    </row>
    <row r="137" ht="25.5" customHeight="1">
      <c r="K137" s="31"/>
    </row>
    <row r="138" ht="25.5" customHeight="1">
      <c r="K138" s="31"/>
    </row>
    <row r="139" ht="25.5" customHeight="1">
      <c r="K139" s="31"/>
    </row>
    <row r="140" ht="25.5" customHeight="1">
      <c r="K140" s="31"/>
    </row>
    <row r="141" ht="25.5" customHeight="1">
      <c r="K141" s="31"/>
    </row>
    <row r="142" ht="25.5" customHeight="1">
      <c r="K142" s="31"/>
    </row>
    <row r="143" ht="25.5" customHeight="1">
      <c r="K143" s="31"/>
    </row>
    <row r="144" ht="25.5" customHeight="1">
      <c r="K144" s="31"/>
    </row>
    <row r="145" ht="25.5" customHeight="1">
      <c r="K145" s="31"/>
    </row>
    <row r="146" ht="25.5" customHeight="1">
      <c r="K146" s="31"/>
    </row>
    <row r="147" ht="25.5" customHeight="1">
      <c r="K147" s="31"/>
    </row>
    <row r="148" ht="25.5" customHeight="1">
      <c r="K148" s="31"/>
    </row>
    <row r="149" ht="25.5" customHeight="1">
      <c r="K149" s="31"/>
    </row>
    <row r="150" ht="25.5" customHeight="1">
      <c r="K150" s="31"/>
    </row>
    <row r="151" ht="25.5" customHeight="1">
      <c r="K151" s="31"/>
    </row>
    <row r="152" ht="25.5" customHeight="1">
      <c r="K152" s="31"/>
    </row>
    <row r="153" ht="25.5" customHeight="1">
      <c r="K153" s="31"/>
    </row>
    <row r="154" ht="25.5" customHeight="1">
      <c r="K154" s="31"/>
    </row>
    <row r="155" ht="25.5" customHeight="1">
      <c r="K155" s="31"/>
    </row>
    <row r="156" ht="25.5" customHeight="1">
      <c r="K156" s="31"/>
    </row>
    <row r="157" ht="25.5" customHeight="1">
      <c r="K157" s="31"/>
    </row>
    <row r="158" ht="25.5" customHeight="1">
      <c r="K158" s="31"/>
    </row>
    <row r="159" ht="25.5" customHeight="1">
      <c r="K159" s="31"/>
    </row>
    <row r="160" ht="25.5" customHeight="1">
      <c r="K160" s="31"/>
    </row>
    <row r="161" ht="25.5" customHeight="1">
      <c r="K161" s="31"/>
    </row>
    <row r="162" ht="25.5" customHeight="1">
      <c r="K162" s="31"/>
    </row>
    <row r="163" ht="25.5" customHeight="1">
      <c r="K163" s="31"/>
    </row>
    <row r="164" ht="25.5" customHeight="1">
      <c r="K164" s="31"/>
    </row>
    <row r="165" ht="25.5" customHeight="1">
      <c r="K165" s="31"/>
    </row>
    <row r="166" ht="25.5" customHeight="1">
      <c r="K166" s="31"/>
    </row>
    <row r="167" ht="25.5" customHeight="1">
      <c r="K167" s="31"/>
    </row>
    <row r="168" ht="25.5" customHeight="1">
      <c r="K168" s="31"/>
    </row>
    <row r="169" ht="25.5" customHeight="1">
      <c r="K169" s="31"/>
    </row>
    <row r="170" ht="25.5" customHeight="1">
      <c r="K170" s="31"/>
    </row>
    <row r="171" ht="25.5" customHeight="1">
      <c r="K171" s="31"/>
    </row>
    <row r="172" ht="25.5" customHeight="1">
      <c r="K172" s="31"/>
    </row>
    <row r="173" ht="25.5" customHeight="1">
      <c r="K173" s="31"/>
    </row>
    <row r="174" ht="25.5" customHeight="1">
      <c r="K174" s="31"/>
    </row>
    <row r="175" ht="25.5" customHeight="1">
      <c r="K175" s="31"/>
    </row>
    <row r="176" ht="25.5" customHeight="1">
      <c r="K176" s="31"/>
    </row>
    <row r="177" ht="25.5" customHeight="1">
      <c r="K177" s="31"/>
    </row>
    <row r="178" ht="25.5" customHeight="1">
      <c r="K178" s="31"/>
    </row>
    <row r="179" ht="25.5" customHeight="1">
      <c r="K179" s="31"/>
    </row>
    <row r="180" ht="25.5" customHeight="1">
      <c r="K180" s="31"/>
    </row>
    <row r="181" ht="25.5" customHeight="1">
      <c r="K181" s="31"/>
    </row>
    <row r="182" ht="25.5" customHeight="1">
      <c r="K182" s="31"/>
    </row>
    <row r="183" ht="25.5" customHeight="1">
      <c r="K183" s="31"/>
    </row>
    <row r="184" ht="25.5" customHeight="1">
      <c r="K184" s="31"/>
    </row>
    <row r="185" ht="25.5" customHeight="1">
      <c r="K185" s="31"/>
    </row>
    <row r="186" ht="25.5" customHeight="1">
      <c r="K186" s="31"/>
    </row>
    <row r="187" ht="25.5" customHeight="1">
      <c r="K187" s="31"/>
    </row>
    <row r="188" ht="25.5" customHeight="1">
      <c r="K188" s="31"/>
    </row>
    <row r="189" ht="25.5" customHeight="1">
      <c r="K189" s="31"/>
    </row>
    <row r="190" ht="25.5" customHeight="1">
      <c r="K190" s="31"/>
    </row>
    <row r="191" ht="25.5" customHeight="1">
      <c r="K191" s="31"/>
    </row>
    <row r="192" ht="25.5" customHeight="1">
      <c r="K192" s="31"/>
    </row>
    <row r="193" ht="25.5" customHeight="1">
      <c r="K193" s="31"/>
    </row>
    <row r="194" ht="25.5" customHeight="1">
      <c r="K194" s="31"/>
    </row>
    <row r="195" ht="25.5" customHeight="1">
      <c r="K195" s="31"/>
    </row>
    <row r="196" ht="25.5" customHeight="1">
      <c r="K196" s="31"/>
    </row>
    <row r="197" ht="25.5" customHeight="1">
      <c r="K197" s="31"/>
    </row>
    <row r="198" ht="25.5" customHeight="1">
      <c r="K198" s="31"/>
    </row>
    <row r="199" ht="25.5" customHeight="1">
      <c r="K199" s="31"/>
    </row>
    <row r="200" ht="25.5" customHeight="1">
      <c r="K200" s="31"/>
    </row>
    <row r="201" ht="25.5" customHeight="1">
      <c r="K201" s="31"/>
    </row>
    <row r="202" ht="25.5" customHeight="1">
      <c r="K202" s="31"/>
    </row>
    <row r="203" ht="25.5" customHeight="1">
      <c r="K203" s="31"/>
    </row>
    <row r="204" ht="25.5" customHeight="1">
      <c r="K204" s="31"/>
    </row>
    <row r="205" ht="25.5" customHeight="1">
      <c r="K205" s="31"/>
    </row>
    <row r="206" ht="25.5" customHeight="1">
      <c r="K206" s="31"/>
    </row>
    <row r="207" ht="25.5" customHeight="1">
      <c r="K207" s="31"/>
    </row>
    <row r="208" ht="25.5" customHeight="1">
      <c r="K208" s="31"/>
    </row>
    <row r="209" ht="25.5" customHeight="1">
      <c r="K209" s="31"/>
    </row>
    <row r="210" ht="25.5" customHeight="1">
      <c r="K210" s="31"/>
    </row>
    <row r="211" ht="25.5" customHeight="1">
      <c r="K211" s="31"/>
    </row>
    <row r="212" ht="25.5" customHeight="1">
      <c r="K212" s="31"/>
    </row>
    <row r="213" ht="25.5" customHeight="1">
      <c r="K213" s="31"/>
    </row>
    <row r="214" ht="25.5" customHeight="1">
      <c r="K214" s="31"/>
    </row>
    <row r="215" ht="25.5" customHeight="1">
      <c r="K215" s="31"/>
    </row>
    <row r="216" ht="25.5" customHeight="1">
      <c r="K216" s="31"/>
    </row>
    <row r="217" ht="25.5" customHeight="1">
      <c r="K217" s="31"/>
    </row>
    <row r="218" ht="25.5" customHeight="1">
      <c r="K218" s="31"/>
    </row>
    <row r="219" ht="25.5" customHeight="1">
      <c r="K219" s="31"/>
    </row>
    <row r="220" ht="25.5" customHeight="1">
      <c r="K220" s="31"/>
    </row>
    <row r="221" ht="25.5" customHeight="1">
      <c r="K221" s="31"/>
    </row>
    <row r="222" ht="25.5" customHeight="1">
      <c r="K222" s="31"/>
    </row>
    <row r="223" ht="25.5" customHeight="1">
      <c r="K223" s="31"/>
    </row>
    <row r="224" ht="25.5" customHeight="1">
      <c r="K224" s="31"/>
    </row>
    <row r="225" ht="25.5" customHeight="1">
      <c r="K225" s="31"/>
    </row>
    <row r="226" ht="25.5" customHeight="1">
      <c r="K226" s="31"/>
    </row>
    <row r="227" ht="25.5" customHeight="1">
      <c r="K227" s="31"/>
    </row>
    <row r="228" ht="25.5" customHeight="1">
      <c r="K228" s="31"/>
    </row>
    <row r="229" ht="25.5" customHeight="1">
      <c r="K229" s="31"/>
    </row>
    <row r="230" ht="25.5" customHeight="1">
      <c r="K230" s="31"/>
    </row>
    <row r="231" ht="25.5" customHeight="1">
      <c r="K231" s="31"/>
    </row>
    <row r="232" ht="25.5" customHeight="1">
      <c r="K232" s="31"/>
    </row>
    <row r="233" ht="25.5" customHeight="1">
      <c r="K233" s="31"/>
    </row>
    <row r="234" ht="25.5" customHeight="1">
      <c r="K234" s="31"/>
    </row>
    <row r="235" ht="25.5" customHeight="1">
      <c r="K235" s="31"/>
    </row>
    <row r="236" ht="25.5" customHeight="1">
      <c r="K236" s="31"/>
    </row>
    <row r="237" ht="25.5" customHeight="1">
      <c r="K237" s="31"/>
    </row>
    <row r="238" ht="25.5" customHeight="1">
      <c r="K238" s="31"/>
    </row>
    <row r="239" ht="25.5" customHeight="1">
      <c r="K239" s="31"/>
    </row>
    <row r="240" ht="25.5" customHeight="1">
      <c r="K240" s="31"/>
    </row>
    <row r="241" ht="25.5" customHeight="1">
      <c r="K241" s="31"/>
    </row>
    <row r="242" ht="25.5" customHeight="1">
      <c r="K242" s="31"/>
    </row>
    <row r="243" ht="25.5" customHeight="1">
      <c r="K243" s="31"/>
    </row>
    <row r="244" ht="25.5" customHeight="1">
      <c r="K244" s="31"/>
    </row>
    <row r="245" ht="25.5" customHeight="1">
      <c r="K245" s="31"/>
    </row>
    <row r="246" ht="25.5" customHeight="1">
      <c r="K246" s="31"/>
    </row>
    <row r="247" ht="25.5" customHeight="1">
      <c r="K247" s="31"/>
    </row>
    <row r="248" ht="25.5" customHeight="1">
      <c r="K248" s="31"/>
    </row>
    <row r="249" ht="25.5" customHeight="1">
      <c r="K249" s="31"/>
    </row>
    <row r="250" ht="25.5" customHeight="1">
      <c r="K250" s="31"/>
    </row>
    <row r="251" ht="25.5" customHeight="1">
      <c r="K251" s="31"/>
    </row>
    <row r="252" ht="25.5" customHeight="1">
      <c r="K252" s="31"/>
    </row>
    <row r="253" ht="25.5" customHeight="1">
      <c r="K253" s="31"/>
    </row>
    <row r="254" ht="25.5" customHeight="1">
      <c r="K254" s="31"/>
    </row>
    <row r="255" ht="25.5" customHeight="1">
      <c r="K255" s="31"/>
    </row>
    <row r="256" ht="25.5" customHeight="1">
      <c r="K256" s="31"/>
    </row>
    <row r="257" ht="25.5" customHeight="1">
      <c r="K257" s="31"/>
    </row>
    <row r="258" ht="25.5" customHeight="1">
      <c r="K258" s="31"/>
    </row>
    <row r="259" ht="25.5" customHeight="1">
      <c r="K259" s="31"/>
    </row>
    <row r="260" ht="25.5" customHeight="1">
      <c r="K260" s="31"/>
    </row>
    <row r="261" ht="25.5" customHeight="1">
      <c r="K261" s="31"/>
    </row>
    <row r="262" ht="25.5" customHeight="1">
      <c r="K262" s="31"/>
    </row>
    <row r="263" ht="25.5" customHeight="1">
      <c r="K263" s="31"/>
    </row>
    <row r="264" ht="25.5" customHeight="1">
      <c r="K264" s="31"/>
    </row>
    <row r="265" ht="25.5" customHeight="1">
      <c r="K265" s="31"/>
    </row>
    <row r="266" ht="25.5" customHeight="1">
      <c r="K266" s="31"/>
    </row>
    <row r="267" ht="25.5" customHeight="1">
      <c r="K267" s="31"/>
    </row>
    <row r="268" ht="25.5" customHeight="1">
      <c r="K268" s="31"/>
    </row>
    <row r="269" ht="25.5" customHeight="1">
      <c r="K269" s="31"/>
    </row>
    <row r="270" ht="25.5" customHeight="1">
      <c r="K270" s="31"/>
    </row>
    <row r="271" ht="25.5" customHeight="1">
      <c r="K271" s="31"/>
    </row>
    <row r="272" ht="25.5" customHeight="1">
      <c r="K272" s="31"/>
    </row>
    <row r="273" ht="25.5" customHeight="1">
      <c r="K273" s="31"/>
    </row>
    <row r="274" ht="25.5" customHeight="1">
      <c r="K274" s="31"/>
    </row>
    <row r="275" ht="25.5" customHeight="1">
      <c r="K275" s="31"/>
    </row>
    <row r="276" ht="25.5" customHeight="1">
      <c r="K276" s="31"/>
    </row>
    <row r="277" ht="25.5" customHeight="1">
      <c r="K277" s="31"/>
    </row>
    <row r="278" ht="25.5" customHeight="1">
      <c r="K278" s="31"/>
    </row>
    <row r="279" ht="25.5" customHeight="1">
      <c r="K279" s="31"/>
    </row>
    <row r="280" ht="25.5" customHeight="1">
      <c r="K280" s="31"/>
    </row>
    <row r="281" ht="25.5" customHeight="1">
      <c r="K281" s="31"/>
    </row>
    <row r="282" ht="25.5" customHeight="1">
      <c r="K282" s="31"/>
    </row>
    <row r="283" ht="25.5" customHeight="1">
      <c r="K283" s="31"/>
    </row>
    <row r="284" ht="25.5" customHeight="1">
      <c r="K284" s="31"/>
    </row>
    <row r="285" ht="25.5" customHeight="1">
      <c r="K285" s="31"/>
    </row>
    <row r="286" ht="25.5" customHeight="1">
      <c r="K286" s="31"/>
    </row>
    <row r="287" ht="25.5" customHeight="1">
      <c r="K287" s="31"/>
    </row>
    <row r="288" ht="25.5" customHeight="1">
      <c r="K288" s="31"/>
    </row>
    <row r="289" ht="25.5" customHeight="1">
      <c r="K289" s="31"/>
    </row>
    <row r="290" ht="25.5" customHeight="1">
      <c r="K290" s="31"/>
    </row>
    <row r="291" ht="25.5" customHeight="1">
      <c r="K291" s="31"/>
    </row>
    <row r="292" ht="25.5" customHeight="1">
      <c r="K292" s="31"/>
    </row>
    <row r="293" ht="25.5" customHeight="1">
      <c r="K293" s="31"/>
    </row>
    <row r="294" ht="25.5" customHeight="1">
      <c r="K294" s="31"/>
    </row>
    <row r="295" ht="25.5" customHeight="1">
      <c r="K295" s="31"/>
    </row>
    <row r="296" ht="25.5" customHeight="1">
      <c r="K296" s="31"/>
    </row>
    <row r="297" ht="25.5" customHeight="1">
      <c r="K297" s="31"/>
    </row>
    <row r="298" ht="25.5" customHeight="1">
      <c r="K298" s="31"/>
    </row>
    <row r="299" ht="25.5" customHeight="1">
      <c r="K299" s="31"/>
    </row>
    <row r="300" ht="25.5" customHeight="1">
      <c r="K300" s="31"/>
    </row>
    <row r="301" ht="25.5" customHeight="1">
      <c r="K301" s="31"/>
    </row>
    <row r="302" ht="25.5" customHeight="1">
      <c r="K302" s="31"/>
    </row>
    <row r="303" ht="25.5" customHeight="1">
      <c r="K303" s="31"/>
    </row>
    <row r="304" ht="25.5" customHeight="1">
      <c r="K304" s="31"/>
    </row>
    <row r="305" ht="25.5" customHeight="1">
      <c r="K305" s="31"/>
    </row>
    <row r="306" ht="25.5" customHeight="1">
      <c r="K306" s="31"/>
    </row>
    <row r="307" ht="25.5" customHeight="1">
      <c r="K307" s="31"/>
    </row>
    <row r="308" ht="25.5" customHeight="1">
      <c r="K308" s="31"/>
    </row>
    <row r="309" ht="25.5" customHeight="1">
      <c r="K309" s="31"/>
    </row>
    <row r="310" ht="25.5" customHeight="1">
      <c r="K310" s="31"/>
    </row>
    <row r="311" ht="25.5" customHeight="1">
      <c r="K311" s="31"/>
    </row>
    <row r="312" ht="25.5" customHeight="1">
      <c r="K312" s="31"/>
    </row>
    <row r="313" ht="25.5" customHeight="1">
      <c r="K313" s="31"/>
    </row>
    <row r="314" ht="25.5" customHeight="1">
      <c r="K314" s="31"/>
    </row>
    <row r="315" ht="25.5" customHeight="1">
      <c r="K315" s="31"/>
    </row>
    <row r="316" ht="25.5" customHeight="1">
      <c r="K316" s="31"/>
    </row>
    <row r="317" ht="25.5" customHeight="1">
      <c r="K317" s="31"/>
    </row>
    <row r="318" ht="25.5" customHeight="1">
      <c r="K318" s="31"/>
    </row>
    <row r="319" ht="25.5" customHeight="1">
      <c r="K319" s="31"/>
    </row>
    <row r="320" ht="25.5" customHeight="1">
      <c r="K320" s="31"/>
    </row>
    <row r="321" ht="25.5" customHeight="1">
      <c r="K321" s="31"/>
    </row>
    <row r="322" ht="25.5" customHeight="1">
      <c r="K322" s="31"/>
    </row>
    <row r="323" ht="25.5" customHeight="1">
      <c r="K323" s="31"/>
    </row>
    <row r="324" ht="25.5" customHeight="1">
      <c r="K324" s="31"/>
    </row>
    <row r="325" ht="25.5" customHeight="1">
      <c r="K325" s="31"/>
    </row>
    <row r="326" ht="25.5" customHeight="1">
      <c r="K326" s="31"/>
    </row>
    <row r="327" ht="25.5" customHeight="1">
      <c r="K327" s="31"/>
    </row>
    <row r="328" ht="25.5" customHeight="1">
      <c r="K328" s="31"/>
    </row>
    <row r="329" ht="25.5" customHeight="1">
      <c r="K329" s="31"/>
    </row>
    <row r="330" ht="25.5" customHeight="1">
      <c r="K330" s="31"/>
    </row>
    <row r="331" ht="25.5" customHeight="1">
      <c r="K331" s="31"/>
    </row>
    <row r="332" ht="25.5" customHeight="1">
      <c r="K332" s="31"/>
    </row>
    <row r="333" ht="25.5" customHeight="1">
      <c r="K333" s="31"/>
    </row>
    <row r="334" ht="25.5" customHeight="1">
      <c r="K334" s="31"/>
    </row>
    <row r="335" ht="25.5" customHeight="1">
      <c r="K335" s="31"/>
    </row>
    <row r="336" ht="25.5" customHeight="1">
      <c r="K336" s="31"/>
    </row>
    <row r="337" ht="25.5" customHeight="1">
      <c r="K337" s="31"/>
    </row>
    <row r="338" ht="25.5" customHeight="1">
      <c r="K338" s="31"/>
    </row>
    <row r="339" ht="25.5" customHeight="1">
      <c r="K339" s="31"/>
    </row>
    <row r="340" ht="25.5" customHeight="1">
      <c r="K340" s="31"/>
    </row>
    <row r="341" ht="25.5" customHeight="1">
      <c r="K341" s="31"/>
    </row>
    <row r="342" ht="25.5" customHeight="1">
      <c r="K342" s="31"/>
    </row>
    <row r="343" ht="25.5" customHeight="1">
      <c r="K343" s="31"/>
    </row>
    <row r="344" ht="25.5" customHeight="1">
      <c r="K344" s="31"/>
    </row>
    <row r="345" ht="25.5" customHeight="1">
      <c r="K345" s="31"/>
    </row>
    <row r="346" ht="25.5" customHeight="1">
      <c r="K346" s="31"/>
    </row>
    <row r="347" ht="25.5" customHeight="1">
      <c r="K347" s="31"/>
    </row>
    <row r="348" ht="25.5" customHeight="1">
      <c r="K348" s="31"/>
    </row>
    <row r="349" ht="25.5" customHeight="1">
      <c r="K349" s="31"/>
    </row>
    <row r="350" ht="25.5" customHeight="1">
      <c r="K350" s="31"/>
    </row>
    <row r="351" ht="25.5" customHeight="1">
      <c r="K351" s="31"/>
    </row>
    <row r="352" ht="25.5" customHeight="1">
      <c r="K352" s="31"/>
    </row>
    <row r="353" ht="25.5" customHeight="1">
      <c r="K353" s="31"/>
    </row>
    <row r="354" ht="25.5" customHeight="1">
      <c r="K354" s="31"/>
    </row>
    <row r="355" ht="25.5" customHeight="1">
      <c r="K355" s="31"/>
    </row>
    <row r="356" ht="25.5" customHeight="1">
      <c r="K356" s="31"/>
    </row>
    <row r="357" ht="25.5" customHeight="1">
      <c r="K357" s="31"/>
    </row>
    <row r="358" ht="25.5" customHeight="1">
      <c r="K358" s="31"/>
    </row>
    <row r="359" ht="25.5" customHeight="1">
      <c r="K359" s="31"/>
    </row>
    <row r="360" ht="25.5" customHeight="1">
      <c r="K360" s="31"/>
    </row>
    <row r="361" ht="25.5" customHeight="1">
      <c r="K361" s="31"/>
    </row>
    <row r="362" ht="25.5" customHeight="1">
      <c r="K362" s="31"/>
    </row>
    <row r="363" ht="25.5" customHeight="1">
      <c r="K363" s="31"/>
    </row>
    <row r="364" ht="25.5" customHeight="1">
      <c r="K364" s="31"/>
    </row>
    <row r="365" ht="25.5" customHeight="1">
      <c r="K365" s="31"/>
    </row>
    <row r="366" ht="25.5" customHeight="1">
      <c r="K366" s="31"/>
    </row>
    <row r="367" ht="25.5" customHeight="1">
      <c r="K367" s="31"/>
    </row>
    <row r="368" ht="25.5" customHeight="1">
      <c r="K368" s="31"/>
    </row>
    <row r="369" ht="25.5" customHeight="1">
      <c r="K369" s="31"/>
    </row>
    <row r="370" ht="25.5" customHeight="1">
      <c r="K370" s="31"/>
    </row>
    <row r="371" ht="25.5" customHeight="1">
      <c r="K371" s="31"/>
    </row>
    <row r="372" ht="25.5" customHeight="1">
      <c r="K372" s="31"/>
    </row>
    <row r="373" ht="25.5" customHeight="1">
      <c r="K373" s="31"/>
    </row>
    <row r="374" ht="25.5" customHeight="1">
      <c r="K374" s="31"/>
    </row>
    <row r="375" ht="25.5" customHeight="1">
      <c r="K375" s="31"/>
    </row>
    <row r="376" ht="25.5" customHeight="1">
      <c r="K376" s="31"/>
    </row>
    <row r="377" ht="25.5" customHeight="1">
      <c r="K377" s="31"/>
    </row>
    <row r="378" ht="25.5" customHeight="1">
      <c r="K378" s="31"/>
    </row>
    <row r="379" ht="25.5" customHeight="1">
      <c r="K379" s="31"/>
    </row>
    <row r="380" ht="25.5" customHeight="1">
      <c r="K380" s="31"/>
    </row>
    <row r="381" ht="25.5" customHeight="1">
      <c r="K381" s="31"/>
    </row>
    <row r="382" ht="25.5" customHeight="1">
      <c r="K382" s="31"/>
    </row>
    <row r="383" ht="25.5" customHeight="1">
      <c r="K383" s="31"/>
    </row>
    <row r="384" ht="25.5" customHeight="1">
      <c r="K384" s="31"/>
    </row>
    <row r="385" ht="25.5" customHeight="1">
      <c r="K385" s="31"/>
    </row>
    <row r="386" ht="25.5" customHeight="1">
      <c r="K386" s="31"/>
    </row>
    <row r="387" ht="25.5" customHeight="1">
      <c r="K387" s="31"/>
    </row>
    <row r="388" ht="25.5" customHeight="1">
      <c r="K388" s="31"/>
    </row>
    <row r="389" ht="25.5" customHeight="1">
      <c r="K389" s="31"/>
    </row>
    <row r="390" ht="25.5" customHeight="1">
      <c r="K390" s="31"/>
    </row>
    <row r="391" ht="25.5" customHeight="1">
      <c r="K391" s="31"/>
    </row>
    <row r="392" ht="25.5" customHeight="1">
      <c r="K392" s="31"/>
    </row>
    <row r="393" ht="25.5" customHeight="1">
      <c r="K393" s="31"/>
    </row>
    <row r="394" ht="25.5" customHeight="1">
      <c r="K394" s="31"/>
    </row>
    <row r="395" ht="25.5" customHeight="1">
      <c r="K395" s="31"/>
    </row>
    <row r="396" ht="25.5" customHeight="1">
      <c r="K396" s="31"/>
    </row>
    <row r="397" ht="25.5" customHeight="1">
      <c r="K397" s="31"/>
    </row>
    <row r="398" ht="25.5" customHeight="1">
      <c r="K398" s="31"/>
    </row>
    <row r="399" ht="25.5" customHeight="1">
      <c r="K399" s="31"/>
    </row>
    <row r="400" ht="25.5" customHeight="1">
      <c r="K400" s="31"/>
    </row>
    <row r="401" ht="25.5" customHeight="1">
      <c r="K401" s="31"/>
    </row>
    <row r="402" ht="25.5" customHeight="1">
      <c r="K402" s="31"/>
    </row>
    <row r="403" ht="25.5" customHeight="1">
      <c r="K403" s="31"/>
    </row>
    <row r="404" ht="25.5" customHeight="1">
      <c r="K404" s="31"/>
    </row>
    <row r="405" ht="25.5" customHeight="1">
      <c r="K405" s="31"/>
    </row>
    <row r="406" ht="25.5" customHeight="1">
      <c r="K406" s="31"/>
    </row>
    <row r="407" ht="25.5" customHeight="1">
      <c r="K407" s="31"/>
    </row>
    <row r="408" ht="25.5" customHeight="1">
      <c r="K408" s="31"/>
    </row>
    <row r="409" ht="25.5" customHeight="1">
      <c r="K409" s="31"/>
    </row>
    <row r="410" ht="25.5" customHeight="1">
      <c r="K410" s="31"/>
    </row>
    <row r="411" ht="25.5" customHeight="1">
      <c r="K411" s="31"/>
    </row>
    <row r="412" ht="25.5" customHeight="1">
      <c r="K412" s="31"/>
    </row>
    <row r="413" ht="25.5" customHeight="1">
      <c r="K413" s="31"/>
    </row>
    <row r="414" ht="25.5" customHeight="1">
      <c r="K414" s="31"/>
    </row>
    <row r="415" ht="25.5" customHeight="1">
      <c r="K415" s="31"/>
    </row>
    <row r="416" ht="25.5" customHeight="1">
      <c r="K416" s="31"/>
    </row>
    <row r="417" ht="25.5" customHeight="1">
      <c r="K417" s="31"/>
    </row>
    <row r="418" ht="25.5" customHeight="1">
      <c r="K418" s="31"/>
    </row>
    <row r="419" ht="25.5" customHeight="1">
      <c r="K419" s="31"/>
    </row>
    <row r="420" ht="25.5" customHeight="1">
      <c r="K420" s="31"/>
    </row>
    <row r="421" ht="25.5" customHeight="1">
      <c r="K421" s="31"/>
    </row>
    <row r="422" ht="25.5" customHeight="1">
      <c r="K422" s="31"/>
    </row>
    <row r="423" ht="25.5" customHeight="1">
      <c r="K423" s="31"/>
    </row>
    <row r="424" ht="25.5" customHeight="1">
      <c r="K424" s="31"/>
    </row>
    <row r="425" ht="25.5" customHeight="1">
      <c r="K425" s="31"/>
    </row>
    <row r="426" ht="25.5" customHeight="1">
      <c r="K426" s="31"/>
    </row>
    <row r="427" ht="25.5" customHeight="1">
      <c r="K427" s="31"/>
    </row>
    <row r="428" ht="25.5" customHeight="1">
      <c r="K428" s="31"/>
    </row>
    <row r="429" ht="25.5" customHeight="1">
      <c r="K429" s="31"/>
    </row>
    <row r="430" ht="25.5" customHeight="1">
      <c r="K430" s="31"/>
    </row>
    <row r="431" ht="25.5" customHeight="1">
      <c r="K431" s="31"/>
    </row>
    <row r="432" ht="25.5" customHeight="1">
      <c r="K432" s="31"/>
    </row>
    <row r="433" ht="25.5" customHeight="1">
      <c r="K433" s="31"/>
    </row>
    <row r="434" ht="25.5" customHeight="1">
      <c r="K434" s="31"/>
    </row>
    <row r="435" ht="25.5" customHeight="1">
      <c r="K435" s="31"/>
    </row>
    <row r="436" ht="25.5" customHeight="1">
      <c r="K436" s="31"/>
    </row>
    <row r="437" ht="25.5" customHeight="1">
      <c r="K437" s="31"/>
    </row>
    <row r="438" ht="25.5" customHeight="1">
      <c r="K438" s="31"/>
    </row>
    <row r="439" ht="25.5" customHeight="1">
      <c r="K439" s="31"/>
    </row>
    <row r="440" ht="25.5" customHeight="1">
      <c r="K440" s="31"/>
    </row>
    <row r="441" ht="25.5" customHeight="1">
      <c r="K441" s="31"/>
    </row>
    <row r="442" ht="25.5" customHeight="1">
      <c r="K442" s="31"/>
    </row>
    <row r="443" ht="25.5" customHeight="1">
      <c r="K443" s="31"/>
    </row>
    <row r="444" ht="25.5" customHeight="1">
      <c r="K444" s="31"/>
    </row>
    <row r="445" ht="25.5" customHeight="1">
      <c r="K445" s="31"/>
    </row>
    <row r="446" ht="25.5" customHeight="1">
      <c r="K446" s="31"/>
    </row>
    <row r="447" ht="25.5" customHeight="1">
      <c r="K447" s="31"/>
    </row>
    <row r="448" ht="25.5" customHeight="1">
      <c r="K448" s="31"/>
    </row>
    <row r="449" ht="25.5" customHeight="1">
      <c r="K449" s="31"/>
    </row>
    <row r="450" ht="25.5" customHeight="1">
      <c r="K450" s="31"/>
    </row>
    <row r="451" ht="25.5" customHeight="1">
      <c r="K451" s="31"/>
    </row>
    <row r="452" ht="25.5" customHeight="1">
      <c r="K452" s="31"/>
    </row>
    <row r="453" ht="25.5" customHeight="1">
      <c r="K453" s="31"/>
    </row>
    <row r="454" ht="25.5" customHeight="1">
      <c r="K454" s="31"/>
    </row>
    <row r="455" ht="25.5" customHeight="1">
      <c r="K455" s="31"/>
    </row>
    <row r="456" ht="25.5" customHeight="1">
      <c r="K456" s="31"/>
    </row>
    <row r="457" ht="25.5" customHeight="1">
      <c r="K457" s="31"/>
    </row>
    <row r="458" ht="25.5" customHeight="1">
      <c r="K458" s="31"/>
    </row>
    <row r="459" ht="25.5" customHeight="1">
      <c r="K459" s="31"/>
    </row>
    <row r="460" ht="25.5" customHeight="1">
      <c r="K460" s="31"/>
    </row>
    <row r="461" ht="25.5" customHeight="1">
      <c r="K461" s="31"/>
    </row>
    <row r="462" ht="25.5" customHeight="1">
      <c r="K462" s="31"/>
    </row>
    <row r="463" ht="25.5" customHeight="1">
      <c r="K463" s="31"/>
    </row>
    <row r="464" ht="25.5" customHeight="1">
      <c r="K464" s="31"/>
    </row>
    <row r="465" ht="25.5" customHeight="1">
      <c r="K465" s="31"/>
    </row>
    <row r="466" ht="25.5" customHeight="1">
      <c r="K466" s="31"/>
    </row>
    <row r="467" ht="25.5" customHeight="1">
      <c r="K467" s="31"/>
    </row>
    <row r="468" ht="25.5" customHeight="1">
      <c r="K468" s="31"/>
    </row>
    <row r="469" ht="25.5" customHeight="1">
      <c r="K469" s="31"/>
    </row>
    <row r="470" ht="25.5" customHeight="1">
      <c r="K470" s="31"/>
    </row>
    <row r="471" ht="25.5" customHeight="1">
      <c r="K471" s="31"/>
    </row>
    <row r="472" ht="25.5" customHeight="1">
      <c r="K472" s="31"/>
    </row>
    <row r="473" ht="25.5" customHeight="1">
      <c r="K473" s="31"/>
    </row>
    <row r="474" ht="25.5" customHeight="1">
      <c r="K474" s="31"/>
    </row>
    <row r="475" ht="25.5" customHeight="1">
      <c r="K475" s="3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97"/>
  <sheetViews>
    <sheetView showGridLines="0" zoomScale="50" zoomScaleNormal="50" zoomScaleSheetLayoutView="75" workbookViewId="0" topLeftCell="A1">
      <selection activeCell="A1" sqref="A1"/>
    </sheetView>
  </sheetViews>
  <sheetFormatPr defaultColWidth="9.77734375" defaultRowHeight="25.5" customHeight="1"/>
  <cols>
    <col min="1" max="1" width="3.6640625" style="4" customWidth="1"/>
    <col min="2" max="2" width="5.3359375" style="4" customWidth="1"/>
    <col min="3" max="3" width="3.77734375" style="4" customWidth="1"/>
    <col min="4" max="4" width="7.88671875" style="4" customWidth="1"/>
    <col min="5" max="9" width="9.77734375" style="4" customWidth="1"/>
    <col min="10" max="11" width="11.77734375" style="4" customWidth="1"/>
    <col min="12" max="12" width="11.77734375" style="33" customWidth="1"/>
    <col min="13" max="13" width="13.99609375" style="4" customWidth="1"/>
    <col min="14" max="16384" width="9.77734375" style="4" customWidth="1"/>
  </cols>
  <sheetData>
    <row r="1" spans="1:12" s="2" customFormat="1" ht="25.5" customHeight="1">
      <c r="A1" s="42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5"/>
    </row>
    <row r="2" spans="12:13" ht="25.5" customHeight="1">
      <c r="L2" s="49"/>
      <c r="M2" s="45"/>
    </row>
    <row r="3" spans="12:13" ht="25.5" customHeight="1">
      <c r="L3" s="49"/>
      <c r="M3" s="509"/>
    </row>
    <row r="4" spans="1:13" ht="25.5" customHeight="1" thickBot="1">
      <c r="A4" s="90" t="s">
        <v>10</v>
      </c>
      <c r="B4" s="6"/>
      <c r="C4" s="6"/>
      <c r="D4" s="6"/>
      <c r="E4" s="6"/>
      <c r="F4" s="6"/>
      <c r="G4" s="6"/>
      <c r="H4" s="6"/>
      <c r="I4" s="6"/>
      <c r="J4" s="6"/>
      <c r="K4" s="6"/>
      <c r="L4" s="68" t="s">
        <v>101</v>
      </c>
      <c r="M4" s="69" t="s">
        <v>47</v>
      </c>
    </row>
    <row r="5" spans="1:13" ht="25.5" customHeight="1">
      <c r="A5" s="67" t="s">
        <v>265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378">
        <v>136373</v>
      </c>
      <c r="M5" s="358">
        <v>126280</v>
      </c>
    </row>
    <row r="6" spans="1:13" ht="25.5" customHeight="1">
      <c r="A6" s="67" t="s">
        <v>114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378"/>
      <c r="M6" s="358"/>
    </row>
    <row r="7" spans="1:13" ht="25.5" customHeight="1">
      <c r="A7" s="347"/>
      <c r="B7" s="85" t="s">
        <v>267</v>
      </c>
      <c r="C7" s="85"/>
      <c r="D7" s="85"/>
      <c r="E7" s="85"/>
      <c r="F7" s="85"/>
      <c r="G7" s="85"/>
      <c r="H7" s="85"/>
      <c r="I7" s="85"/>
      <c r="J7" s="85"/>
      <c r="K7" s="85"/>
      <c r="L7" s="378">
        <v>120449</v>
      </c>
      <c r="M7" s="358">
        <v>115004</v>
      </c>
    </row>
    <row r="8" spans="1:13" ht="25.5" customHeight="1">
      <c r="A8" s="347"/>
      <c r="B8" s="85" t="s">
        <v>121</v>
      </c>
      <c r="C8" s="85"/>
      <c r="D8" s="85"/>
      <c r="E8" s="85"/>
      <c r="F8" s="85"/>
      <c r="G8" s="85"/>
      <c r="H8" s="85"/>
      <c r="I8" s="85"/>
      <c r="J8" s="85"/>
      <c r="K8" s="85"/>
      <c r="L8" s="378">
        <v>12646</v>
      </c>
      <c r="M8" s="358">
        <v>7663</v>
      </c>
    </row>
    <row r="9" spans="1:13" ht="25.5" customHeight="1">
      <c r="A9" s="348"/>
      <c r="B9" s="101" t="s">
        <v>266</v>
      </c>
      <c r="C9" s="101"/>
      <c r="D9" s="101"/>
      <c r="E9" s="101"/>
      <c r="F9" s="101"/>
      <c r="G9" s="101"/>
      <c r="H9" s="101"/>
      <c r="I9" s="101"/>
      <c r="J9" s="101"/>
      <c r="K9" s="101"/>
      <c r="L9" s="466">
        <v>-3765</v>
      </c>
      <c r="M9" s="360">
        <v>-3583</v>
      </c>
    </row>
    <row r="10" spans="1:13" ht="25.5" customHeight="1">
      <c r="A10" s="348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466">
        <f>SUM(L7:L9)</f>
        <v>129330</v>
      </c>
      <c r="M10" s="360">
        <f>SUM(M7:M9)</f>
        <v>119084</v>
      </c>
    </row>
    <row r="11" spans="1:13" ht="12.75" customHeight="1">
      <c r="A11" s="347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378"/>
      <c r="M11" s="358"/>
    </row>
    <row r="12" spans="1:13" ht="25.5" customHeight="1" thickBot="1">
      <c r="A12" s="349" t="s">
        <v>298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469">
        <f>L5-L10</f>
        <v>7043</v>
      </c>
      <c r="M12" s="470">
        <f>M5-M10</f>
        <v>7196</v>
      </c>
    </row>
    <row r="13" spans="1:13" ht="25.5" customHeight="1">
      <c r="A13" s="347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378"/>
      <c r="M13" s="358"/>
    </row>
    <row r="14" spans="1:13" ht="25.5" customHeight="1">
      <c r="A14" s="67" t="s">
        <v>124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378">
        <v>100</v>
      </c>
      <c r="M14" s="358">
        <v>100</v>
      </c>
    </row>
    <row r="15" spans="1:13" ht="25.5" customHeight="1">
      <c r="A15" s="67" t="s">
        <v>125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378">
        <v>553</v>
      </c>
      <c r="M15" s="358">
        <v>550</v>
      </c>
    </row>
    <row r="16" spans="1:13" ht="25.5" customHeight="1">
      <c r="A16" s="67" t="s">
        <v>268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378">
        <v>2625</v>
      </c>
      <c r="M16" s="358">
        <v>2963</v>
      </c>
    </row>
    <row r="17" spans="1:13" ht="25.5" customHeight="1">
      <c r="A17" s="350" t="s">
        <v>269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359">
        <v>3765</v>
      </c>
      <c r="M17" s="363">
        <v>3583</v>
      </c>
    </row>
    <row r="18" spans="1:13" ht="12.75" customHeight="1">
      <c r="A18" s="67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378"/>
      <c r="M18" s="358"/>
    </row>
    <row r="19" spans="1:13" ht="25.5" customHeight="1" thickBot="1">
      <c r="A19" s="349" t="s">
        <v>299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469">
        <f>SUM(L14:L18)</f>
        <v>7043</v>
      </c>
      <c r="M19" s="470">
        <f>SUM(M14:M18)</f>
        <v>7196</v>
      </c>
    </row>
    <row r="20" spans="1:13" ht="25.5" customHeight="1">
      <c r="A20" s="347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378"/>
      <c r="M20" s="358"/>
    </row>
    <row r="21" spans="1:13" ht="25.5" customHeight="1" thickBot="1">
      <c r="A21" s="90" t="s">
        <v>25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469" t="s">
        <v>101</v>
      </c>
      <c r="M21" s="470" t="s">
        <v>47</v>
      </c>
    </row>
    <row r="22" spans="1:13" ht="25.5" customHeight="1">
      <c r="A22" s="67" t="s">
        <v>200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378">
        <v>485</v>
      </c>
      <c r="M22" s="358">
        <v>-145</v>
      </c>
    </row>
    <row r="23" spans="1:13" ht="25.5" customHeight="1">
      <c r="A23" s="67" t="s">
        <v>270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378">
        <v>-348</v>
      </c>
      <c r="M23" s="358">
        <v>-330</v>
      </c>
    </row>
    <row r="24" spans="1:13" ht="25.5" customHeight="1">
      <c r="A24" s="67" t="s">
        <v>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378">
        <v>30</v>
      </c>
      <c r="M24" s="358">
        <v>40</v>
      </c>
    </row>
    <row r="25" spans="1:13" ht="25.5" customHeight="1">
      <c r="A25" s="79" t="s">
        <v>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466">
        <v>-320</v>
      </c>
      <c r="M25" s="360">
        <v>-519</v>
      </c>
    </row>
    <row r="26" spans="1:13" ht="25.5" customHeight="1">
      <c r="A26" s="67" t="s">
        <v>173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378">
        <f>SUM(L22:L25)</f>
        <v>-153</v>
      </c>
      <c r="M26" s="358">
        <f>SUM(M22:M25)</f>
        <v>-954</v>
      </c>
    </row>
    <row r="27" spans="1:13" ht="25.5" customHeight="1">
      <c r="A27" s="79" t="s">
        <v>196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466">
        <f>M29</f>
        <v>7196</v>
      </c>
      <c r="M27" s="360">
        <v>8150</v>
      </c>
    </row>
    <row r="28" spans="1:13" ht="12.75" customHeight="1">
      <c r="A28" s="67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378"/>
      <c r="M28" s="368"/>
    </row>
    <row r="29" spans="1:13" ht="25.5" customHeight="1" thickBot="1">
      <c r="A29" s="349" t="s">
        <v>197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469">
        <f>SUM(L26:L27)</f>
        <v>7043</v>
      </c>
      <c r="M29" s="470">
        <f>SUM(M26:M27)</f>
        <v>7196</v>
      </c>
    </row>
    <row r="30" spans="1:13" ht="12.75" customHeight="1">
      <c r="A30" s="347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378"/>
      <c r="M30" s="358"/>
    </row>
    <row r="31" spans="1:13" ht="25.5" customHeight="1">
      <c r="A31" s="168" t="s">
        <v>40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466"/>
      <c r="M31" s="360"/>
    </row>
    <row r="32" spans="1:13" ht="25.5" customHeight="1">
      <c r="A32" s="67" t="s">
        <v>170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378"/>
      <c r="M32" s="368"/>
    </row>
    <row r="33" spans="1:13" ht="25.5" customHeight="1">
      <c r="A33" s="347"/>
      <c r="B33" s="85" t="s">
        <v>2</v>
      </c>
      <c r="C33" s="85"/>
      <c r="D33" s="85"/>
      <c r="E33" s="85"/>
      <c r="F33" s="85"/>
      <c r="G33" s="85"/>
      <c r="H33" s="85"/>
      <c r="I33" s="85"/>
      <c r="J33" s="85"/>
      <c r="K33" s="85"/>
      <c r="L33" s="378">
        <v>3424</v>
      </c>
      <c r="M33" s="358">
        <f>2918+108</f>
        <v>3026</v>
      </c>
    </row>
    <row r="34" spans="1:13" ht="25.5" customHeight="1">
      <c r="A34" s="347"/>
      <c r="B34" s="85" t="s">
        <v>20</v>
      </c>
      <c r="C34" s="85"/>
      <c r="D34" s="85"/>
      <c r="E34" s="85"/>
      <c r="F34" s="85"/>
      <c r="G34" s="85"/>
      <c r="H34" s="85"/>
      <c r="I34" s="85"/>
      <c r="J34" s="85"/>
      <c r="K34" s="85"/>
      <c r="L34" s="378">
        <v>336</v>
      </c>
      <c r="M34" s="358">
        <v>382</v>
      </c>
    </row>
    <row r="35" spans="1:13" ht="25.5" customHeight="1">
      <c r="A35" s="79"/>
      <c r="B35" s="101" t="s">
        <v>21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466">
        <v>348</v>
      </c>
      <c r="M35" s="360">
        <v>369</v>
      </c>
    </row>
    <row r="36" spans="1:13" ht="25.5" customHeight="1">
      <c r="A36" s="67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378">
        <f>SUM(L33:L35)</f>
        <v>4108</v>
      </c>
      <c r="M36" s="358">
        <f>SUM(M33:M35)</f>
        <v>3777</v>
      </c>
    </row>
    <row r="37" spans="1:13" ht="25.5" customHeight="1">
      <c r="A37" s="67" t="s">
        <v>171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378">
        <v>2490</v>
      </c>
      <c r="M37" s="358">
        <v>2732</v>
      </c>
    </row>
    <row r="38" spans="1:13" ht="25.5" customHeight="1">
      <c r="A38" s="67" t="s">
        <v>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378">
        <v>1419</v>
      </c>
      <c r="M38" s="358">
        <v>1407</v>
      </c>
    </row>
    <row r="39" spans="1:13" ht="25.5" customHeight="1">
      <c r="A39" s="79" t="s">
        <v>67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466">
        <v>-974</v>
      </c>
      <c r="M39" s="360">
        <v>-720</v>
      </c>
    </row>
    <row r="40" spans="1:13" ht="12.75" customHeight="1">
      <c r="A40" s="67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378"/>
      <c r="M40" s="358"/>
    </row>
    <row r="41" spans="1:13" ht="25.5" customHeight="1" thickBot="1">
      <c r="A41" s="346"/>
      <c r="B41" s="6"/>
      <c r="C41" s="6"/>
      <c r="D41" s="6"/>
      <c r="E41" s="6"/>
      <c r="F41" s="6"/>
      <c r="G41" s="6"/>
      <c r="H41" s="6"/>
      <c r="I41" s="6"/>
      <c r="J41" s="6"/>
      <c r="K41" s="6"/>
      <c r="L41" s="469">
        <f>SUM(L36:L39)</f>
        <v>7043</v>
      </c>
      <c r="M41" s="470">
        <f>SUM(M36:M39)</f>
        <v>7196</v>
      </c>
    </row>
    <row r="42" spans="1:13" ht="25.5" customHeight="1">
      <c r="A42" s="67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242"/>
      <c r="M42" s="245"/>
    </row>
    <row r="43" spans="1:13" ht="25.5" customHeight="1">
      <c r="A43" s="67" t="s">
        <v>343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242"/>
      <c r="M43" s="245"/>
    </row>
    <row r="44" spans="1:13" ht="25.5" customHeight="1">
      <c r="A44" s="67" t="s">
        <v>344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242"/>
      <c r="M44" s="245"/>
    </row>
    <row r="46" spans="1:13" ht="25.5" customHeight="1">
      <c r="A46" s="347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71"/>
      <c r="M46" s="12"/>
    </row>
    <row r="47" spans="1:13" ht="25.5" customHeight="1">
      <c r="A47" s="347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71"/>
      <c r="M47" s="12"/>
    </row>
    <row r="48" spans="1:13" ht="25.5" customHeight="1">
      <c r="A48" s="347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71"/>
      <c r="M48" s="12"/>
    </row>
    <row r="49" spans="1:13" ht="25.5" customHeight="1">
      <c r="A49" s="347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71"/>
      <c r="M49" s="12"/>
    </row>
    <row r="50" spans="12:13" ht="25.5" customHeight="1">
      <c r="L50" s="45"/>
      <c r="M50" s="45"/>
    </row>
    <row r="51" spans="1:16" ht="25.5" customHeight="1">
      <c r="A51" s="33"/>
      <c r="L51" s="4"/>
      <c r="N51" s="45"/>
      <c r="O51" s="45"/>
      <c r="P51" s="45"/>
    </row>
    <row r="52" spans="1:16" ht="25.5" customHeight="1">
      <c r="A52" s="91"/>
      <c r="L52" s="4"/>
      <c r="N52" s="45"/>
      <c r="O52" s="45"/>
      <c r="P52" s="45"/>
    </row>
    <row r="53" spans="1:16" ht="25.5" customHeight="1">
      <c r="A53" s="11"/>
      <c r="B53" s="11"/>
      <c r="D53" s="11"/>
      <c r="F53" s="11"/>
      <c r="G53" s="11"/>
      <c r="H53" s="11"/>
      <c r="I53" s="11"/>
      <c r="L53" s="4"/>
      <c r="M53" s="88"/>
      <c r="N53" s="46"/>
      <c r="O53" s="45"/>
      <c r="P53" s="45"/>
    </row>
    <row r="54" spans="5:14" ht="25.5" customHeight="1">
      <c r="E54" s="11"/>
      <c r="L54" s="4"/>
      <c r="N54" s="33"/>
    </row>
    <row r="55" spans="12:14" ht="25.5" customHeight="1">
      <c r="L55" s="4"/>
      <c r="N55" s="33"/>
    </row>
    <row r="56" spans="2:14" ht="25.5" customHeight="1">
      <c r="B56" s="136"/>
      <c r="L56" s="4"/>
      <c r="N56" s="33"/>
    </row>
    <row r="63" ht="25.5" customHeight="1">
      <c r="L63" s="4"/>
    </row>
    <row r="64" spans="1:12" ht="25.5" customHeight="1">
      <c r="A64" s="33"/>
      <c r="L64" s="4"/>
    </row>
    <row r="65" ht="25.5" customHeight="1">
      <c r="L65" s="4"/>
    </row>
    <row r="66" spans="1:12" ht="25.5" customHeight="1">
      <c r="A66" s="33"/>
      <c r="L66" s="4"/>
    </row>
    <row r="67" spans="1:12" ht="25.5" customHeight="1">
      <c r="A67" s="33"/>
      <c r="L67" s="4"/>
    </row>
    <row r="68" ht="25.5" customHeight="1">
      <c r="L68" s="4"/>
    </row>
    <row r="69" ht="25.5" customHeight="1">
      <c r="L69" s="4"/>
    </row>
    <row r="70" ht="25.5" customHeight="1">
      <c r="L70" s="4"/>
    </row>
    <row r="71" ht="25.5" customHeight="1">
      <c r="L71" s="4"/>
    </row>
    <row r="72" ht="25.5" customHeight="1">
      <c r="L72" s="4"/>
    </row>
    <row r="73" ht="25.5" customHeight="1">
      <c r="L73" s="4"/>
    </row>
    <row r="74" ht="25.5" customHeight="1">
      <c r="L74" s="4"/>
    </row>
    <row r="75" ht="25.5" customHeight="1">
      <c r="L75" s="4"/>
    </row>
    <row r="76" ht="25.5" customHeight="1">
      <c r="L76" s="4"/>
    </row>
    <row r="77" ht="25.5" customHeight="1">
      <c r="L77" s="4"/>
    </row>
    <row r="78" ht="25.5" customHeight="1">
      <c r="L78" s="4"/>
    </row>
    <row r="79" ht="25.5" customHeight="1">
      <c r="L79" s="4"/>
    </row>
    <row r="80" ht="25.5" customHeight="1">
      <c r="L80" s="4"/>
    </row>
    <row r="81" ht="25.5" customHeight="1">
      <c r="L81" s="4"/>
    </row>
    <row r="82" ht="25.5" customHeight="1">
      <c r="L82" s="4"/>
    </row>
    <row r="83" ht="25.5" customHeight="1">
      <c r="L83" s="4"/>
    </row>
    <row r="84" ht="25.5" customHeight="1">
      <c r="L84" s="4"/>
    </row>
    <row r="85" ht="25.5" customHeight="1">
      <c r="L85" s="4"/>
    </row>
    <row r="86" ht="25.5" customHeight="1">
      <c r="L86" s="4"/>
    </row>
    <row r="87" ht="25.5" customHeight="1">
      <c r="L87" s="4"/>
    </row>
    <row r="88" ht="25.5" customHeight="1">
      <c r="L88" s="4"/>
    </row>
    <row r="89" ht="25.5" customHeight="1">
      <c r="L89" s="4"/>
    </row>
    <row r="90" ht="25.5" customHeight="1">
      <c r="L90" s="4"/>
    </row>
    <row r="91" ht="25.5" customHeight="1">
      <c r="L91" s="4"/>
    </row>
    <row r="92" ht="25.5" customHeight="1">
      <c r="L92" s="4"/>
    </row>
    <row r="93" ht="25.5" customHeight="1">
      <c r="L93" s="4"/>
    </row>
    <row r="94" ht="25.5" customHeight="1">
      <c r="L94" s="4"/>
    </row>
    <row r="95" ht="25.5" customHeight="1">
      <c r="L95" s="4"/>
    </row>
    <row r="96" ht="25.5" customHeight="1">
      <c r="L96" s="4"/>
    </row>
    <row r="97" ht="25.5" customHeight="1">
      <c r="L97" s="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52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1" width="3.77734375" style="4" customWidth="1"/>
    <col min="2" max="2" width="9.21484375" style="4" customWidth="1"/>
    <col min="3" max="3" width="8.88671875" style="4" customWidth="1"/>
    <col min="4" max="4" width="8.99609375" style="4" customWidth="1"/>
    <col min="5" max="5" width="9.5546875" style="4" customWidth="1"/>
    <col min="6" max="9" width="9.3359375" style="4" customWidth="1"/>
    <col min="10" max="10" width="8.88671875" style="4" customWidth="1"/>
    <col min="11" max="12" width="15.10546875" style="4" customWidth="1"/>
    <col min="13" max="13" width="16.88671875" style="4" customWidth="1"/>
    <col min="14" max="16384" width="8.88671875" style="4" customWidth="1"/>
  </cols>
  <sheetData>
    <row r="1" ht="25.5" customHeight="1">
      <c r="A1" s="42" t="s">
        <v>37</v>
      </c>
    </row>
    <row r="4" ht="25.5" customHeight="1">
      <c r="A4" s="7" t="s">
        <v>87</v>
      </c>
    </row>
    <row r="6" ht="25.5" customHeight="1">
      <c r="A6" s="4" t="s">
        <v>205</v>
      </c>
    </row>
    <row r="7" ht="25.5" customHeight="1">
      <c r="A7" s="4" t="s">
        <v>204</v>
      </c>
    </row>
    <row r="9" ht="25.5" customHeight="1">
      <c r="A9" s="4" t="s">
        <v>309</v>
      </c>
    </row>
    <row r="10" ht="25.5" customHeight="1">
      <c r="A10" s="4" t="s">
        <v>310</v>
      </c>
    </row>
    <row r="11" ht="25.5" customHeight="1">
      <c r="A11" s="4" t="s">
        <v>311</v>
      </c>
    </row>
    <row r="12" ht="25.5" customHeight="1">
      <c r="A12" s="4" t="s">
        <v>312</v>
      </c>
    </row>
    <row r="13" ht="25.5" customHeight="1">
      <c r="A13" s="4" t="s">
        <v>209</v>
      </c>
    </row>
    <row r="15" ht="25.5" customHeight="1">
      <c r="A15" s="4" t="s">
        <v>313</v>
      </c>
    </row>
    <row r="16" ht="25.5" customHeight="1">
      <c r="A16" s="4" t="s">
        <v>314</v>
      </c>
    </row>
    <row r="17" ht="25.5" customHeight="1">
      <c r="A17" s="4" t="s">
        <v>315</v>
      </c>
    </row>
    <row r="19" ht="25.5" customHeight="1">
      <c r="A19" s="4" t="s">
        <v>77</v>
      </c>
    </row>
    <row r="20" spans="11:12" ht="25.5" customHeight="1">
      <c r="K20" s="255">
        <v>2003</v>
      </c>
      <c r="L20" s="256">
        <v>2002</v>
      </c>
    </row>
    <row r="21" spans="1:12" ht="25.5" customHeight="1">
      <c r="A21" s="33" t="s">
        <v>153</v>
      </c>
      <c r="K21" s="45"/>
      <c r="L21" s="45"/>
    </row>
    <row r="22" spans="1:12" ht="25.5" customHeight="1">
      <c r="A22" s="4" t="s">
        <v>78</v>
      </c>
      <c r="K22" s="45"/>
      <c r="L22" s="45"/>
    </row>
    <row r="23" spans="2:12" ht="25.5" customHeight="1">
      <c r="B23" s="4" t="s">
        <v>50</v>
      </c>
      <c r="K23" s="257">
        <v>0.073</v>
      </c>
      <c r="L23" s="258">
        <v>0.07</v>
      </c>
    </row>
    <row r="24" spans="2:12" ht="25.5" customHeight="1">
      <c r="B24" s="4" t="s">
        <v>51</v>
      </c>
      <c r="K24" s="257" t="s">
        <v>262</v>
      </c>
      <c r="L24" s="259" t="s">
        <v>147</v>
      </c>
    </row>
    <row r="25" spans="2:12" ht="25.5" customHeight="1">
      <c r="B25" s="4" t="s">
        <v>52</v>
      </c>
      <c r="K25" s="257">
        <v>0.066</v>
      </c>
      <c r="L25" s="260">
        <v>0.0675</v>
      </c>
    </row>
    <row r="26" spans="2:12" ht="25.5" customHeight="1">
      <c r="B26" s="4" t="s">
        <v>53</v>
      </c>
      <c r="K26" s="257">
        <v>0.048</v>
      </c>
      <c r="L26" s="258">
        <v>0.045</v>
      </c>
    </row>
    <row r="27" spans="2:12" ht="25.5" customHeight="1">
      <c r="B27" s="4" t="s">
        <v>54</v>
      </c>
      <c r="K27" s="257">
        <v>0.058</v>
      </c>
      <c r="L27" s="258">
        <v>0.055</v>
      </c>
    </row>
    <row r="28" spans="2:12" ht="25.5" customHeight="1">
      <c r="B28" s="4" t="s">
        <v>55</v>
      </c>
      <c r="K28" s="257"/>
      <c r="L28" s="258"/>
    </row>
    <row r="29" spans="2:12" ht="25.5" customHeight="1">
      <c r="B29" s="4" t="s">
        <v>96</v>
      </c>
      <c r="K29" s="257">
        <v>0.068</v>
      </c>
      <c r="L29" s="258">
        <v>0.066</v>
      </c>
    </row>
    <row r="30" spans="2:12" ht="25.5" customHeight="1">
      <c r="B30" s="4" t="s">
        <v>56</v>
      </c>
      <c r="K30" s="257">
        <v>0.031</v>
      </c>
      <c r="L30" s="258">
        <v>0.025</v>
      </c>
    </row>
    <row r="31" spans="1:12" ht="25.5" customHeight="1">
      <c r="A31" s="4" t="s">
        <v>79</v>
      </c>
      <c r="K31" s="257"/>
      <c r="L31" s="258"/>
    </row>
    <row r="32" spans="2:12" ht="25.5" customHeight="1">
      <c r="B32" s="4" t="s">
        <v>57</v>
      </c>
      <c r="K32" s="257">
        <v>0.068</v>
      </c>
      <c r="L32" s="258">
        <v>0.066</v>
      </c>
    </row>
    <row r="33" spans="2:12" ht="25.5" customHeight="1">
      <c r="B33" s="4" t="s">
        <v>58</v>
      </c>
      <c r="K33" s="257">
        <v>0.059</v>
      </c>
      <c r="L33" s="258">
        <v>0.057</v>
      </c>
    </row>
    <row r="34" spans="1:12" ht="25.5" customHeight="1">
      <c r="A34" s="4" t="s">
        <v>115</v>
      </c>
      <c r="K34" s="257">
        <v>0.026</v>
      </c>
      <c r="L34" s="258">
        <v>0.026</v>
      </c>
    </row>
    <row r="35" spans="1:12" ht="25.5" customHeight="1">
      <c r="A35" s="4" t="s">
        <v>59</v>
      </c>
      <c r="K35" s="257">
        <v>0.074</v>
      </c>
      <c r="L35" s="258">
        <v>0.071</v>
      </c>
    </row>
    <row r="36" spans="11:12" ht="25.5" customHeight="1">
      <c r="K36" s="257"/>
      <c r="L36" s="258"/>
    </row>
    <row r="37" spans="1:15" ht="25.5" customHeight="1">
      <c r="A37" s="33" t="s">
        <v>80</v>
      </c>
      <c r="I37" s="169"/>
      <c r="J37" s="169"/>
      <c r="K37" s="257"/>
      <c r="L37" s="259"/>
      <c r="N37" s="169"/>
      <c r="O37" s="169"/>
    </row>
    <row r="38" spans="1:15" ht="25.5" customHeight="1">
      <c r="A38" s="4" t="s">
        <v>184</v>
      </c>
      <c r="I38" s="169"/>
      <c r="J38" s="169"/>
      <c r="K38" s="340">
        <v>0.0175</v>
      </c>
      <c r="L38" s="260">
        <v>0.0175</v>
      </c>
      <c r="N38" s="169"/>
      <c r="O38" s="169"/>
    </row>
    <row r="39" spans="1:15" ht="25.5" customHeight="1">
      <c r="A39" s="4" t="s">
        <v>151</v>
      </c>
      <c r="I39" s="169"/>
      <c r="J39" s="169"/>
      <c r="K39" s="257">
        <v>0.043</v>
      </c>
      <c r="L39" s="258">
        <v>0.039</v>
      </c>
      <c r="N39" s="169"/>
      <c r="O39" s="169"/>
    </row>
    <row r="40" spans="1:15" ht="25.5" customHeight="1">
      <c r="A40" s="4" t="s">
        <v>116</v>
      </c>
      <c r="I40" s="169"/>
      <c r="J40" s="169"/>
      <c r="K40" s="257">
        <v>0.031</v>
      </c>
      <c r="L40" s="258">
        <v>0.031</v>
      </c>
      <c r="N40" s="169"/>
      <c r="O40" s="169"/>
    </row>
    <row r="41" spans="1:15" ht="25.5" customHeight="1">
      <c r="A41" s="4" t="s">
        <v>59</v>
      </c>
      <c r="I41" s="169"/>
      <c r="J41" s="169"/>
      <c r="K41" s="257">
        <v>0.074</v>
      </c>
      <c r="L41" s="258">
        <v>0.07</v>
      </c>
      <c r="N41" s="169"/>
      <c r="O41" s="169"/>
    </row>
    <row r="42" spans="9:15" ht="25.5" customHeight="1">
      <c r="I42" s="169"/>
      <c r="J42" s="169"/>
      <c r="K42" s="257"/>
      <c r="L42" s="258"/>
      <c r="N42" s="169"/>
      <c r="O42" s="169"/>
    </row>
    <row r="43" spans="1:15" ht="25.5" customHeight="1">
      <c r="A43" s="33" t="s">
        <v>60</v>
      </c>
      <c r="I43" s="169"/>
      <c r="J43" s="169"/>
      <c r="K43" s="257"/>
      <c r="L43" s="258"/>
      <c r="N43" s="169"/>
      <c r="O43" s="169"/>
    </row>
    <row r="44" spans="1:15" ht="25.5" customHeight="1">
      <c r="A44" s="4" t="s">
        <v>81</v>
      </c>
      <c r="I44" s="169"/>
      <c r="J44" s="169"/>
      <c r="K44" s="257">
        <v>0.074</v>
      </c>
      <c r="L44" s="258">
        <v>0.071</v>
      </c>
      <c r="N44" s="169"/>
      <c r="O44" s="169"/>
    </row>
    <row r="45" spans="1:15" ht="25.5" customHeight="1">
      <c r="A45" s="4" t="s">
        <v>61</v>
      </c>
      <c r="I45" s="169"/>
      <c r="J45" s="169"/>
      <c r="K45" s="257">
        <v>0.034</v>
      </c>
      <c r="L45" s="258">
        <v>0.03</v>
      </c>
      <c r="N45" s="169"/>
      <c r="O45" s="169"/>
    </row>
    <row r="46" spans="1:15" ht="25.5" customHeight="1">
      <c r="A46" s="4" t="s">
        <v>62</v>
      </c>
      <c r="I46" s="169"/>
      <c r="J46" s="169"/>
      <c r="K46" s="257">
        <v>0.104</v>
      </c>
      <c r="L46" s="258">
        <v>0.096</v>
      </c>
      <c r="N46" s="169"/>
      <c r="O46" s="169"/>
    </row>
    <row r="47" spans="9:15" ht="25.5" customHeight="1">
      <c r="I47" s="169"/>
      <c r="J47" s="169"/>
      <c r="K47" s="261"/>
      <c r="L47" s="258"/>
      <c r="M47" s="44"/>
      <c r="N47" s="169"/>
      <c r="O47" s="169"/>
    </row>
    <row r="48" spans="1:12" ht="25.5" customHeight="1">
      <c r="A48" s="4" t="s">
        <v>207</v>
      </c>
      <c r="K48" s="45"/>
      <c r="L48" s="45"/>
    </row>
    <row r="49" spans="1:12" ht="25.5" customHeight="1">
      <c r="A49" s="4" t="s">
        <v>206</v>
      </c>
      <c r="K49" s="45"/>
      <c r="L49" s="45"/>
    </row>
    <row r="51" ht="25.5" customHeight="1">
      <c r="A51" s="43"/>
    </row>
    <row r="52" ht="25.5" customHeight="1">
      <c r="K52" s="4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S44"/>
  <sheetViews>
    <sheetView showGridLines="0" zoomScale="75" zoomScaleNormal="75" zoomScaleSheetLayoutView="66" workbookViewId="0" topLeftCell="A1">
      <selection activeCell="A1" sqref="A1"/>
    </sheetView>
  </sheetViews>
  <sheetFormatPr defaultColWidth="8.88671875" defaultRowHeight="25.5" customHeight="1"/>
  <cols>
    <col min="1" max="1" width="4.77734375" style="0" customWidth="1"/>
    <col min="8" max="10" width="12.77734375" style="0" customWidth="1"/>
    <col min="11" max="11" width="29.99609375" style="0" customWidth="1"/>
    <col min="12" max="12" width="21.3359375" style="0" customWidth="1"/>
    <col min="13" max="13" width="42.77734375" style="0" customWidth="1"/>
  </cols>
  <sheetData>
    <row r="1" ht="25.5" customHeight="1">
      <c r="A1" s="42" t="s">
        <v>37</v>
      </c>
    </row>
    <row r="4" spans="1:16" s="4" customFormat="1" ht="25.5" customHeight="1">
      <c r="A4" s="7" t="s">
        <v>149</v>
      </c>
      <c r="N4" s="49"/>
      <c r="O4" s="49"/>
      <c r="P4" s="94"/>
    </row>
    <row r="5" spans="1:15" s="4" customFormat="1" ht="25.5" customHeight="1">
      <c r="A5" s="33"/>
      <c r="M5" s="49"/>
      <c r="N5" s="49"/>
      <c r="O5" s="94"/>
    </row>
    <row r="6" spans="1:15" s="4" customFormat="1" ht="25.5" customHeight="1">
      <c r="A6" s="316" t="s">
        <v>46</v>
      </c>
      <c r="B6" s="317" t="s">
        <v>211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49"/>
      <c r="O6" s="94"/>
    </row>
    <row r="7" spans="1:19" s="4" customFormat="1" ht="25.5" customHeight="1">
      <c r="A7" s="253"/>
      <c r="B7" s="317" t="s">
        <v>219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49"/>
      <c r="O7" s="94"/>
      <c r="P7" s="95"/>
      <c r="Q7" s="63"/>
      <c r="R7" s="66"/>
      <c r="S7" s="96"/>
    </row>
    <row r="8" spans="1:19" s="4" customFormat="1" ht="25.5" customHeight="1">
      <c r="A8" s="253"/>
      <c r="B8" s="317" t="s">
        <v>220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49"/>
      <c r="O8" s="94"/>
      <c r="P8" s="95"/>
      <c r="Q8" s="63"/>
      <c r="R8" s="66"/>
      <c r="S8" s="96"/>
    </row>
    <row r="9" spans="1:19" s="4" customFormat="1" ht="25.5" customHeight="1">
      <c r="A9" s="253"/>
      <c r="B9" s="31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49"/>
      <c r="O9" s="94"/>
      <c r="P9" s="95"/>
      <c r="Q9" s="63"/>
      <c r="R9" s="66"/>
      <c r="S9" s="96"/>
    </row>
    <row r="10" spans="1:18" s="4" customFormat="1" ht="25.5" customHeight="1">
      <c r="A10" s="316" t="s">
        <v>68</v>
      </c>
      <c r="B10" s="317" t="s">
        <v>212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Q10" s="48"/>
      <c r="R10" s="3"/>
    </row>
    <row r="11" spans="1:18" s="4" customFormat="1" ht="25.5" customHeight="1">
      <c r="A11" s="316"/>
      <c r="B11" s="317" t="s">
        <v>213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Q11" s="48"/>
      <c r="R11" s="3"/>
    </row>
    <row r="12" spans="1:18" s="4" customFormat="1" ht="25.5" customHeight="1">
      <c r="A12" s="316"/>
      <c r="B12" s="317" t="s">
        <v>214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Q12" s="48"/>
      <c r="R12" s="3"/>
    </row>
    <row r="13" spans="1:18" s="4" customFormat="1" ht="25.5" customHeight="1">
      <c r="A13" s="316"/>
      <c r="B13" s="317" t="s">
        <v>215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Q13" s="48"/>
      <c r="R13" s="3"/>
    </row>
    <row r="14" spans="1:18" s="4" customFormat="1" ht="25.5" customHeight="1">
      <c r="A14" s="316"/>
      <c r="B14" s="317" t="s">
        <v>216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Q14" s="48"/>
      <c r="R14" s="3"/>
    </row>
    <row r="15" spans="1:18" s="4" customFormat="1" ht="25.5" customHeight="1">
      <c r="A15" s="316"/>
      <c r="B15" s="317" t="s">
        <v>217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Q15" s="48"/>
      <c r="R15" s="3"/>
    </row>
    <row r="16" spans="1:18" s="4" customFormat="1" ht="25.5" customHeight="1">
      <c r="A16" s="316"/>
      <c r="B16" s="317" t="s">
        <v>363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Q16" s="48"/>
      <c r="R16" s="3"/>
    </row>
    <row r="17" spans="1:18" s="4" customFormat="1" ht="25.5" customHeight="1">
      <c r="A17" s="316"/>
      <c r="B17" s="317" t="s">
        <v>271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Q17" s="48"/>
      <c r="R17" s="3"/>
    </row>
    <row r="18" spans="1:18" s="4" customFormat="1" ht="25.5" customHeight="1">
      <c r="A18" s="316"/>
      <c r="B18" s="317" t="s">
        <v>218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Q18" s="48"/>
      <c r="R18" s="3"/>
    </row>
    <row r="19" spans="1:18" s="4" customFormat="1" ht="25.5" customHeight="1">
      <c r="A19" s="319"/>
      <c r="B19" s="31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Q19" s="48"/>
      <c r="R19" s="3"/>
    </row>
    <row r="20" spans="1:19" s="4" customFormat="1" ht="25.5" customHeight="1">
      <c r="A20" s="316" t="s">
        <v>69</v>
      </c>
      <c r="B20" s="318" t="s">
        <v>210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49"/>
      <c r="O20" s="94"/>
      <c r="P20" s="95"/>
      <c r="Q20" s="63"/>
      <c r="R20" s="66"/>
      <c r="S20" s="96"/>
    </row>
    <row r="21" spans="1:19" s="4" customFormat="1" ht="25.5" customHeight="1">
      <c r="A21" s="316"/>
      <c r="B21" s="317" t="s">
        <v>221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49"/>
      <c r="O21" s="94"/>
      <c r="P21" s="95"/>
      <c r="Q21" s="63"/>
      <c r="R21" s="66"/>
      <c r="S21" s="96"/>
    </row>
    <row r="22" spans="1:19" s="4" customFormat="1" ht="25.5" customHeight="1">
      <c r="A22" s="320"/>
      <c r="B22" s="317" t="s">
        <v>222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49"/>
      <c r="O22" s="94"/>
      <c r="P22" s="95"/>
      <c r="Q22" s="63"/>
      <c r="R22" s="66"/>
      <c r="S22" s="96"/>
    </row>
    <row r="23" spans="1:16" s="4" customFormat="1" ht="24.75" customHeight="1">
      <c r="A23" s="12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5"/>
      <c r="M23" s="11"/>
      <c r="N23" s="15"/>
      <c r="O23" s="11"/>
      <c r="P23" s="11"/>
    </row>
    <row r="24" spans="1:13" s="4" customFormat="1" ht="25.5" customHeight="1">
      <c r="A24" s="11"/>
      <c r="B24" s="11"/>
      <c r="C24" s="11"/>
      <c r="D24" s="11"/>
      <c r="E24" s="11"/>
      <c r="F24" s="11"/>
      <c r="G24" s="11"/>
      <c r="H24" s="145"/>
      <c r="I24" s="145"/>
      <c r="J24" s="145"/>
      <c r="K24" s="145"/>
      <c r="L24" s="527"/>
      <c r="M24" s="528"/>
    </row>
    <row r="25" spans="2:13" s="4" customFormat="1" ht="25.5" customHeight="1">
      <c r="B25" s="23"/>
      <c r="C25" s="23"/>
      <c r="D25" s="23"/>
      <c r="E25" s="23"/>
      <c r="F25" s="23"/>
      <c r="G25" s="23"/>
      <c r="H25" s="182"/>
      <c r="I25" s="183"/>
      <c r="J25" s="182"/>
      <c r="K25" s="183"/>
      <c r="L25" s="182"/>
      <c r="M25" s="183"/>
    </row>
    <row r="26" spans="2:13" s="4" customFormat="1" ht="25.5" customHeight="1">
      <c r="B26" s="23"/>
      <c r="C26" s="23"/>
      <c r="D26" s="23"/>
      <c r="E26" s="23"/>
      <c r="F26" s="23"/>
      <c r="G26" s="23"/>
      <c r="H26" s="16"/>
      <c r="I26" s="23"/>
      <c r="J26" s="16"/>
      <c r="K26" s="23"/>
      <c r="L26" s="16"/>
      <c r="M26" s="23"/>
    </row>
    <row r="27" spans="2:13" s="4" customFormat="1" ht="25.5" customHeight="1">
      <c r="B27" s="23"/>
      <c r="C27" s="23"/>
      <c r="D27" s="23"/>
      <c r="E27" s="23"/>
      <c r="F27" s="23"/>
      <c r="G27" s="23"/>
      <c r="H27" s="16"/>
      <c r="I27" s="23"/>
      <c r="J27" s="16"/>
      <c r="K27" s="23"/>
      <c r="L27" s="16"/>
      <c r="M27" s="23"/>
    </row>
    <row r="28" spans="2:13" s="4" customFormat="1" ht="25.5" customHeight="1">
      <c r="B28" s="11"/>
      <c r="C28" s="11"/>
      <c r="D28" s="11"/>
      <c r="E28" s="11"/>
      <c r="F28" s="11"/>
      <c r="G28" s="11"/>
      <c r="H28" s="15"/>
      <c r="I28" s="11"/>
      <c r="J28" s="15"/>
      <c r="K28" s="11"/>
      <c r="L28" s="15"/>
      <c r="M28" s="11"/>
    </row>
    <row r="29" spans="2:13" s="4" customFormat="1" ht="25.5" customHeight="1">
      <c r="B29" s="11"/>
      <c r="C29" s="11"/>
      <c r="D29" s="11"/>
      <c r="E29" s="11"/>
      <c r="F29" s="11"/>
      <c r="G29" s="11"/>
      <c r="H29" s="15"/>
      <c r="I29" s="11"/>
      <c r="J29" s="15"/>
      <c r="K29" s="11"/>
      <c r="L29" s="15"/>
      <c r="M29" s="11"/>
    </row>
    <row r="30" spans="2:13" s="4" customFormat="1" ht="25.5" customHeight="1">
      <c r="B30" s="11"/>
      <c r="C30" s="11"/>
      <c r="D30" s="11"/>
      <c r="E30" s="11"/>
      <c r="F30" s="11"/>
      <c r="G30" s="11"/>
      <c r="H30" s="15"/>
      <c r="I30" s="11"/>
      <c r="J30" s="15"/>
      <c r="K30" s="11"/>
      <c r="L30" s="15"/>
      <c r="M30" s="11"/>
    </row>
    <row r="31" spans="2:13" s="4" customFormat="1" ht="25.5" customHeight="1">
      <c r="B31" s="23"/>
      <c r="C31" s="23"/>
      <c r="D31" s="23"/>
      <c r="E31" s="23"/>
      <c r="F31" s="23"/>
      <c r="G31" s="23"/>
      <c r="H31" s="16"/>
      <c r="I31" s="23"/>
      <c r="J31" s="41"/>
      <c r="K31" s="40"/>
      <c r="L31" s="16"/>
      <c r="M31" s="23"/>
    </row>
    <row r="32" spans="2:13" s="4" customFormat="1" ht="25.5" customHeight="1">
      <c r="B32" s="23"/>
      <c r="C32" s="23"/>
      <c r="D32" s="23"/>
      <c r="E32" s="23"/>
      <c r="F32" s="23"/>
      <c r="G32" s="23"/>
      <c r="H32" s="16"/>
      <c r="I32" s="23"/>
      <c r="J32" s="16"/>
      <c r="K32" s="23"/>
      <c r="L32" s="16"/>
      <c r="M32" s="23"/>
    </row>
    <row r="33" spans="1:16" s="4" customFormat="1" ht="25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5"/>
      <c r="M33" s="11"/>
      <c r="N33" s="15"/>
      <c r="O33" s="11"/>
      <c r="P33" s="11"/>
    </row>
    <row r="34" s="4" customFormat="1" ht="25.5" customHeight="1">
      <c r="A34" s="87"/>
    </row>
    <row r="35" spans="1:14" s="4" customFormat="1" ht="27" customHeight="1">
      <c r="A35" s="38"/>
      <c r="B35" s="25"/>
      <c r="C35" s="25"/>
      <c r="D35" s="25"/>
      <c r="E35" s="25"/>
      <c r="F35" s="25"/>
      <c r="G35" s="25"/>
      <c r="H35" s="3"/>
      <c r="I35" s="25"/>
      <c r="J35" s="25"/>
      <c r="K35" s="3"/>
      <c r="L35" s="39"/>
      <c r="M35" s="25"/>
      <c r="N35" s="25"/>
    </row>
    <row r="36" spans="1:13" s="4" customFormat="1" ht="20.25" customHeight="1">
      <c r="A36" s="33"/>
      <c r="K36" s="526"/>
      <c r="L36" s="526"/>
      <c r="M36" s="89"/>
    </row>
    <row r="37" spans="1:15" s="4" customFormat="1" ht="25.5" customHeight="1">
      <c r="A37" s="70"/>
      <c r="B37" s="3"/>
      <c r="C37" s="23"/>
      <c r="D37" s="23"/>
      <c r="E37" s="23"/>
      <c r="F37" s="23"/>
      <c r="G37" s="23"/>
      <c r="H37" s="23"/>
      <c r="I37" s="23"/>
      <c r="J37" s="3"/>
      <c r="K37" s="182"/>
      <c r="L37" s="86"/>
      <c r="M37" s="86"/>
      <c r="O37" s="86"/>
    </row>
    <row r="38" spans="2:15" s="4" customFormat="1" ht="25.5" customHeight="1">
      <c r="B38" s="23"/>
      <c r="C38" s="23"/>
      <c r="D38" s="23"/>
      <c r="E38" s="23"/>
      <c r="F38" s="23"/>
      <c r="G38" s="23"/>
      <c r="H38" s="23"/>
      <c r="I38" s="23"/>
      <c r="J38" s="3"/>
      <c r="K38" s="16"/>
      <c r="L38" s="23"/>
      <c r="M38" s="23"/>
      <c r="O38" s="16"/>
    </row>
    <row r="39" spans="2:15" s="4" customFormat="1" ht="25.5" customHeight="1">
      <c r="B39" s="11"/>
      <c r="C39" s="11"/>
      <c r="D39" s="11"/>
      <c r="F39" s="11"/>
      <c r="G39" s="11"/>
      <c r="H39" s="11"/>
      <c r="I39" s="11"/>
      <c r="K39" s="15"/>
      <c r="L39" s="11"/>
      <c r="M39" s="23"/>
      <c r="O39" s="16"/>
    </row>
    <row r="40" spans="2:15" s="4" customFormat="1" ht="25.5" customHeight="1">
      <c r="B40" s="23"/>
      <c r="C40" s="23"/>
      <c r="D40" s="23"/>
      <c r="E40" s="23"/>
      <c r="F40" s="23"/>
      <c r="G40" s="23"/>
      <c r="H40" s="23"/>
      <c r="I40" s="23"/>
      <c r="J40" s="3"/>
      <c r="K40" s="16"/>
      <c r="L40" s="23"/>
      <c r="M40" s="23"/>
      <c r="O40" s="16"/>
    </row>
    <row r="41" spans="2:15" s="4" customFormat="1" ht="25.5" customHeight="1">
      <c r="B41" s="11"/>
      <c r="C41" s="11"/>
      <c r="D41" s="11"/>
      <c r="E41" s="11"/>
      <c r="F41" s="11"/>
      <c r="G41" s="11"/>
      <c r="H41" s="11"/>
      <c r="I41" s="11"/>
      <c r="K41" s="33"/>
      <c r="M41" s="11"/>
      <c r="O41" s="16"/>
    </row>
    <row r="42" spans="2:15" s="4" customFormat="1" ht="25.5" customHeight="1">
      <c r="B42" s="11"/>
      <c r="C42" s="11"/>
      <c r="D42" s="11"/>
      <c r="E42" s="11"/>
      <c r="F42" s="11"/>
      <c r="G42" s="11"/>
      <c r="H42" s="11"/>
      <c r="I42" s="11"/>
      <c r="K42" s="15"/>
      <c r="L42" s="11"/>
      <c r="M42" s="11"/>
      <c r="O42" s="16"/>
    </row>
    <row r="43" spans="2:15" s="4" customFormat="1" ht="25.5" customHeight="1">
      <c r="B43" s="23"/>
      <c r="C43" s="23"/>
      <c r="D43" s="23"/>
      <c r="E43" s="23"/>
      <c r="F43" s="23"/>
      <c r="G43" s="23"/>
      <c r="H43" s="23"/>
      <c r="I43" s="23"/>
      <c r="J43" s="3"/>
      <c r="K43" s="16"/>
      <c r="L43" s="23"/>
      <c r="M43" s="23"/>
      <c r="O43" s="16"/>
    </row>
    <row r="44" spans="2:15" s="4" customFormat="1" ht="25.5" customHeight="1">
      <c r="B44" s="23"/>
      <c r="C44" s="23"/>
      <c r="D44" s="23"/>
      <c r="E44" s="23"/>
      <c r="F44" s="23"/>
      <c r="G44" s="23"/>
      <c r="H44" s="23"/>
      <c r="I44" s="23"/>
      <c r="J44" s="3"/>
      <c r="K44" s="16"/>
      <c r="L44" s="23"/>
      <c r="M44" s="23"/>
      <c r="O44" s="16"/>
    </row>
  </sheetData>
  <mergeCells count="2">
    <mergeCell ref="K36:L36"/>
    <mergeCell ref="L24:M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2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1" width="3.6640625" style="10" customWidth="1"/>
    <col min="2" max="2" width="3.5546875" style="10" customWidth="1"/>
    <col min="3" max="3" width="9.77734375" style="10" customWidth="1"/>
    <col min="4" max="4" width="19.21484375" style="10" customWidth="1"/>
    <col min="5" max="8" width="8.3359375" style="10" customWidth="1"/>
    <col min="9" max="9" width="7.88671875" style="10" bestFit="1" customWidth="1"/>
    <col min="10" max="11" width="8.3359375" style="10" customWidth="1"/>
    <col min="12" max="12" width="11.77734375" style="63" customWidth="1"/>
    <col min="13" max="13" width="11.77734375" style="10" customWidth="1"/>
    <col min="14" max="14" width="8.88671875" style="4" customWidth="1"/>
    <col min="15" max="15" width="5.6640625" style="4" customWidth="1"/>
    <col min="16" max="16" width="8.88671875" style="4" customWidth="1"/>
    <col min="17" max="17" width="11.99609375" style="4" bestFit="1" customWidth="1"/>
    <col min="18" max="16384" width="8.88671875" style="4" customWidth="1"/>
  </cols>
  <sheetData>
    <row r="1" spans="1:9" s="1" customFormat="1" ht="25.5" customHeight="1">
      <c r="A1" s="99" t="s">
        <v>33</v>
      </c>
      <c r="I1" s="5"/>
    </row>
    <row r="2" spans="1:9" s="1" customFormat="1" ht="25.5" customHeight="1">
      <c r="A2" s="99"/>
      <c r="I2" s="5"/>
    </row>
    <row r="3" spans="1:13" s="1" customFormat="1" ht="25.5" customHeight="1">
      <c r="A3" s="99"/>
      <c r="I3" s="5"/>
      <c r="M3" s="321" t="s">
        <v>302</v>
      </c>
    </row>
    <row r="4" spans="1:13" ht="25.5" customHeight="1" thickBot="1">
      <c r="A4" s="351" t="s">
        <v>28</v>
      </c>
      <c r="B4" s="6"/>
      <c r="C4" s="6"/>
      <c r="D4" s="6"/>
      <c r="E4" s="6"/>
      <c r="F4" s="6"/>
      <c r="G4" s="6"/>
      <c r="H4" s="6"/>
      <c r="I4" s="6"/>
      <c r="J4" s="6"/>
      <c r="K4" s="6"/>
      <c r="L4" s="21" t="s">
        <v>101</v>
      </c>
      <c r="M4" s="22" t="s">
        <v>47</v>
      </c>
    </row>
    <row r="5" spans="1:13" ht="25.5" customHeight="1">
      <c r="A5" s="100" t="s">
        <v>154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156"/>
      <c r="M5" s="157"/>
    </row>
    <row r="6" spans="1:13" ht="25.5" customHeight="1">
      <c r="A6" s="100"/>
      <c r="B6" s="85" t="s">
        <v>255</v>
      </c>
      <c r="C6" s="85"/>
      <c r="D6" s="85"/>
      <c r="E6" s="85"/>
      <c r="F6" s="85"/>
      <c r="G6" s="85"/>
      <c r="H6" s="85"/>
      <c r="I6" s="85"/>
      <c r="J6" s="85"/>
      <c r="K6" s="85"/>
      <c r="L6" s="371">
        <v>13781</v>
      </c>
      <c r="M6" s="375">
        <v>16669</v>
      </c>
    </row>
    <row r="7" spans="1:13" ht="25.5" customHeight="1">
      <c r="A7" s="100" t="s">
        <v>166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371"/>
      <c r="M7" s="375"/>
    </row>
    <row r="8" spans="1:13" ht="25.5" customHeight="1">
      <c r="A8" s="80"/>
      <c r="B8" s="101" t="s">
        <v>316</v>
      </c>
      <c r="C8" s="101"/>
      <c r="D8" s="101"/>
      <c r="E8" s="101"/>
      <c r="F8" s="101"/>
      <c r="G8" s="101"/>
      <c r="H8" s="101"/>
      <c r="I8" s="101"/>
      <c r="J8" s="101"/>
      <c r="K8" s="101"/>
      <c r="L8" s="369" t="s">
        <v>208</v>
      </c>
      <c r="M8" s="474">
        <v>329</v>
      </c>
    </row>
    <row r="9" spans="1:13" ht="25.5" customHeight="1" thickBot="1">
      <c r="A9" s="196"/>
      <c r="B9" s="6"/>
      <c r="C9" s="6"/>
      <c r="D9" s="6"/>
      <c r="E9" s="6"/>
      <c r="F9" s="6"/>
      <c r="G9" s="6"/>
      <c r="H9" s="6"/>
      <c r="I9" s="6"/>
      <c r="J9" s="6"/>
      <c r="K9" s="6"/>
      <c r="L9" s="475">
        <f>SUM(L6:L8)</f>
        <v>13781</v>
      </c>
      <c r="M9" s="476">
        <f>SUM(M6:M8)</f>
        <v>16998</v>
      </c>
    </row>
    <row r="10" spans="1:13" ht="12.75" customHeight="1">
      <c r="A10" s="100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371"/>
      <c r="M10" s="375"/>
    </row>
    <row r="11" spans="1:13" ht="25.5" customHeight="1">
      <c r="A11" s="67" t="s">
        <v>321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74">
        <v>350</v>
      </c>
      <c r="M11" s="482">
        <v>501</v>
      </c>
    </row>
    <row r="12" spans="1:13" ht="25.5" customHeight="1">
      <c r="A12" s="80" t="s">
        <v>317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480">
        <v>-144</v>
      </c>
      <c r="M12" s="481">
        <v>-42</v>
      </c>
    </row>
    <row r="13" spans="1:13" ht="25.5" customHeight="1">
      <c r="A13" s="100" t="s">
        <v>273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374">
        <f>SUM(L11:L12)</f>
        <v>206</v>
      </c>
      <c r="M13" s="479">
        <f>SUM(M11:M12)</f>
        <v>459</v>
      </c>
    </row>
    <row r="14" spans="1:17" ht="25.5" customHeight="1">
      <c r="A14" s="80" t="s">
        <v>27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480">
        <v>2</v>
      </c>
      <c r="M14" s="482">
        <v>9</v>
      </c>
      <c r="Q14" s="254"/>
    </row>
    <row r="15" spans="1:13" ht="25.5" customHeight="1">
      <c r="A15" s="85" t="s">
        <v>274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74">
        <f>SUM(L13:L14)</f>
        <v>208</v>
      </c>
      <c r="M15" s="479">
        <f>SUM(M13:M14)</f>
        <v>468</v>
      </c>
    </row>
    <row r="16" spans="1:13" ht="25.5" customHeight="1">
      <c r="A16" s="101" t="s">
        <v>318</v>
      </c>
      <c r="B16" s="18"/>
      <c r="C16" s="101"/>
      <c r="D16" s="101"/>
      <c r="E16" s="101"/>
      <c r="F16" s="101"/>
      <c r="G16" s="101"/>
      <c r="H16" s="101"/>
      <c r="I16" s="101"/>
      <c r="J16" s="101"/>
      <c r="K16" s="101"/>
      <c r="L16" s="480">
        <v>-320</v>
      </c>
      <c r="M16" s="481">
        <v>-519</v>
      </c>
    </row>
    <row r="17" spans="1:13" ht="25.5" customHeight="1" thickBot="1">
      <c r="A17" s="196" t="s">
        <v>275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483">
        <f>SUM(L15,L16)</f>
        <v>-112</v>
      </c>
      <c r="M17" s="484">
        <f>SUM(M15,M16)</f>
        <v>-51</v>
      </c>
    </row>
    <row r="18" spans="1:13" ht="25.5" customHeight="1">
      <c r="A18" s="100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374"/>
      <c r="M18" s="482"/>
    </row>
    <row r="19" spans="1:13" ht="25.5" customHeight="1" thickBot="1">
      <c r="A19" s="351" t="s">
        <v>319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483"/>
      <c r="M19" s="484"/>
    </row>
    <row r="20" spans="1:13" ht="25.5" customHeight="1">
      <c r="A20" s="85" t="s">
        <v>356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374"/>
      <c r="M20" s="482"/>
    </row>
    <row r="21" spans="1:13" ht="25.5" customHeight="1">
      <c r="A21" s="85"/>
      <c r="B21" s="85" t="s">
        <v>358</v>
      </c>
      <c r="C21" s="85"/>
      <c r="D21" s="85"/>
      <c r="E21" s="85"/>
      <c r="F21" s="85"/>
      <c r="G21" s="85"/>
      <c r="H21" s="85"/>
      <c r="I21" s="85"/>
      <c r="J21" s="85"/>
      <c r="K21" s="85"/>
      <c r="L21" s="374">
        <v>357</v>
      </c>
      <c r="M21" s="482">
        <v>449</v>
      </c>
    </row>
    <row r="22" spans="1:13" ht="25.5" customHeight="1">
      <c r="A22" s="101" t="s">
        <v>15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480">
        <v>-98</v>
      </c>
      <c r="M22" s="474">
        <v>-98</v>
      </c>
    </row>
    <row r="23" spans="1:13" ht="25.5" customHeight="1">
      <c r="A23" s="85" t="s">
        <v>320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374">
        <v>259</v>
      </c>
      <c r="M23" s="482">
        <v>351</v>
      </c>
    </row>
    <row r="24" spans="1:13" ht="25.5" customHeight="1">
      <c r="A24" s="100" t="s">
        <v>14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477">
        <v>91</v>
      </c>
      <c r="M24" s="478">
        <v>-205</v>
      </c>
    </row>
    <row r="25" spans="1:13" ht="25.5" customHeight="1">
      <c r="A25" s="58" t="s">
        <v>64</v>
      </c>
      <c r="B25" s="58"/>
      <c r="C25" s="58"/>
      <c r="D25" s="58"/>
      <c r="E25" s="58"/>
      <c r="F25" s="58"/>
      <c r="G25" s="18"/>
      <c r="H25" s="18"/>
      <c r="I25" s="18"/>
      <c r="J25" s="18"/>
      <c r="K25" s="18"/>
      <c r="L25" s="369" t="s">
        <v>208</v>
      </c>
      <c r="M25" s="510">
        <v>355</v>
      </c>
    </row>
    <row r="26" spans="1:13" ht="25.5" customHeight="1" thickBot="1">
      <c r="A26" s="513" t="s">
        <v>272</v>
      </c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5">
        <f>SUM(L23:L25)</f>
        <v>350</v>
      </c>
      <c r="M26" s="516">
        <f>SUM(M23:M25)</f>
        <v>501</v>
      </c>
    </row>
    <row r="27" spans="1:13" ht="25.5" customHeight="1">
      <c r="A27" s="67"/>
      <c r="B27" s="3"/>
      <c r="C27" s="3"/>
      <c r="D27" s="3"/>
      <c r="E27" s="3"/>
      <c r="F27" s="3"/>
      <c r="G27" s="3"/>
      <c r="H27" s="3"/>
      <c r="I27" s="3"/>
      <c r="J27" s="3"/>
      <c r="K27" s="3"/>
      <c r="L27" s="374"/>
      <c r="M27" s="482"/>
    </row>
    <row r="28" spans="1:15" s="48" customFormat="1" ht="25.5" customHeight="1" thickBot="1">
      <c r="A28" s="202" t="s">
        <v>23</v>
      </c>
      <c r="B28" s="184"/>
      <c r="C28" s="184"/>
      <c r="D28" s="202"/>
      <c r="E28" s="184"/>
      <c r="F28" s="184"/>
      <c r="G28" s="184"/>
      <c r="H28" s="184"/>
      <c r="I28" s="184"/>
      <c r="J28" s="184"/>
      <c r="K28" s="184"/>
      <c r="L28" s="511"/>
      <c r="M28" s="187"/>
      <c r="O28" s="104"/>
    </row>
    <row r="29" spans="1:15" s="48" customFormat="1" ht="25.5" customHeight="1">
      <c r="A29" s="105" t="s">
        <v>72</v>
      </c>
      <c r="L29" s="241"/>
      <c r="N29" s="54"/>
      <c r="O29" s="54"/>
    </row>
    <row r="30" spans="1:15" s="48" customFormat="1" ht="25.5" customHeight="1">
      <c r="A30" s="105"/>
      <c r="B30" s="105" t="s">
        <v>276</v>
      </c>
      <c r="L30" s="247" t="s">
        <v>248</v>
      </c>
      <c r="M30" s="104" t="s">
        <v>253</v>
      </c>
      <c r="N30" s="54"/>
      <c r="O30" s="54"/>
    </row>
    <row r="31" spans="1:15" s="48" customFormat="1" ht="25.5" customHeight="1">
      <c r="A31" s="105" t="s">
        <v>16</v>
      </c>
      <c r="L31" s="336" t="s">
        <v>106</v>
      </c>
      <c r="M31" s="104" t="s">
        <v>106</v>
      </c>
      <c r="N31" s="54"/>
      <c r="O31" s="54"/>
    </row>
    <row r="32" spans="1:12" s="48" customFormat="1" ht="25.5" customHeight="1">
      <c r="A32" s="48" t="s">
        <v>73</v>
      </c>
      <c r="L32" s="247"/>
    </row>
    <row r="33" spans="2:13" s="48" customFormat="1" ht="25.5" customHeight="1">
      <c r="B33" s="109" t="s">
        <v>74</v>
      </c>
      <c r="L33" s="247" t="s">
        <v>278</v>
      </c>
      <c r="M33" s="104" t="s">
        <v>148</v>
      </c>
    </row>
    <row r="34" spans="1:13" s="48" customFormat="1" ht="25.5" customHeight="1">
      <c r="A34" s="58" t="s">
        <v>75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339" t="s">
        <v>208</v>
      </c>
      <c r="M34" s="250" t="s">
        <v>109</v>
      </c>
    </row>
    <row r="35" spans="1:13" s="48" customFormat="1" ht="12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247"/>
      <c r="M35" s="251"/>
    </row>
    <row r="36" spans="1:13" s="48" customFormat="1" ht="25.5" customHeight="1">
      <c r="A36" s="58" t="s">
        <v>277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248" t="s">
        <v>245</v>
      </c>
      <c r="M36" s="250" t="s">
        <v>257</v>
      </c>
    </row>
    <row r="37" spans="1:13" s="48" customFormat="1" ht="11.2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241"/>
      <c r="M37" s="57"/>
    </row>
    <row r="38" spans="1:13" s="48" customFormat="1" ht="25.5" customHeight="1" thickBot="1">
      <c r="A38" s="184" t="s">
        <v>6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244" t="s">
        <v>244</v>
      </c>
      <c r="M38" s="190" t="s">
        <v>111</v>
      </c>
    </row>
    <row r="39" spans="1:13" s="54" customFormat="1" ht="25.5" customHeight="1">
      <c r="A39" s="106"/>
      <c r="B39" s="48"/>
      <c r="C39" s="48"/>
      <c r="D39" s="48"/>
      <c r="E39" s="48"/>
      <c r="F39" s="48"/>
      <c r="G39" s="48"/>
      <c r="H39" s="48"/>
      <c r="L39" s="246"/>
      <c r="M39" s="107"/>
    </row>
    <row r="40" spans="1:13" s="48" customFormat="1" ht="25.5" customHeight="1" thickBot="1">
      <c r="A40" s="83" t="s">
        <v>24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252" t="s">
        <v>366</v>
      </c>
      <c r="M40" s="192" t="s">
        <v>105</v>
      </c>
    </row>
    <row r="42" spans="1:13" ht="30" customHeight="1">
      <c r="A42" s="67" t="s">
        <v>322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242"/>
      <c r="M42" s="24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63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1" width="3.6640625" style="10" customWidth="1"/>
    <col min="2" max="2" width="3.5546875" style="10" customWidth="1"/>
    <col min="3" max="3" width="9.77734375" style="10" customWidth="1"/>
    <col min="4" max="4" width="22.6640625" style="10" customWidth="1"/>
    <col min="5" max="11" width="8.3359375" style="10" customWidth="1"/>
    <col min="12" max="13" width="13.77734375" style="76" customWidth="1"/>
    <col min="14" max="14" width="1.1171875" style="4" customWidth="1"/>
    <col min="15" max="16384" width="8.88671875" style="4" customWidth="1"/>
  </cols>
  <sheetData>
    <row r="1" ht="25.5" customHeight="1">
      <c r="A1" s="99" t="s">
        <v>33</v>
      </c>
    </row>
    <row r="3" spans="1:13" s="2" customFormat="1" ht="25.5" customHeight="1">
      <c r="A3" s="295" t="s">
        <v>76</v>
      </c>
      <c r="B3" s="1"/>
      <c r="C3" s="1"/>
      <c r="D3" s="1"/>
      <c r="E3" s="1"/>
      <c r="F3" s="1"/>
      <c r="G3" s="1"/>
      <c r="H3" s="1"/>
      <c r="J3" s="1"/>
      <c r="K3" s="1"/>
      <c r="L3" s="236"/>
      <c r="M3" s="236"/>
    </row>
    <row r="4" spans="12:13" ht="25.5" customHeight="1">
      <c r="L4" s="45"/>
      <c r="M4" s="50" t="s">
        <v>302</v>
      </c>
    </row>
    <row r="5" spans="1:15" ht="25.5" customHeight="1" thickBot="1">
      <c r="A5" s="352" t="s">
        <v>1</v>
      </c>
      <c r="B5" s="26"/>
      <c r="C5" s="26"/>
      <c r="D5" s="26"/>
      <c r="E5" s="27"/>
      <c r="F5" s="27"/>
      <c r="G5" s="27"/>
      <c r="H5" s="27"/>
      <c r="I5" s="28"/>
      <c r="J5" s="27"/>
      <c r="K5" s="28"/>
      <c r="L5" s="52" t="s">
        <v>101</v>
      </c>
      <c r="M5" s="53" t="s">
        <v>47</v>
      </c>
      <c r="O5" s="3"/>
    </row>
    <row r="6" spans="1:13" ht="25.5" customHeight="1">
      <c r="A6" s="110" t="s">
        <v>152</v>
      </c>
      <c r="E6" s="111"/>
      <c r="F6" s="111"/>
      <c r="G6" s="111"/>
      <c r="H6" s="111"/>
      <c r="I6" s="112"/>
      <c r="J6" s="113"/>
      <c r="K6" s="32"/>
      <c r="L6" s="485"/>
      <c r="M6" s="461"/>
    </row>
    <row r="7" spans="1:13" ht="25.5" customHeight="1">
      <c r="A7" s="3" t="s">
        <v>279</v>
      </c>
      <c r="B7" s="3"/>
      <c r="C7" s="3"/>
      <c r="D7" s="13"/>
      <c r="E7" s="61"/>
      <c r="F7" s="61"/>
      <c r="G7" s="61"/>
      <c r="H7" s="61"/>
      <c r="I7" s="25"/>
      <c r="J7" s="102"/>
      <c r="K7" s="25"/>
      <c r="L7" s="371">
        <v>256</v>
      </c>
      <c r="M7" s="375">
        <v>372</v>
      </c>
    </row>
    <row r="8" spans="1:13" ht="25.5" customHeight="1">
      <c r="A8" s="4" t="s">
        <v>20</v>
      </c>
      <c r="B8" s="4"/>
      <c r="C8" s="4"/>
      <c r="D8" s="13"/>
      <c r="E8" s="61"/>
      <c r="F8" s="61"/>
      <c r="G8" s="61"/>
      <c r="H8" s="61"/>
      <c r="I8" s="32"/>
      <c r="J8" s="113"/>
      <c r="K8" s="32"/>
      <c r="L8" s="371">
        <v>83</v>
      </c>
      <c r="M8" s="375">
        <v>71</v>
      </c>
    </row>
    <row r="9" spans="1:13" ht="25.5" customHeight="1">
      <c r="A9" s="18" t="s">
        <v>21</v>
      </c>
      <c r="B9" s="114"/>
      <c r="C9" s="114"/>
      <c r="D9" s="73"/>
      <c r="E9" s="60"/>
      <c r="F9" s="60"/>
      <c r="G9" s="60"/>
      <c r="H9" s="60"/>
      <c r="I9" s="115"/>
      <c r="J9" s="115"/>
      <c r="K9" s="115"/>
      <c r="L9" s="486">
        <v>-34</v>
      </c>
      <c r="M9" s="375">
        <v>-20</v>
      </c>
    </row>
    <row r="10" spans="1:13" ht="25.5" customHeight="1">
      <c r="A10" s="34" t="s">
        <v>364</v>
      </c>
      <c r="B10" s="35"/>
      <c r="C10" s="35"/>
      <c r="D10" s="35"/>
      <c r="E10" s="60"/>
      <c r="F10" s="60"/>
      <c r="G10" s="60"/>
      <c r="H10" s="60"/>
      <c r="I10" s="116"/>
      <c r="J10" s="117"/>
      <c r="K10" s="116"/>
      <c r="L10" s="473">
        <f>SUM(L7:L9)</f>
        <v>305</v>
      </c>
      <c r="M10" s="487">
        <f>SUM(M7:M9)</f>
        <v>423</v>
      </c>
    </row>
    <row r="11" spans="1:13" ht="25.5" customHeight="1">
      <c r="A11" s="70" t="s">
        <v>31</v>
      </c>
      <c r="B11" s="25"/>
      <c r="C11" s="25"/>
      <c r="D11" s="25"/>
      <c r="E11" s="118"/>
      <c r="F11" s="118"/>
      <c r="G11" s="118"/>
      <c r="H11" s="118"/>
      <c r="I11" s="29"/>
      <c r="J11" s="118"/>
      <c r="K11" s="29"/>
      <c r="L11" s="371"/>
      <c r="M11" s="375"/>
    </row>
    <row r="12" spans="1:13" ht="25.5" customHeight="1">
      <c r="A12" s="4" t="s">
        <v>26</v>
      </c>
      <c r="C12" s="4"/>
      <c r="D12" s="13"/>
      <c r="E12" s="61"/>
      <c r="F12" s="61"/>
      <c r="G12" s="61"/>
      <c r="H12" s="61"/>
      <c r="I12" s="32"/>
      <c r="J12" s="113"/>
      <c r="K12" s="32"/>
      <c r="L12" s="371">
        <v>165</v>
      </c>
      <c r="M12" s="375">
        <v>139</v>
      </c>
    </row>
    <row r="13" spans="1:13" ht="25.5" customHeight="1">
      <c r="A13" s="18" t="s">
        <v>22</v>
      </c>
      <c r="B13" s="114"/>
      <c r="C13" s="114"/>
      <c r="D13" s="73"/>
      <c r="E13" s="60"/>
      <c r="F13" s="60"/>
      <c r="G13" s="60"/>
      <c r="H13" s="60"/>
      <c r="I13" s="115"/>
      <c r="J13" s="119"/>
      <c r="K13" s="115"/>
      <c r="L13" s="486">
        <v>-3</v>
      </c>
      <c r="M13" s="474">
        <v>14</v>
      </c>
    </row>
    <row r="14" spans="1:13" ht="25.5" customHeight="1">
      <c r="A14" s="34" t="s">
        <v>7</v>
      </c>
      <c r="B14" s="35"/>
      <c r="C14" s="35"/>
      <c r="D14" s="35"/>
      <c r="E14" s="60"/>
      <c r="F14" s="60"/>
      <c r="G14" s="60"/>
      <c r="H14" s="60"/>
      <c r="I14" s="116"/>
      <c r="J14" s="117"/>
      <c r="K14" s="116"/>
      <c r="L14" s="473">
        <f>SUM(L12:L13)</f>
        <v>162</v>
      </c>
      <c r="M14" s="474">
        <f>SUM(M12:M13)</f>
        <v>153</v>
      </c>
    </row>
    <row r="15" spans="1:13" ht="25.5" customHeight="1">
      <c r="A15" s="122" t="s">
        <v>0</v>
      </c>
      <c r="B15" s="25"/>
      <c r="C15" s="25"/>
      <c r="D15" s="25"/>
      <c r="E15" s="61"/>
      <c r="F15" s="61"/>
      <c r="G15" s="61"/>
      <c r="H15" s="61"/>
      <c r="I15" s="25"/>
      <c r="J15" s="102"/>
      <c r="K15" s="25"/>
      <c r="L15" s="371"/>
      <c r="M15" s="375"/>
    </row>
    <row r="16" spans="1:13" ht="25.5" customHeight="1">
      <c r="A16" s="9" t="s">
        <v>17</v>
      </c>
      <c r="E16" s="61"/>
      <c r="F16" s="61"/>
      <c r="G16" s="61"/>
      <c r="H16" s="61"/>
      <c r="I16" s="32"/>
      <c r="J16" s="113"/>
      <c r="K16" s="32"/>
      <c r="L16" s="488">
        <v>98</v>
      </c>
      <c r="M16" s="375">
        <v>88</v>
      </c>
    </row>
    <row r="17" spans="1:13" ht="25.5" customHeight="1">
      <c r="A17" s="123" t="s">
        <v>44</v>
      </c>
      <c r="B17" s="124"/>
      <c r="C17" s="124"/>
      <c r="D17" s="124"/>
      <c r="E17" s="61"/>
      <c r="F17" s="61"/>
      <c r="G17" s="61"/>
      <c r="H17" s="61"/>
      <c r="I17" s="115"/>
      <c r="J17" s="119"/>
      <c r="K17" s="115"/>
      <c r="L17" s="486">
        <v>-27</v>
      </c>
      <c r="M17" s="474">
        <v>-26</v>
      </c>
    </row>
    <row r="18" spans="1:13" ht="25.5" customHeight="1">
      <c r="A18" s="36" t="s">
        <v>7</v>
      </c>
      <c r="B18" s="37"/>
      <c r="C18" s="37"/>
      <c r="D18" s="37"/>
      <c r="E18" s="125"/>
      <c r="F18" s="125"/>
      <c r="G18" s="125"/>
      <c r="H18" s="125"/>
      <c r="I18" s="120"/>
      <c r="J18" s="121"/>
      <c r="K18" s="120"/>
      <c r="L18" s="473">
        <f>SUM(L16:L17)</f>
        <v>71</v>
      </c>
      <c r="M18" s="474">
        <f>SUM(M16:M17)</f>
        <v>62</v>
      </c>
    </row>
    <row r="19" spans="1:13" ht="25.5" customHeight="1">
      <c r="A19" s="126" t="s">
        <v>32</v>
      </c>
      <c r="B19" s="25"/>
      <c r="C19" s="25"/>
      <c r="D19" s="25"/>
      <c r="E19" s="118"/>
      <c r="F19" s="118"/>
      <c r="G19" s="118"/>
      <c r="H19" s="118"/>
      <c r="I19" s="29"/>
      <c r="J19" s="118"/>
      <c r="K19" s="29"/>
      <c r="L19" s="371"/>
      <c r="M19" s="375"/>
    </row>
    <row r="20" spans="1:13" ht="25.5" customHeight="1">
      <c r="A20" s="25" t="s">
        <v>18</v>
      </c>
      <c r="B20" s="4"/>
      <c r="C20" s="25"/>
      <c r="D20" s="25"/>
      <c r="E20" s="127"/>
      <c r="F20" s="127"/>
      <c r="G20" s="127"/>
      <c r="H20" s="127"/>
      <c r="I20" s="77"/>
      <c r="J20" s="103"/>
      <c r="K20" s="77"/>
      <c r="L20" s="477">
        <v>29</v>
      </c>
      <c r="M20" s="375">
        <v>3</v>
      </c>
    </row>
    <row r="21" spans="1:13" ht="25.5" customHeight="1">
      <c r="A21" s="25" t="s">
        <v>42</v>
      </c>
      <c r="B21" s="4"/>
      <c r="C21" s="25"/>
      <c r="D21" s="25"/>
      <c r="E21" s="127"/>
      <c r="F21" s="127"/>
      <c r="G21" s="127"/>
      <c r="H21" s="127"/>
      <c r="I21" s="77"/>
      <c r="J21" s="103"/>
      <c r="K21" s="77"/>
      <c r="L21" s="477">
        <v>-143</v>
      </c>
      <c r="M21" s="375">
        <v>-130</v>
      </c>
    </row>
    <row r="22" spans="1:13" ht="25.5" customHeight="1">
      <c r="A22" s="25" t="s">
        <v>66</v>
      </c>
      <c r="B22" s="4"/>
      <c r="C22" s="25"/>
      <c r="D22" s="25"/>
      <c r="E22" s="127"/>
      <c r="F22" s="127"/>
      <c r="G22" s="127"/>
      <c r="H22" s="127"/>
      <c r="I22" s="77"/>
      <c r="J22" s="103"/>
      <c r="K22" s="77"/>
      <c r="L22" s="477"/>
      <c r="M22" s="375"/>
    </row>
    <row r="23" spans="1:13" ht="25.5" customHeight="1">
      <c r="A23" s="25"/>
      <c r="B23" s="4" t="s">
        <v>48</v>
      </c>
      <c r="C23" s="25"/>
      <c r="D23" s="25"/>
      <c r="E23" s="127"/>
      <c r="F23" s="127"/>
      <c r="G23" s="127"/>
      <c r="H23" s="127"/>
      <c r="I23" s="77"/>
      <c r="J23" s="103"/>
      <c r="K23" s="77"/>
      <c r="L23" s="477">
        <v>-43</v>
      </c>
      <c r="M23" s="375">
        <v>-36</v>
      </c>
    </row>
    <row r="24" spans="1:13" ht="25.5" customHeight="1">
      <c r="A24" s="35"/>
      <c r="B24" s="18" t="s">
        <v>49</v>
      </c>
      <c r="C24" s="35"/>
      <c r="D24" s="35"/>
      <c r="E24" s="128"/>
      <c r="F24" s="128"/>
      <c r="G24" s="128"/>
      <c r="H24" s="128"/>
      <c r="I24" s="115"/>
      <c r="J24" s="119"/>
      <c r="K24" s="115"/>
      <c r="L24" s="486">
        <v>-24</v>
      </c>
      <c r="M24" s="474">
        <v>-26</v>
      </c>
    </row>
    <row r="25" spans="1:13" ht="25.5" customHeight="1">
      <c r="A25" s="34" t="s">
        <v>7</v>
      </c>
      <c r="B25" s="35"/>
      <c r="C25" s="35"/>
      <c r="D25" s="35"/>
      <c r="E25" s="60"/>
      <c r="F25" s="60"/>
      <c r="G25" s="60"/>
      <c r="H25" s="60"/>
      <c r="I25" s="116"/>
      <c r="J25" s="117"/>
      <c r="K25" s="116"/>
      <c r="L25" s="473">
        <f>SUM(L20:L24)</f>
        <v>-181</v>
      </c>
      <c r="M25" s="474">
        <f>SUM(M20:M24)</f>
        <v>-189</v>
      </c>
    </row>
    <row r="26" spans="1:13" ht="12.75" customHeight="1">
      <c r="A26" s="70"/>
      <c r="B26" s="3"/>
      <c r="C26" s="3"/>
      <c r="D26" s="3"/>
      <c r="E26" s="3"/>
      <c r="F26" s="3"/>
      <c r="G26" s="3"/>
      <c r="H26" s="3"/>
      <c r="I26" s="3"/>
      <c r="J26" s="3"/>
      <c r="K26" s="3"/>
      <c r="L26" s="463"/>
      <c r="M26" s="367"/>
    </row>
    <row r="27" spans="1:13" ht="25.5" customHeight="1" thickBot="1">
      <c r="A27" s="19" t="s">
        <v>223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469">
        <f>L10+L14+L18+L25</f>
        <v>357</v>
      </c>
      <c r="M27" s="470">
        <f>M10+M14+M18+M25</f>
        <v>449</v>
      </c>
    </row>
    <row r="28" spans="1:13" ht="25.5" customHeight="1">
      <c r="A28" s="126"/>
      <c r="B28" s="25"/>
      <c r="C28" s="25"/>
      <c r="D28" s="25"/>
      <c r="E28" s="102"/>
      <c r="F28" s="102"/>
      <c r="G28" s="102"/>
      <c r="H28" s="102"/>
      <c r="I28" s="25"/>
      <c r="J28" s="102"/>
      <c r="K28" s="25"/>
      <c r="L28" s="118"/>
      <c r="M28" s="29"/>
    </row>
    <row r="29" spans="1:13" s="2" customFormat="1" ht="25.5" customHeight="1">
      <c r="A29" s="67" t="s">
        <v>322</v>
      </c>
      <c r="B29" s="1"/>
      <c r="C29" s="1"/>
      <c r="D29" s="1"/>
      <c r="E29" s="1"/>
      <c r="F29" s="1"/>
      <c r="G29" s="1"/>
      <c r="H29" s="1"/>
      <c r="I29" s="1"/>
      <c r="J29" s="47"/>
      <c r="L29" s="236"/>
      <c r="M29" s="236"/>
    </row>
    <row r="30" spans="1:13" ht="16.5" customHeight="1">
      <c r="A30" s="9"/>
      <c r="B30" s="4"/>
      <c r="L30" s="45"/>
      <c r="M30" s="45"/>
    </row>
    <row r="31" spans="1:13" ht="25.5" customHeight="1">
      <c r="A31" s="130"/>
      <c r="F31" s="32"/>
      <c r="G31" s="32"/>
      <c r="H31" s="32"/>
      <c r="I31" s="32"/>
      <c r="K31" s="32"/>
      <c r="L31" s="45"/>
      <c r="M31" s="45"/>
    </row>
    <row r="32" spans="1:13" ht="25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5"/>
      <c r="M32" s="45"/>
    </row>
    <row r="33" spans="1:13" ht="25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5"/>
      <c r="M33" s="45"/>
    </row>
    <row r="34" spans="1:13" ht="25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5"/>
      <c r="M34" s="45"/>
    </row>
    <row r="35" spans="1:13" ht="25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5"/>
      <c r="M35" s="45"/>
    </row>
    <row r="36" spans="1:13" ht="25.5" customHeight="1">
      <c r="A36" s="4"/>
      <c r="B36" s="4"/>
      <c r="C36" s="4"/>
      <c r="D36" s="4"/>
      <c r="F36" s="4"/>
      <c r="G36" s="4"/>
      <c r="H36" s="4"/>
      <c r="I36" s="4"/>
      <c r="J36" s="4"/>
      <c r="K36" s="4"/>
      <c r="L36" s="45"/>
      <c r="M36" s="45"/>
    </row>
    <row r="37" spans="1:13" ht="25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5"/>
      <c r="M37" s="45"/>
    </row>
    <row r="38" spans="1:13" ht="25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5"/>
      <c r="M38" s="45"/>
    </row>
    <row r="39" spans="1:13" ht="25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5"/>
      <c r="M39" s="45"/>
    </row>
    <row r="40" spans="1:13" ht="25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5"/>
      <c r="M40" s="45"/>
    </row>
    <row r="41" spans="1:13" ht="25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5"/>
      <c r="M41" s="45"/>
    </row>
    <row r="42" spans="1:13" ht="25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5"/>
      <c r="M42" s="45"/>
    </row>
    <row r="43" spans="1:13" ht="25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5"/>
      <c r="M43" s="45"/>
    </row>
    <row r="44" spans="1:13" ht="25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5"/>
      <c r="M44" s="45"/>
    </row>
    <row r="45" spans="1:13" ht="25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5"/>
      <c r="M45" s="45"/>
    </row>
    <row r="46" spans="1:13" ht="25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5"/>
      <c r="M46" s="45"/>
    </row>
    <row r="47" spans="1:13" ht="25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5"/>
      <c r="M47" s="45"/>
    </row>
    <row r="48" spans="1:13" ht="25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5"/>
      <c r="M48" s="45"/>
    </row>
    <row r="49" spans="1:13" ht="25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5"/>
      <c r="M49" s="45"/>
    </row>
    <row r="50" spans="1:13" ht="25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5"/>
      <c r="M50" s="45"/>
    </row>
    <row r="51" spans="1:13" ht="25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5"/>
      <c r="M51" s="45"/>
    </row>
    <row r="52" spans="1:13" ht="25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5"/>
      <c r="M52" s="45"/>
    </row>
    <row r="53" spans="1:13" ht="25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5"/>
      <c r="M53" s="45"/>
    </row>
    <row r="54" spans="1:13" ht="25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5"/>
      <c r="M54" s="45"/>
    </row>
    <row r="55" spans="1:13" ht="25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5"/>
      <c r="M55" s="45"/>
    </row>
    <row r="56" spans="1:13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5"/>
      <c r="M56" s="45"/>
    </row>
    <row r="57" spans="1:13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5"/>
      <c r="M57" s="45"/>
    </row>
    <row r="58" spans="1:13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5"/>
      <c r="M58" s="45"/>
    </row>
    <row r="59" spans="1:13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5"/>
      <c r="M59" s="45"/>
    </row>
    <row r="60" spans="1:13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5"/>
      <c r="M60" s="45"/>
    </row>
    <row r="61" spans="1:13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5"/>
      <c r="M61" s="45"/>
    </row>
    <row r="62" spans="1:13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5"/>
      <c r="M62" s="45"/>
    </row>
    <row r="63" spans="1:13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5"/>
      <c r="M63" s="4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dflood</dc:creator>
  <cp:keywords/>
  <dc:description/>
  <cp:lastModifiedBy>renata.feitosa</cp:lastModifiedBy>
  <cp:lastPrinted>2004-02-23T12:19:30Z</cp:lastPrinted>
  <dcterms:created xsi:type="dcterms:W3CDTF">1998-07-23T18:21:33Z</dcterms:created>
  <dcterms:modified xsi:type="dcterms:W3CDTF">2005-10-19T11:59:09Z</dcterms:modified>
  <cp:category/>
  <cp:version/>
  <cp:contentType/>
  <cp:contentStatus/>
</cp:coreProperties>
</file>