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95" windowWidth="11310" windowHeight="8340" tabRatio="748" firstSheet="20" activeTab="23"/>
  </bookViews>
  <sheets>
    <sheet name="HY 2004analysts schs index " sheetId="1" r:id="rId1"/>
    <sheet name="HY 2004 sch 1 AP eps " sheetId="2" r:id="rId2"/>
    <sheet name="HY 2004 analysts sch 2 assn " sheetId="3" r:id="rId3"/>
    <sheet name="HY 04 anal sch 2 assn (page2) " sheetId="4" r:id="rId4"/>
    <sheet name="HY2004 anlys sch 3 new bus " sheetId="5" r:id="rId5"/>
    <sheet name="HY2004 anls sch 4 in force" sheetId="6" r:id="rId6"/>
    <sheet name="AP Sch5" sheetId="7" r:id="rId7"/>
    <sheet name="HY2004 anls sch 6 APtax " sheetId="8" r:id="rId8"/>
    <sheet name="HY2004 anls 7  sh fun " sheetId="9" r:id="rId9"/>
    <sheet name="Hy2004 anls sch 8 sh fund rec " sheetId="10" r:id="rId10"/>
    <sheet name="MHY 2004 analysts sch 9.1 stat " sheetId="11" r:id="rId11"/>
    <sheet name="HY 2004 analyst sch 9.2 stat" sheetId="12" r:id="rId12"/>
    <sheet name="HY2004 sch 10 US ops op profit" sheetId="13" r:id="rId13"/>
    <sheet name="HY2004 sch 11 US ops US to UK" sheetId="14" r:id="rId14"/>
    <sheet name="HY 2004 analysts sch 12 st fl" sheetId="15" r:id="rId15"/>
    <sheet name="HY 2004 anly sch 13 MSBtax ch " sheetId="16" r:id="rId16"/>
    <sheet name="Sch 14 FUM Summary" sheetId="17" r:id="rId17"/>
    <sheet name=" Sch 15 FUM Analysis" sheetId="18" r:id="rId18"/>
    <sheet name="Sch 16 Foreign Curr" sheetId="19" r:id="rId19"/>
    <sheet name="Sch 17.1 Restated results" sheetId="20" r:id="rId20"/>
    <sheet name="Sch 17.2 Restated results" sheetId="21" r:id="rId21"/>
    <sheet name="Sch 18 - NB1" sheetId="22" r:id="rId22"/>
    <sheet name="Sch 19 - NB2" sheetId="23" r:id="rId23"/>
    <sheet name="Sch 20 - NB 3" sheetId="24" r:id="rId24"/>
    <sheet name="Sch 21 - NB4" sheetId="25" r:id="rId25"/>
    <sheet name="Sch 22 - NB notes" sheetId="26" r:id="rId26"/>
  </sheets>
  <externalReferences>
    <externalReference r:id="rId29"/>
    <externalReference r:id="rId30"/>
  </externalReferences>
  <definedNames>
    <definedName name="Annuities_IFA_Regular">'[1]Annuities IFA'!$A$8:$R$26</definedName>
    <definedName name="Annuities_IFA_Single">'[1]Annuities IFA'!$A$41:$S$51</definedName>
    <definedName name="Annuities_Regular">#REF!</definedName>
    <definedName name="Annuities_Single">#REF!</definedName>
    <definedName name="Annuities_Weighted">#REF!</definedName>
    <definedName name="AnnuitiesIFA_Plan_Regular">#REF!</definedName>
    <definedName name="AnnuitiesIFA_Plan_Single">#REF!</definedName>
    <definedName name="APP1">#REF!</definedName>
    <definedName name="APP2">#REF!</definedName>
    <definedName name="asia_Funds_I">'[1]Asia'!#REF!</definedName>
    <definedName name="Asia_re_Regular">'[1]Asia'!#REF!</definedName>
    <definedName name="Asia_re_Single">'[1]Asia'!#REF!</definedName>
    <definedName name="Asia_re_Weighted">'[1]Asia'!#REF!</definedName>
    <definedName name="Asia_Regular">'[1]Asia'!$B$148:$R$161</definedName>
    <definedName name="Asia_Single">'[1]Asia'!$B$164:$R$177</definedName>
    <definedName name="Bank_Egg">#REF!</definedName>
    <definedName name="Bank_Plan_Egg">#REF!</definedName>
    <definedName name="Bank_Plan_PruBranded">#REF!</definedName>
    <definedName name="Bank_PruBranded">#REF!</definedName>
    <definedName name="Banking">'[1]Egg'!$B$9:$R$25</definedName>
    <definedName name="BankingTot">'[1]Egg'!$B$21:$R$25</definedName>
    <definedName name="CAT1">#REF!</definedName>
    <definedName name="CAT2">#REF!</definedName>
    <definedName name="Closed_Dist_Regular">'[1]FTF 2001'!$A$8:$R$27</definedName>
    <definedName name="Closed_Dist_Single">'[1]FTF 2001'!$A$30:$R$48</definedName>
    <definedName name="Corporate_Regular">'[1]Group Pensions'!$A$8:$R$25</definedName>
    <definedName name="Corporate_Single">'[1]Group Pensions'!$A$28:$R$45</definedName>
    <definedName name="Corporate_Weighted">#REF!</definedName>
    <definedName name="CorporateIFA_Plan_Regular">#REF!</definedName>
    <definedName name="CorporateIFA_Plan_Single">#REF!</definedName>
    <definedName name="Europe_Regular">'[1]Europe'!$B$9:$R$18</definedName>
    <definedName name="Europe_Single">'[1]Europe'!$B$21:$R$32</definedName>
    <definedName name="FRE1">#REF!</definedName>
    <definedName name="FRE2">#REF!</definedName>
    <definedName name="India_FUM">'[1]Asia'!$B$23:$R$33</definedName>
    <definedName name="JNL_BankProducts">'[1]Jackson'!$B$39:$R$43</definedName>
    <definedName name="JNL_Regular">'[1]Jackson'!$B$8:$R$15</definedName>
    <definedName name="JNL_Single">'[1]Jackson'!$B$18:$R$25</definedName>
    <definedName name="Korea_Fum">'[2]Asia'!$B$53:$R$63</definedName>
    <definedName name="MG_Direct_Plan_Regular">#REF!</definedName>
    <definedName name="MG_Direct_Plan_Single">#REF!</definedName>
    <definedName name="MG_Direct_Regular">#REF!</definedName>
    <definedName name="MG_Direct_Single">#REF!</definedName>
    <definedName name="MG_FUM">'[1]M&amp;G'!$B$4:$R$15</definedName>
    <definedName name="MG_Funds_I">#REF!</definedName>
    <definedName name="MG_Funds_R">#REF!</definedName>
    <definedName name="MG_IFA_Plan_Regular">#REF!</definedName>
    <definedName name="MG_IFA_Plan_Single">#REF!</definedName>
    <definedName name="MG_IFA_Regular">#REF!</definedName>
    <definedName name="MG_IFA_Single">#REF!</definedName>
    <definedName name="MG_Inst_FUM">'[2]M&amp;G'!$B$21:$R$32</definedName>
    <definedName name="MG_Regular">#REF!</definedName>
    <definedName name="MG_Single">#REF!</definedName>
    <definedName name="MG_Weighted">#REF!</definedName>
    <definedName name="MPF_FUM">'[1]Asia'!$B$130:$R$140</definedName>
    <definedName name="Other_FUM">'[1]Asia'!$B$113:$R$123</definedName>
    <definedName name="Partnerships_regular">'[2]Partnerships'!$A$8:$R$18</definedName>
    <definedName name="Partnerships_Single">'[2]Partnerships'!$A$22:$R$32</definedName>
    <definedName name="PER1">#REF!</definedName>
    <definedName name="PER2">#REF!</definedName>
    <definedName name="PPM_Funds_I">#REF!</definedName>
    <definedName name="PPM_Funds_R">#REF!</definedName>
    <definedName name="PPM_Plan_Single">#REF!</definedName>
    <definedName name="PPM_Single">#REF!</definedName>
    <definedName name="_xlnm.Print_Area" localSheetId="6">'AP Sch5'!$A$1:$N$88</definedName>
    <definedName name="_xlnm.Print_Area" localSheetId="3">'HY 04 anal sch 2 assn (page2) '!$A$1:$O$73</definedName>
    <definedName name="_xlnm.Print_Area" localSheetId="11">'HY 2004 analyst sch 9.2 stat'!$A$1:$I$40</definedName>
    <definedName name="_xlnm.Print_Area" localSheetId="14">'HY 2004 analysts sch 12 st fl'!$A$1:$F$61</definedName>
    <definedName name="_xlnm.Print_Area" localSheetId="2">'HY 2004 analysts sch 2 assn '!$A$1:$N$68</definedName>
    <definedName name="_xlnm.Print_Area" localSheetId="15">'HY 2004 anly sch 13 MSBtax ch '!$A$1:$E$44</definedName>
    <definedName name="_xlnm.Print_Area" localSheetId="1">'HY 2004 sch 1 AP eps '!$A$1:$O$30</definedName>
    <definedName name="_xlnm.Print_Area" localSheetId="0">'HY 2004analysts schs index '!$A$1:$J$59</definedName>
    <definedName name="_xlnm.Print_Area" localSheetId="8">'HY2004 anls 7  sh fun '!$A$1:$O$90</definedName>
    <definedName name="_xlnm.Print_Area" localSheetId="5">'HY2004 anls sch 4 in force'!$A$1:$L$91</definedName>
    <definedName name="_xlnm.Print_Area" localSheetId="7">'HY2004 anls sch 6 APtax '!$A$1:$L$42</definedName>
    <definedName name="_xlnm.Print_Area" localSheetId="4">'HY2004 anlys sch 3 new bus '!$A$1:$R$45</definedName>
    <definedName name="_xlnm.Print_Area" localSheetId="12">'HY2004 sch 10 US ops op profit'!$A$1:$M$71</definedName>
    <definedName name="_xlnm.Print_Area" localSheetId="13">'HY2004 sch 11 US ops US to UK'!$A$1:$X$95</definedName>
    <definedName name="_xlnm.Print_Area" localSheetId="10">'MHY 2004 analysts sch 9.1 stat '!$A$1:$I$31</definedName>
    <definedName name="_xlnm.Print_Area" localSheetId="16">'Sch 14 FUM Summary'!$A$1:$D$34</definedName>
    <definedName name="_xlnm.Print_Area" localSheetId="19">'Sch 17.1 Restated results'!$A$1:$O$68</definedName>
    <definedName name="_xlnm.Print_Area" localSheetId="20">'Sch 17.2 Restated results'!$A$1:$O$39</definedName>
    <definedName name="_xlnm.Print_Area" localSheetId="21">'Sch 18 - NB1'!$A$1:$R$110</definedName>
    <definedName name="_xlnm.Print_Area" localSheetId="22">'Sch 19 - NB2'!$A$1:$R$128</definedName>
    <definedName name="_xlnm.Print_Area" localSheetId="23">'Sch 20 - NB 3'!$A$1:$R$117</definedName>
    <definedName name="_xlnm.Print_Area" localSheetId="24">'Sch 21 - NB4'!$A$1:$R$117</definedName>
    <definedName name="_xlnm.Print_Titles" localSheetId="2">'HY 2004 analysts sch 2 assn '!$1:$5</definedName>
    <definedName name="REP1">#REF!</definedName>
    <definedName name="REP2">#REF!</definedName>
    <definedName name="Retail_GI">#REF!</definedName>
    <definedName name="Retail_IFA_Regular">'[1]Retail IFA'!$A$8:$R$31</definedName>
    <definedName name="Retail_IFA_Single">'[1]Retail IFA'!$A$34:$R$55</definedName>
    <definedName name="Retail_Plan_GI">#REF!</definedName>
    <definedName name="Retail_Plan_Regular">#REF!</definedName>
    <definedName name="Retail_Plan_Single">#REF!</definedName>
    <definedName name="Retail_Regular">'[1]Pru Retail'!$A$8:$R$26</definedName>
    <definedName name="Retail_Single">'[1]Pru Retail'!$A$29:$R$47</definedName>
    <definedName name="Retail_Weighted">#REF!</definedName>
    <definedName name="RetailIFA_Plan_Regular">#REF!</definedName>
    <definedName name="RetailIFA_Plan_Single">#REF!</definedName>
    <definedName name="RetailIFA_Regular">#REF!</definedName>
    <definedName name="RetailIFA_Single">#REF!</definedName>
    <definedName name="RetailIFA_Weighted">#REF!</definedName>
    <definedName name="Sch1_2">'[2]Variable'!$C$13:$E$17</definedName>
    <definedName name="Sch3">'[2]Variable'!$C$19:$E$23</definedName>
    <definedName name="Sch4">'[2]Variable'!$C$25:$E$29</definedName>
    <definedName name="Taiwan_FUM">'[1]Asia'!$B$38:$R$48</definedName>
    <definedName name="UKColInv_FUM">'[1]UK - Collective Inv'!$B$4:$R$15</definedName>
    <definedName name="UKScAm_FUM">'[1]UK - Scot Am'!$B$4:$R$15</definedName>
  </definedNames>
  <calcPr fullCalcOnLoad="1"/>
</workbook>
</file>

<file path=xl/comments14.xml><?xml version="1.0" encoding="utf-8"?>
<comments xmlns="http://schemas.openxmlformats.org/spreadsheetml/2006/main">
  <authors>
    <author>Ben</author>
  </authors>
  <commentList>
    <comment ref="G22" authorId="0">
      <text>
        <r>
          <rPr>
            <b/>
            <sz val="8"/>
            <rFont val="Tahoma"/>
            <family val="0"/>
          </rPr>
          <t>Ben:</t>
        </r>
        <r>
          <rPr>
            <sz val="8"/>
            <rFont val="Tahoma"/>
            <family val="0"/>
          </rPr>
          <t xml:space="preserve">
$288 net income plus $13m change in a/c prinicple</t>
        </r>
      </text>
    </comment>
  </commentList>
</comments>
</file>

<file path=xl/sharedStrings.xml><?xml version="1.0" encoding="utf-8"?>
<sst xmlns="http://schemas.openxmlformats.org/spreadsheetml/2006/main" count="1779" uniqueCount="768">
  <si>
    <t>Effect of changes in economic assumptions (Schedule 2)</t>
  </si>
  <si>
    <t>Tax (Schedule 6)</t>
  </si>
  <si>
    <t>Amort of g'will</t>
  </si>
  <si>
    <t>Reverse</t>
  </si>
  <si>
    <t>presentation</t>
  </si>
  <si>
    <t>FAS 133</t>
  </si>
  <si>
    <t>UK Style</t>
  </si>
  <si>
    <t>and</t>
  </si>
  <si>
    <t>SIF/CBO</t>
  </si>
  <si>
    <t>plus</t>
  </si>
  <si>
    <t>FAS115</t>
  </si>
  <si>
    <t>Minority</t>
  </si>
  <si>
    <t>reval</t>
  </si>
  <si>
    <t xml:space="preserve">investment </t>
  </si>
  <si>
    <t>movement</t>
  </si>
  <si>
    <t>FAS 142</t>
  </si>
  <si>
    <t>Switch</t>
  </si>
  <si>
    <t>(note 11a)</t>
  </si>
  <si>
    <t>(note 11b)</t>
  </si>
  <si>
    <t>(note 11d)</t>
  </si>
  <si>
    <t>Curian</t>
  </si>
  <si>
    <t>Profit before tax before minority interest</t>
  </si>
  <si>
    <t>Minority interests (note 11b)</t>
  </si>
  <si>
    <t>Comprising:</t>
  </si>
  <si>
    <t>Other US Operations</t>
  </si>
  <si>
    <t xml:space="preserve">Profit before tax </t>
  </si>
  <si>
    <t>Reversal of FAS 133 and FAS 115 effects</t>
  </si>
  <si>
    <t>derivative instruments. Such gains and losses are not generally recognised for UK GAAP purposes.</t>
  </si>
  <si>
    <t>Consistent with the ABI SORP, investment returns included in the UK operating result are determined on a long-term basis. These amounts are explained in Schedule 10.</t>
  </si>
  <si>
    <t>Tax on operating profit</t>
  </si>
  <si>
    <t>Tax on effect of changes in economic assumptions</t>
  </si>
  <si>
    <t xml:space="preserve">     subsidiary owned by JNL</t>
  </si>
  <si>
    <t>Additional shareholders' interest on achieved profits basis</t>
  </si>
  <si>
    <t xml:space="preserve">Profits are translated at average exchange rates, consistent with the method applied for modified statutory basis results.  The amounts recorded above for </t>
  </si>
  <si>
    <t>Schedule 9.1</t>
  </si>
  <si>
    <t>Basic earnings per share (note 9.1a)</t>
  </si>
  <si>
    <t>9.1a</t>
  </si>
  <si>
    <t>and Schedule 11)</t>
  </si>
  <si>
    <t xml:space="preserve">UK basis operating profit for the Half Year 2004 includes the following long-term </t>
  </si>
  <si>
    <t>Five year average included in operating result above</t>
  </si>
  <si>
    <t>Long-term returns on equity based investments (note 10c)</t>
  </si>
  <si>
    <t xml:space="preserve">Long-term investment returns included in UK basis operating profit </t>
  </si>
  <si>
    <t>Long-term returns on equity based investments</t>
  </si>
  <si>
    <t>US GAAP</t>
  </si>
  <si>
    <t>effects</t>
  </si>
  <si>
    <t>adjustments</t>
  </si>
  <si>
    <t xml:space="preserve">(US GAAP as published also includes the change in </t>
  </si>
  <si>
    <t>the fair value of hedging instruments)</t>
  </si>
  <si>
    <t xml:space="preserve">Long-term investment returns </t>
  </si>
  <si>
    <t>The difference between actual investment returns and long-term returns is included within the profit and loss account as short-term fluctuations in investment returns.</t>
  </si>
  <si>
    <t xml:space="preserve">Short-term fluctuations (net of related change to amortisation of acquisition costs) comprise </t>
  </si>
  <si>
    <t>actual investment return on investments less long-term returns (net of related changes to</t>
  </si>
  <si>
    <t>Long-term gains credited to operating result</t>
  </si>
  <si>
    <t>Jackson National Life (note 13c)</t>
  </si>
  <si>
    <t>13d</t>
  </si>
  <si>
    <t>Local currency : £</t>
  </si>
  <si>
    <t>Half Year 2003</t>
  </si>
  <si>
    <t>Operating profit before amortisation of goodwill</t>
  </si>
  <si>
    <t>The memorandum results for Half Year 2003 and Full Year 2003 have been calculated by applying average Half Year 2004 exchange rates to operating profit and exchange rates at 30 June 2004 to shareholders'</t>
  </si>
  <si>
    <t>The Half Year 2003 statutory basis results have been restated for the change in accounting for reinsurance contracts.</t>
  </si>
  <si>
    <t>6.6% to 7.9%</t>
  </si>
  <si>
    <t>(4) Half Year 2004 Results: Sensitivities</t>
  </si>
  <si>
    <t>Half Year 2004 Pre-tax operating profit from new business</t>
  </si>
  <si>
    <t>30 June 2004 Shareholders' Funds</t>
  </si>
  <si>
    <t>Half Year ended 30 June 2004</t>
  </si>
  <si>
    <t>Full Year 2003</t>
  </si>
  <si>
    <t>as for Half Year 2004 results</t>
  </si>
  <si>
    <t xml:space="preserve">2004 £m </t>
  </si>
  <si>
    <t>minority</t>
  </si>
  <si>
    <t>Memorandum only - estimated unwind of discount in 2003 applying the same economic assumptions as for the Half Year 2004 results:</t>
  </si>
  <si>
    <t xml:space="preserve">2004 Unaudited Interim results </t>
  </si>
  <si>
    <t>2004 Unaudited Interim Results</t>
  </si>
  <si>
    <t>2004 £m</t>
  </si>
  <si>
    <t>Half year 2004</t>
  </si>
  <si>
    <t>Half of full years 2000 to 2003</t>
  </si>
  <si>
    <t>Restated</t>
  </si>
  <si>
    <t>4f</t>
  </si>
  <si>
    <t>Asia - changes to operating assumptions</t>
  </si>
  <si>
    <t>Shareholders' funds summary (note 7a)</t>
  </si>
  <si>
    <t>UK and Europe Operations (note 7b)</t>
  </si>
  <si>
    <t>Long-term default assumption</t>
  </si>
  <si>
    <t>Averaged losses in excess of the long-term default assumption</t>
  </si>
  <si>
    <t>Gross averaged losses</t>
  </si>
  <si>
    <t>Related change to amortisation of deferred acquisition costs</t>
  </si>
  <si>
    <t>Shareholders' capital and reserves at 1 January 2004</t>
  </si>
  <si>
    <t>Shareholders' capital and reserves at 30 June 2004</t>
  </si>
  <si>
    <t>Exchange movements (note 8a)</t>
  </si>
  <si>
    <t>Investment in operations (note 8b)</t>
  </si>
  <si>
    <t>Adjustment for net of tax start-up losses of Curian</t>
  </si>
  <si>
    <t>8a</t>
  </si>
  <si>
    <t>8b</t>
  </si>
  <si>
    <t>Investment in operations reflects increases in share capital.  This includes certain non cash items as a result of timing differences.</t>
  </si>
  <si>
    <t xml:space="preserve">Half year 2004 </t>
  </si>
  <si>
    <t>12c</t>
  </si>
  <si>
    <t>but included in profit before tax</t>
  </si>
  <si>
    <t xml:space="preserve">2004 Unaudited Interim Results </t>
  </si>
  <si>
    <t>2004 £bn</t>
  </si>
  <si>
    <t>2004</t>
  </si>
  <si>
    <t xml:space="preserve"> 2003</t>
  </si>
  <si>
    <t>Half Year 2004</t>
  </si>
  <si>
    <t>Date: 27 July 2004</t>
  </si>
  <si>
    <t>4e</t>
  </si>
  <si>
    <t>the present value, at risk discount rates, of the projected release of this capital and the investment earnings on the capital.</t>
  </si>
  <si>
    <t>Asia Mutual Funds</t>
  </si>
  <si>
    <t>Total Asian Operations (before development expenses)</t>
  </si>
  <si>
    <t>Jackson National Life net of surplus note borrowings (note 7g)</t>
  </si>
  <si>
    <t>Profit (loss) for the period</t>
  </si>
  <si>
    <t xml:space="preserve">Short-term fluctuations in investment returns </t>
  </si>
  <si>
    <t>Total realised gains and losses arising in:</t>
  </si>
  <si>
    <t xml:space="preserve">Five year average included in operating result </t>
  </si>
  <si>
    <t>Long-term default assumption (Schedule 4 - note 4c)</t>
  </si>
  <si>
    <t>assumption (Schedule 4)</t>
  </si>
  <si>
    <t xml:space="preserve">Averaged losses in excess of the long-term default </t>
  </si>
  <si>
    <t>5e</t>
  </si>
  <si>
    <t>Smoothed shareholders' funds (note 7c)</t>
  </si>
  <si>
    <t>Capital charge (note 7d)</t>
  </si>
  <si>
    <t>Other US operations (note 7e)</t>
  </si>
  <si>
    <t>Goodwill (note 7f)</t>
  </si>
  <si>
    <t>Holding company net borrowings (note 7g)</t>
  </si>
  <si>
    <t>Total  (note 7h)</t>
  </si>
  <si>
    <t>The proportion of surplus allocated to shareholders from the UK with-profits business has been based on the present level</t>
  </si>
  <si>
    <t>of 10%.  Future bonus rates have been set at levels which would fully utilise the assets of the with-profits fund over the lifetime</t>
  </si>
  <si>
    <t>of the business in force.</t>
  </si>
  <si>
    <t>A charge is deducted from the annual result and balance sheet value for the cost of capital supporting solvency requirements</t>
  </si>
  <si>
    <t>for the Group's long-term business operations.  The cost is the difference between the nominal value of solvency capital and</t>
  </si>
  <si>
    <t>Schedule 2 (continued)</t>
  </si>
  <si>
    <t>The spread variance comprises:</t>
  </si>
  <si>
    <t>Variance excluding long-term default assumption</t>
  </si>
  <si>
    <t>Other items</t>
  </si>
  <si>
    <t>Other operations (note 6c)</t>
  </si>
  <si>
    <t>(note 7i)</t>
  </si>
  <si>
    <t>7i</t>
  </si>
  <si>
    <t>Restated for the implementation of UITF Abstract 38 - "Accounting for ESOP Trusts".  The change is reflected in restated</t>
  </si>
  <si>
    <t>figures for other net liabilities.</t>
  </si>
  <si>
    <t>Other net liabilities (note 7i)</t>
  </si>
  <si>
    <t xml:space="preserve">Half Year 2004 average rate applied to profit and loss account             </t>
  </si>
  <si>
    <t xml:space="preserve">Half Year 2004 closing rate applied to shareholders' funds                                        </t>
  </si>
  <si>
    <t>(note 13b)</t>
  </si>
  <si>
    <t>Other operations (note 13d)</t>
  </si>
  <si>
    <t>of tax charges for comparative periods has been adjusted accordingly.</t>
  </si>
  <si>
    <t xml:space="preserve">    average exchange rates. The applicable rate for Jackson National Life is 1.82 (2003 - 1.61).</t>
  </si>
  <si>
    <t xml:space="preserve">    asset allocation fund managed in South Africa.</t>
  </si>
  <si>
    <t>Where solvency capital is held within a with-profits long-term fund, the value placed on surplus assets in the fund is already</t>
  </si>
  <si>
    <t>discounted to reflect its release over time and no further adjustment is necessary in respect of solvency capital.</t>
  </si>
  <si>
    <t>Total goodwill comprises :</t>
  </si>
  <si>
    <t>Other operations, relating to M&amp;G and acquired Asian businesses</t>
  </si>
  <si>
    <t>7g</t>
  </si>
  <si>
    <t>7h</t>
  </si>
  <si>
    <t>Holding company net cash and short-term investments</t>
  </si>
  <si>
    <t>Operating profit (loss) before amortisation of goodwill</t>
  </si>
  <si>
    <t>Profit (loss) on ordinary activities before tax</t>
  </si>
  <si>
    <t>Statutory basis shareholders' funds</t>
  </si>
  <si>
    <t>(See Schedule 7 - note 7c).</t>
  </si>
  <si>
    <t>Asian Operations (note 13d)</t>
  </si>
  <si>
    <t xml:space="preserve">The unwind of discount for UK and Europe long-term business operations represents the unwind of discount on the value of in force business at the beginning </t>
  </si>
  <si>
    <t>of the period (adjusted for the effect of current year assumption changes); the expected return on smoothed surplus assets retained within the PAC with-profits</t>
  </si>
  <si>
    <t>Short-term fluctuations in investment returns represent the difference between total investment returns in the period attributable to</t>
  </si>
  <si>
    <t xml:space="preserve">on in force variable annuity business in future periods based on current period equity </t>
  </si>
  <si>
    <t>These are explained in Schedule 12.</t>
  </si>
  <si>
    <t>Business Area (Schedule 15)</t>
  </si>
  <si>
    <t xml:space="preserve">   UK and Europe Operations</t>
  </si>
  <si>
    <t>Internal insurance and investment funds under management (note 14a)</t>
  </si>
  <si>
    <t xml:space="preserve">14a   As included in the summarised consolidated balance sheet. </t>
  </si>
  <si>
    <t>in shareholders' capital and reserves.</t>
  </si>
  <si>
    <t xml:space="preserve">Jackson National Life (note 10a </t>
  </si>
  <si>
    <t>funds at the period ends.</t>
  </si>
  <si>
    <t>amortisation of acquisition costs) as follows:</t>
  </si>
  <si>
    <t>Foreign currency translation:  Rates of Exchange</t>
  </si>
  <si>
    <t>Foreign currency translation:  Effect of rate movements on results</t>
  </si>
  <si>
    <t>Held within Egg</t>
  </si>
  <si>
    <t>4d</t>
  </si>
  <si>
    <t>Sub-total Retail</t>
  </si>
  <si>
    <t xml:space="preserve">Opening FUM </t>
  </si>
  <si>
    <t>Less redemptions</t>
  </si>
  <si>
    <t>Net flows</t>
  </si>
  <si>
    <t>Market and currency movements</t>
  </si>
  <si>
    <t xml:space="preserve"> </t>
  </si>
  <si>
    <t>Q2 2003</t>
  </si>
  <si>
    <t>PRUDENTIAL PLC</t>
  </si>
  <si>
    <t>Supplementary information</t>
  </si>
  <si>
    <t>Schedule</t>
  </si>
  <si>
    <t>Achieved Profits basis results</t>
  </si>
  <si>
    <t>Earnings per share</t>
  </si>
  <si>
    <t>Economic assumptions and sensitivities</t>
  </si>
  <si>
    <t>Operating profit</t>
  </si>
  <si>
    <t>New business</t>
  </si>
  <si>
    <t>Business in force</t>
  </si>
  <si>
    <t>Short-term fluctuations in investment returns</t>
  </si>
  <si>
    <t>Tax charge</t>
  </si>
  <si>
    <t>Shareholders' funds</t>
  </si>
  <si>
    <t>Summary</t>
  </si>
  <si>
    <t>Reconciliation of movement</t>
  </si>
  <si>
    <t>Statutory basis results</t>
  </si>
  <si>
    <t>US Operations</t>
  </si>
  <si>
    <t xml:space="preserve">Consistent with the adoption for Full Year 2003 reporting of the ABI SORP, issued in November 2003, </t>
  </si>
  <si>
    <t>the Half Year 2003 tax charge for UK and Europe Insurance Operations has been reduced by</t>
  </si>
  <si>
    <t>£2m due to the adoption of altered accounting policy of certain reinsurance contracts.</t>
  </si>
  <si>
    <t>Operating result</t>
  </si>
  <si>
    <t>Reconciliation from US to UK GAAP</t>
  </si>
  <si>
    <t>Other</t>
  </si>
  <si>
    <t>Funds under management</t>
  </si>
  <si>
    <t>Analysis by business area</t>
  </si>
  <si>
    <t>Foreign currency translation</t>
  </si>
  <si>
    <t>Schedule 1</t>
  </si>
  <si>
    <t xml:space="preserve">Post-tax </t>
  </si>
  <si>
    <t xml:space="preserve">and </t>
  </si>
  <si>
    <t xml:space="preserve">   Minority</t>
  </si>
  <si>
    <t>Earnings</t>
  </si>
  <si>
    <t>Pre-tax</t>
  </si>
  <si>
    <t>Tax</t>
  </si>
  <si>
    <t>Post-tax</t>
  </si>
  <si>
    <t>interests</t>
  </si>
  <si>
    <t>per share</t>
  </si>
  <si>
    <t>£m</t>
  </si>
  <si>
    <t>(pence)</t>
  </si>
  <si>
    <t>Based on operating profit after tax and related minority interests</t>
  </si>
  <si>
    <t xml:space="preserve">before amortisation of goodwill and exceptional items </t>
  </si>
  <si>
    <t>Amortisation of goodwill</t>
  </si>
  <si>
    <t>Based on profit for the period after minority interests</t>
  </si>
  <si>
    <t xml:space="preserve">Notes </t>
  </si>
  <si>
    <t>1a</t>
  </si>
  <si>
    <t>Schedule 2</t>
  </si>
  <si>
    <t>(1) Basis of preparation of results</t>
  </si>
  <si>
    <t>(2) Economic assumptions</t>
  </si>
  <si>
    <t>Pre-tax expected long-term nominal rates of investment return:</t>
  </si>
  <si>
    <t>UK equities</t>
  </si>
  <si>
    <t>Overseas equities</t>
  </si>
  <si>
    <t>6.2% to 7.5%</t>
  </si>
  <si>
    <t>Property</t>
  </si>
  <si>
    <t>Gilts</t>
  </si>
  <si>
    <t>Corporate bonds</t>
  </si>
  <si>
    <t>(applying the rates listed above to the investments held by the fund)</t>
  </si>
  <si>
    <t>The charge for averaged realised losses shown above is as compared to the long-term default assumption for fixed income securities, which is</t>
  </si>
  <si>
    <t>Asian Operations (note 5e)</t>
  </si>
  <si>
    <t>Asian Operations (note 6c)</t>
  </si>
  <si>
    <t>Asian</t>
  </si>
  <si>
    <t>Asian Operations (note 12b)</t>
  </si>
  <si>
    <t>US Operations  (Jackson National Life)</t>
  </si>
  <si>
    <t xml:space="preserve">developed long-term fixed income securities markets, set by reference to period end rates of return on fixed income securities.  This "active" </t>
  </si>
  <si>
    <t>For countries where long-term fixed income securities markets are underdeveloped, investment return assumptions and risk discount rates</t>
  </si>
  <si>
    <t xml:space="preserve">are based on an assessment of long-term economic conditions.  Except for the countries listed above, this basis is appropriate to the </t>
  </si>
  <si>
    <t>Group's Asian operations.</t>
  </si>
  <si>
    <t>fund (see Schedule 7), and the expected return on shareholders' assets held in other UK and Europe long-term business operations.</t>
  </si>
  <si>
    <t>Less: long-term default assumption</t>
  </si>
  <si>
    <t xml:space="preserve"> (Schedule 5 - note 5d)</t>
  </si>
  <si>
    <t>As reported above</t>
  </si>
  <si>
    <t xml:space="preserve">Investment return related (loss) gain due primarily to changed expectation of profits </t>
  </si>
  <si>
    <r>
      <t>Tax charge (credit) on operating profit (loss)</t>
    </r>
    <r>
      <rPr>
        <sz val="10"/>
        <rFont val="Arial"/>
        <family val="2"/>
      </rPr>
      <t xml:space="preserve"> (note 6a)</t>
    </r>
  </si>
  <si>
    <t>Jackson National Life (note 6b)</t>
  </si>
  <si>
    <t>Tax charge (credit) on items not included in operating profit</t>
  </si>
  <si>
    <t>Tax charge (credit) on gain (loss) from changes in economic assumptions</t>
  </si>
  <si>
    <t xml:space="preserve">risk based capital required by the National Association of Insurance Commissioners (NAIC) at the Company Action level </t>
  </si>
  <si>
    <t>(30 June 2003 £144m, 31 December 2003 £164m).</t>
  </si>
  <si>
    <t>must be retained. The impact of the related capital charge is to reduce Jackson National Life's shareholders' funds by £176m</t>
  </si>
  <si>
    <t>31 December 2003 of £(1)m.</t>
  </si>
  <si>
    <t>Core structural borrowings of shareholder financed operations:</t>
  </si>
  <si>
    <t>(Schedule 11)</t>
  </si>
  <si>
    <t>Total (note 10b)</t>
  </si>
  <si>
    <t>Averaged realised losses on fixed maturity securities:</t>
  </si>
  <si>
    <t>Tax charge (credit) on operating profit (loss) (note 13a)</t>
  </si>
  <si>
    <t>Long-term business:</t>
  </si>
  <si>
    <t>UK and Europe Insurance Operations (note 13b)</t>
  </si>
  <si>
    <t>Tax on profit on ordinary activities</t>
  </si>
  <si>
    <t xml:space="preserve">The profit and loss accounts of foreign subsidiaries are translated at average exchange rates for the period. Assets and liabilities of foreign subsidiaries are </t>
  </si>
  <si>
    <t xml:space="preserve">translated at period-end exchange rates. Foreign currency borrowings that have been used to finance or provide a hedge against Group equity investments in </t>
  </si>
  <si>
    <t>overseas subsidiaries are translated at period-end exchange rates. The impact of these currency translations is recorded as a component of the movement</t>
  </si>
  <si>
    <t>Shareholders' funds have, where appropriate, been restated for the implementation of UITF Abstract 38 - "Accounting for ESOP Trusts".</t>
  </si>
  <si>
    <t>The £51m of negative fluctuations in Half Year 2004 reflect the difference the PAC Life Fund actual investment return of 3.0%</t>
  </si>
  <si>
    <t>Investment</t>
  </si>
  <si>
    <t>The memorandum results for Half Year 2003 and Full Year 2003 have been calculated by applying average Half Year 2004 exchange rates.</t>
  </si>
  <si>
    <t>Schedule 17.2</t>
  </si>
  <si>
    <t>Foreign currency translation:  Effect of rate movements on New Business results</t>
  </si>
  <si>
    <t>Effect of rate movements on new business results</t>
  </si>
  <si>
    <t xml:space="preserve">                                                                </t>
  </si>
  <si>
    <t>Expected long-term rate of inflation</t>
  </si>
  <si>
    <t>Post-tax expected long-term nominal rate of return:</t>
  </si>
  <si>
    <t>Pension business (where no tax applies)</t>
  </si>
  <si>
    <t xml:space="preserve">Life business </t>
  </si>
  <si>
    <t>Risk margin included within the risk discount rate</t>
  </si>
  <si>
    <t xml:space="preserve">Risk discount rate </t>
  </si>
  <si>
    <t xml:space="preserve">Expected long-term spread between earned rate and rate credited to policyholders </t>
  </si>
  <si>
    <t>Risk discount rate</t>
  </si>
  <si>
    <t>Weighted expected long-term rate of inflation</t>
  </si>
  <si>
    <t>Weighted risk discount rate</t>
  </si>
  <si>
    <t>Economic assumptions and sensitivities (continued)</t>
  </si>
  <si>
    <t>Full Year</t>
  </si>
  <si>
    <t>Total</t>
  </si>
  <si>
    <t>Group</t>
  </si>
  <si>
    <t>Pre-tax expected long-term nominal rates of investment return</t>
  </si>
  <si>
    <t>Decrease in rates of 1%</t>
  </si>
  <si>
    <t>Risk discount rates</t>
  </si>
  <si>
    <t>Schedule 3</t>
  </si>
  <si>
    <t>Operating profit from new long-term insurance business</t>
  </si>
  <si>
    <t>Note</t>
  </si>
  <si>
    <t>3a</t>
  </si>
  <si>
    <t>Jackson National Life net of tax profits</t>
  </si>
  <si>
    <t>Pre capital charge</t>
  </si>
  <si>
    <t>Post capital charge</t>
  </si>
  <si>
    <t>MEMORANDUM ONLY</t>
  </si>
  <si>
    <t>Estimated results applying same economic assumptions</t>
  </si>
  <si>
    <t>Schedule 4</t>
  </si>
  <si>
    <t xml:space="preserve">Full Year </t>
  </si>
  <si>
    <t>Operating profit from business in force</t>
  </si>
  <si>
    <t>Experience variances and other items</t>
  </si>
  <si>
    <t>Jackson National Life</t>
  </si>
  <si>
    <t>Return on surplus assets (over target surplus)</t>
  </si>
  <si>
    <t>Experience variances :</t>
  </si>
  <si>
    <t xml:space="preserve">Persistency </t>
  </si>
  <si>
    <t>Mortality and morbidity</t>
  </si>
  <si>
    <t>Expenses</t>
  </si>
  <si>
    <t>Loss from strengthening operating assumptions</t>
  </si>
  <si>
    <t>-</t>
  </si>
  <si>
    <t>Notes</t>
  </si>
  <si>
    <t>4a</t>
  </si>
  <si>
    <t>4b</t>
  </si>
  <si>
    <t>Schedule 5</t>
  </si>
  <si>
    <t>2003 £m</t>
  </si>
  <si>
    <t xml:space="preserve">Long-term business </t>
  </si>
  <si>
    <t>Jackson National Life (note 5b)</t>
  </si>
  <si>
    <t xml:space="preserve">Share of investment return of funds managed by PPM America, that are </t>
  </si>
  <si>
    <t xml:space="preserve">   Asian Operations</t>
  </si>
  <si>
    <t>Asian Operations</t>
  </si>
  <si>
    <r>
      <t xml:space="preserve">Long-term returns for these investments have been determined by applying a long-term rate of return of </t>
    </r>
    <r>
      <rPr>
        <sz val="10"/>
        <rFont val="Arial"/>
        <family val="2"/>
      </rPr>
      <t>7.6</t>
    </r>
    <r>
      <rPr>
        <b/>
        <sz val="10"/>
        <rFont val="Arial"/>
        <family val="2"/>
      </rPr>
      <t>%.</t>
    </r>
  </si>
  <si>
    <t>New Business notes</t>
  </si>
  <si>
    <t>(note 11c)</t>
  </si>
  <si>
    <t xml:space="preserve">accounted for within Other Comprehensive Income. Under UK GAAP, subject to provisions for permanent diminution in value, these securities are carried in the </t>
  </si>
  <si>
    <t xml:space="preserve">balance sheet at amortised cost . The value movement under US GAAP is therefore not reported for UK GAAP purposes and is a reconciling item within the analysis </t>
  </si>
  <si>
    <t>above.</t>
  </si>
  <si>
    <t>Restatement of statutory basis results for Half Year 2003</t>
  </si>
  <si>
    <t>The average number of shares for the Half Year 2003 was 1,995m.</t>
  </si>
  <si>
    <t>Averaged realised gains (losses) on fixed maturity securities</t>
  </si>
  <si>
    <t>Realised gains (losses) arising in period (net of related change to amortisation of acquisition costs)</t>
  </si>
  <si>
    <t>Actual gains less averaged losses excluded from operating</t>
  </si>
  <si>
    <t>profit but included in profit before tax (Schedule 12)</t>
  </si>
  <si>
    <t>Broker-dealer and fund management</t>
  </si>
  <si>
    <t>Short-term fluctuations in investment returns (Schedule 12)</t>
  </si>
  <si>
    <t>On operating profit</t>
  </si>
  <si>
    <t xml:space="preserve">On realised investment gains and losses </t>
  </si>
  <si>
    <t>On short-term fluctuations in investment returns</t>
  </si>
  <si>
    <t>Other Operations (note 12c)</t>
  </si>
  <si>
    <t>Actual less averaged realised gains and losses for fixed maturities (Schedule 10)</t>
  </si>
  <si>
    <t>Short-term fluctuations for the Asian Operations primarily reflect bond value movements.</t>
  </si>
  <si>
    <t>Current year realised and unrealised (losses) gains</t>
  </si>
  <si>
    <t xml:space="preserve">(Shortfall) excess of current year gains over long-term gains excluded from operating result </t>
  </si>
  <si>
    <t>17.1a</t>
  </si>
  <si>
    <t>17.1b</t>
  </si>
  <si>
    <t>17.1c</t>
  </si>
  <si>
    <t>(note 17.1b and 17.1c)</t>
  </si>
  <si>
    <t>(note 17.1a)</t>
  </si>
  <si>
    <t>(note 17.1c)</t>
  </si>
  <si>
    <t>(note 17.2b)</t>
  </si>
  <si>
    <t>(note 17.2a)</t>
  </si>
  <si>
    <t>Annual premium equivalent insurance product sales</t>
  </si>
  <si>
    <t>Gross investment product inflows</t>
  </si>
  <si>
    <t>Total insurance and investment product flows</t>
  </si>
  <si>
    <t>17.2a</t>
  </si>
  <si>
    <t>17.2b</t>
  </si>
  <si>
    <t>The UK and Europe insurance product sales have been reduced as certain investment mandates are reported as M&amp;G investment funds under management.</t>
  </si>
  <si>
    <t>changes in Singapore.</t>
  </si>
  <si>
    <t xml:space="preserve">shareholders' funds at that date would have been higher by £11m.  This represents a pre-tax profit of £21m less related tax </t>
  </si>
  <si>
    <t xml:space="preserve">basis of assumption has been applied in preparing the results of the Group's UK, European and US long-term business operations.  For the </t>
  </si>
  <si>
    <t xml:space="preserve">Group's Asian operations, the active basis is appropriate for business written in Japan and Korea and for US dollar denominated business </t>
  </si>
  <si>
    <t>written in Hong Kong.</t>
  </si>
  <si>
    <t>Half Year 2003 - Restated for revised ABI SORP</t>
  </si>
  <si>
    <t xml:space="preserve">Under this guidance, the basis for setting long-term expected rates of return on investments and risk discount rates are, for countries with </t>
  </si>
  <si>
    <t>which are included within the analysis of operating profit, also reflect the impact on shareholders' funds at the start of the reporting period.</t>
  </si>
  <si>
    <t>Assets of PAC with-profits fund</t>
  </si>
  <si>
    <t>by reference to the Achieved Profits basis operating results for new business written in the relevant period.</t>
  </si>
  <si>
    <t>The economic assumptions shown above for Asian Operations have been determined by weighting each country's economic assumptions</t>
  </si>
  <si>
    <t xml:space="preserve"> as follows: </t>
  </si>
  <si>
    <t xml:space="preserve">Pre-tax gains (losses) resulting from changes in economic assumptions included within the profit on ordinary activities before tax arise </t>
  </si>
  <si>
    <t>assumptions are:</t>
  </si>
  <si>
    <t xml:space="preserve">The estimated increase (decrease) in the Half Year 2004 Group results that would arise from the following changes in economic </t>
  </si>
  <si>
    <t>and the long-term assumed rate for the Half Year of 3.5%, being half of the 7.1% set out in note 2 of Schedule 2.</t>
  </si>
  <si>
    <t>The £44m of negative fluctuations in Half Year 2004 primarily reflect bond value movements.</t>
  </si>
  <si>
    <t>included in profit before tax (note 5c)</t>
  </si>
  <si>
    <t>Actual gains less averaged losses excluded from operating result but</t>
  </si>
  <si>
    <t xml:space="preserve">charge of £11m (as analysed by business operation in Schedule 8) and an adjustment for exchange effects to reflect rates at </t>
  </si>
  <si>
    <t>UK and</t>
  </si>
  <si>
    <t>exchange rate movements reflect the difference between Half Year 2004 and Full Year 2003 closing exchange rates as applied to shareholders' funds</t>
  </si>
  <si>
    <t>at 1 January 2004 and the difference between Half Year 2004 closing and Half Year 2004 average rates for profits.</t>
  </si>
  <si>
    <t>UK GAAP results exclude the impact of profits and losses that are recognised under US GAAP as a result of the implementation of FAS 133 on accounting for</t>
  </si>
  <si>
    <t>After excluding FAS 133 effects and adjusting for minority interests, realised investment gains, net of related change to amortisation of acquisition costs, are $55m.</t>
  </si>
  <si>
    <t>Under US GAAP, following FAS 115, the fixed income securities of JNL are carried in the balance sheet at fair value. Movements in unrealised gains and losses are</t>
  </si>
  <si>
    <t>The achieved profits basis results have been prepared in accordance with the guidance issued by the Association of British Insurers in</t>
  </si>
  <si>
    <t>December 2001 "Supplementary Reporting for long-term insurance business (the achieved profits method)".</t>
  </si>
  <si>
    <t xml:space="preserve">The profit and loss account charge or credit in respect of changes in economic assumptions, which is shown as an item excluded from </t>
  </si>
  <si>
    <t>operating profit, reflects the effect on shareholders' funds at the start of the reporting period. The effect of changes in operating assumptions,</t>
  </si>
  <si>
    <t>in force are measured using the revised operating and economic assumptions.</t>
  </si>
  <si>
    <t>New business operating profit and the unwind of discount and experience variances included in the analysis of operating profit from business</t>
  </si>
  <si>
    <t>As originally reported</t>
  </si>
  <si>
    <t>Notes to Schedules :</t>
  </si>
  <si>
    <r>
      <t>(1)</t>
    </r>
    <r>
      <rPr>
        <sz val="16"/>
        <rFont val="Arial"/>
        <family val="2"/>
      </rPr>
      <t xml:space="preserve"> Insurance and investment new business for overseas operations has been calculated using</t>
    </r>
  </si>
  <si>
    <r>
      <t>(2)</t>
    </r>
    <r>
      <rPr>
        <sz val="16"/>
        <rFont val="Arial"/>
        <family val="2"/>
      </rPr>
      <t xml:space="preserve"> Represents cash received from sale of investment products.</t>
    </r>
  </si>
  <si>
    <r>
      <t>(3)</t>
    </r>
    <r>
      <rPr>
        <sz val="16"/>
        <rFont val="Arial"/>
        <family val="2"/>
      </rPr>
      <t xml:space="preserve"> Annual Equivalents, calculated as regular new business contributions + 10% single new business</t>
    </r>
  </si>
  <si>
    <t xml:space="preserve">     contributions, are subject to roundings.</t>
  </si>
  <si>
    <r>
      <t>(5)</t>
    </r>
    <r>
      <rPr>
        <sz val="16"/>
        <rFont val="Arial"/>
        <family val="2"/>
      </rPr>
      <t xml:space="preserve"> In Asia, 'Other' insurance operations include Thailand, The Philippines and Vietnam.</t>
    </r>
  </si>
  <si>
    <r>
      <t>(6)</t>
    </r>
    <r>
      <rPr>
        <sz val="16"/>
        <rFont val="Arial"/>
        <family val="2"/>
      </rPr>
      <t xml:space="preserve"> Scottish Amicable and Prudential branded Investment Products.</t>
    </r>
  </si>
  <si>
    <r>
      <t>(7)</t>
    </r>
    <r>
      <rPr>
        <sz val="16"/>
        <rFont val="Arial"/>
        <family val="2"/>
      </rPr>
      <t xml:space="preserve"> Balance includes segregated pensions fund business, private finance flows and M&amp;G South Africa</t>
    </r>
  </si>
  <si>
    <r>
      <t>(8)</t>
    </r>
    <r>
      <rPr>
        <sz val="16"/>
        <rFont val="Arial"/>
        <family val="2"/>
      </rPr>
      <t xml:space="preserve"> Mandatory Provident Fund product sales in Hong Kong are included at Prudential's 36% interest</t>
    </r>
  </si>
  <si>
    <t xml:space="preserve">    of the Hong Kong MPF operation.</t>
  </si>
  <si>
    <r>
      <t>(9)</t>
    </r>
    <r>
      <rPr>
        <sz val="16"/>
        <rFont val="Arial"/>
        <family val="2"/>
      </rPr>
      <t xml:space="preserve"> Balance sheet figures have been calculated at closing exchange rates. </t>
    </r>
  </si>
  <si>
    <t>Schedule 22</t>
  </si>
  <si>
    <t>consolidated into Group results, but attributable to external investors</t>
  </si>
  <si>
    <t xml:space="preserve">Total </t>
  </si>
  <si>
    <t>5a</t>
  </si>
  <si>
    <t>5b</t>
  </si>
  <si>
    <t>Jackson National Life - summary</t>
  </si>
  <si>
    <t>Short-term fluctuations comprise:</t>
  </si>
  <si>
    <t>Actual investment return on investments less long-term returns</t>
  </si>
  <si>
    <t>included within operating profit (note 5c)</t>
  </si>
  <si>
    <t>5c</t>
  </si>
  <si>
    <t>This comprises:</t>
  </si>
  <si>
    <t>Actual less averaged realised gains and losses (including impairments)</t>
  </si>
  <si>
    <t>for fixed maturity securities (note 5d)</t>
  </si>
  <si>
    <t>5d</t>
  </si>
  <si>
    <t>Jackson National Life - Actual less averaged realised gains and losses (including</t>
  </si>
  <si>
    <t>US$m</t>
  </si>
  <si>
    <t>Five year total</t>
  </si>
  <si>
    <t>Schedule 6</t>
  </si>
  <si>
    <t xml:space="preserve">Long-term business: </t>
  </si>
  <si>
    <t>UK Modified Statutory</t>
  </si>
  <si>
    <t>Total tax on operating profit</t>
  </si>
  <si>
    <t>Tax on items not included in operating profit</t>
  </si>
  <si>
    <t>Total tax on items not included in operating profit</t>
  </si>
  <si>
    <t>(including tax on actual investment returns)</t>
  </si>
  <si>
    <t>6a</t>
  </si>
  <si>
    <t>6b</t>
  </si>
  <si>
    <t>Excluding tax charge on broker dealer and fund management result.</t>
  </si>
  <si>
    <t>6c</t>
  </si>
  <si>
    <t>Schedule 7</t>
  </si>
  <si>
    <t>Long-term business operations</t>
  </si>
  <si>
    <t>Actual shareholders' funds less smoothed shareholders' funds</t>
  </si>
  <si>
    <t>M&amp;G</t>
  </si>
  <si>
    <t>Egg</t>
  </si>
  <si>
    <t>US Operations  (note 7d)</t>
  </si>
  <si>
    <t xml:space="preserve">Before capital charge </t>
  </si>
  <si>
    <t>Excluding assets in excess of target surplus</t>
  </si>
  <si>
    <t>Assets in excess of target surplus</t>
  </si>
  <si>
    <t>After capital charge</t>
  </si>
  <si>
    <t>Adjustment from post-tax long-term investment returns to</t>
  </si>
  <si>
    <t>Prior year adjustment (note 9.2b)</t>
  </si>
  <si>
    <t>As restated</t>
  </si>
  <si>
    <t xml:space="preserve">post-tax actual investment returns </t>
  </si>
  <si>
    <t>Based on profit for the financial year after minority interests</t>
  </si>
  <si>
    <t>As previously published</t>
  </si>
  <si>
    <t>PRUDENTIAL PLC - NEW BUSINESS - HALF YEAR 2004</t>
  </si>
  <si>
    <r>
      <t>US</t>
    </r>
    <r>
      <rPr>
        <b/>
        <vertAlign val="superscript"/>
        <sz val="12"/>
        <rFont val="Arial"/>
        <family val="2"/>
      </rPr>
      <t xml:space="preserve"> (1)</t>
    </r>
  </si>
  <si>
    <r>
      <t xml:space="preserve">Asia </t>
    </r>
    <r>
      <rPr>
        <b/>
        <vertAlign val="superscript"/>
        <sz val="12"/>
        <rFont val="Arial"/>
        <family val="2"/>
      </rPr>
      <t>(1)</t>
    </r>
  </si>
  <si>
    <t>HY 2004</t>
  </si>
  <si>
    <t>HY 2003</t>
  </si>
  <si>
    <r>
      <t xml:space="preserve">Total Investment Products - Gross Inflows </t>
    </r>
    <r>
      <rPr>
        <vertAlign val="superscript"/>
        <sz val="10"/>
        <rFont val="Arial"/>
        <family val="2"/>
      </rPr>
      <t>(2)</t>
    </r>
  </si>
  <si>
    <r>
      <t>Annual Equivalents</t>
    </r>
    <r>
      <rPr>
        <b/>
        <vertAlign val="superscript"/>
        <sz val="12"/>
        <rFont val="Arial"/>
        <family val="2"/>
      </rPr>
      <t xml:space="preserve"> (3)</t>
    </r>
  </si>
  <si>
    <r>
      <t xml:space="preserve">UK Insurance Operations : </t>
    </r>
    <r>
      <rPr>
        <b/>
        <vertAlign val="superscript"/>
        <sz val="10"/>
        <rFont val="Arial"/>
        <family val="2"/>
      </rPr>
      <t>(4)</t>
    </r>
  </si>
  <si>
    <t>Direct to Customer:</t>
  </si>
  <si>
    <t>Life - With Profit Bond</t>
  </si>
  <si>
    <t>Life - Other Bond</t>
  </si>
  <si>
    <t>Life - Other</t>
  </si>
  <si>
    <t>Business to Business:</t>
  </si>
  <si>
    <t>Total :</t>
  </si>
  <si>
    <r>
      <t xml:space="preserve">European Insurance Operations : </t>
    </r>
    <r>
      <rPr>
        <b/>
        <i/>
        <vertAlign val="superscript"/>
        <sz val="10"/>
        <rFont val="Arial"/>
        <family val="2"/>
      </rPr>
      <t>(1)</t>
    </r>
  </si>
  <si>
    <r>
      <t xml:space="preserve">US Insurance Operations : </t>
    </r>
    <r>
      <rPr>
        <b/>
        <i/>
        <vertAlign val="superscript"/>
        <sz val="10"/>
        <rFont val="Arial"/>
        <family val="2"/>
      </rPr>
      <t>(1)</t>
    </r>
  </si>
  <si>
    <t>Equity-Linked Indexed Annuities</t>
  </si>
  <si>
    <r>
      <t xml:space="preserve">Asian Insurance Operations : </t>
    </r>
    <r>
      <rPr>
        <b/>
        <i/>
        <vertAlign val="superscript"/>
        <sz val="10"/>
        <rFont val="Arial"/>
        <family val="2"/>
      </rPr>
      <t>(1)</t>
    </r>
  </si>
  <si>
    <t>China</t>
  </si>
  <si>
    <t xml:space="preserve"> India (@26%)</t>
  </si>
  <si>
    <t>Indonesia</t>
  </si>
  <si>
    <t xml:space="preserve"> Korea</t>
  </si>
  <si>
    <r>
      <t xml:space="preserve"> Other </t>
    </r>
    <r>
      <rPr>
        <vertAlign val="superscript"/>
        <sz val="10"/>
        <rFont val="Arial"/>
        <family val="2"/>
      </rPr>
      <t>(5)</t>
    </r>
  </si>
  <si>
    <r>
      <t>M&amp;G institutional</t>
    </r>
    <r>
      <rPr>
        <vertAlign val="superscript"/>
        <sz val="10"/>
        <rFont val="Arial"/>
        <family val="2"/>
      </rPr>
      <t xml:space="preserve"> (7)</t>
    </r>
  </si>
  <si>
    <r>
      <t xml:space="preserve">Hong Kong MPF Products </t>
    </r>
    <r>
      <rPr>
        <vertAlign val="superscript"/>
        <sz val="10"/>
        <rFont val="Arial"/>
        <family val="2"/>
      </rPr>
      <t>(8)</t>
    </r>
  </si>
  <si>
    <r>
      <t>M&amp;G institutional</t>
    </r>
    <r>
      <rPr>
        <vertAlign val="superscript"/>
        <sz val="10"/>
        <rFont val="Arial"/>
        <family val="2"/>
      </rPr>
      <t xml:space="preserve"> (4) (7)</t>
    </r>
  </si>
  <si>
    <t>2004 movement relative to 2003</t>
  </si>
  <si>
    <r>
      <t xml:space="preserve">US </t>
    </r>
    <r>
      <rPr>
        <b/>
        <vertAlign val="superscript"/>
        <sz val="12"/>
        <rFont val="Arial"/>
        <family val="2"/>
      </rPr>
      <t>(9)</t>
    </r>
  </si>
  <si>
    <t xml:space="preserve">US Banking Products </t>
  </si>
  <si>
    <t>Curian Capital</t>
  </si>
  <si>
    <t>External Funds under Management</t>
  </si>
  <si>
    <t>PRUDENTIAL PLC - NEW BUSINESS - QUARTER 2 2004 VERSUS QUARTER 2 2003</t>
  </si>
  <si>
    <t>Q2 2004</t>
  </si>
  <si>
    <r>
      <t xml:space="preserve">M&amp;G </t>
    </r>
    <r>
      <rPr>
        <vertAlign val="superscript"/>
        <sz val="12"/>
        <rFont val="Arial"/>
        <family val="2"/>
      </rPr>
      <t>(4) (7)</t>
    </r>
  </si>
  <si>
    <r>
      <t xml:space="preserve">Hong Kong MPF Products </t>
    </r>
    <r>
      <rPr>
        <b/>
        <vertAlign val="superscript"/>
        <sz val="12"/>
        <rFont val="Arial"/>
        <family val="2"/>
      </rPr>
      <t>(8)</t>
    </r>
  </si>
  <si>
    <t>PRUDENTIAL PLC - NEW BUSINESS - QUARTER 2 2004 VERSUS QUARTER 1 2004</t>
  </si>
  <si>
    <t>Q1 2004</t>
  </si>
  <si>
    <t>7.3% to 8.3%</t>
  </si>
  <si>
    <t>The £29m charge in 2004 for changes to operating assumptions primarily reflects expense assumption changes in Vietnam and persistency assumption</t>
  </si>
  <si>
    <t xml:space="preserve">If the economic assumptions applied for Half Year 2004 had been in place at 31 December 2003, the achieved profits basis </t>
  </si>
  <si>
    <t>Prior Year adjustment on implementation of UITF 38</t>
  </si>
  <si>
    <t xml:space="preserve">The £35m charge for other items includes adverse experience variances of £15m for persistency and £8m for renewal expenses.  The £50m cost of </t>
  </si>
  <si>
    <t xml:space="preserve">strengthened persistency assumption for the Half Year 2003 relates to personal pension policies sold by the now discontinued direct sales force. </t>
  </si>
  <si>
    <t>These comprise gains of $58m on fixed maturity investments which are included within UK operating results on five year averaged basis (as shown in Schedule 10)</t>
  </si>
  <si>
    <t>and realised losses on equities and preferred shares of $3m.</t>
  </si>
  <si>
    <t>Other operations</t>
  </si>
  <si>
    <t>7a</t>
  </si>
  <si>
    <t>7b</t>
  </si>
  <si>
    <t>7c</t>
  </si>
  <si>
    <t>Relates to broker dealer and fund management operations.</t>
  </si>
  <si>
    <t>7d</t>
  </si>
  <si>
    <t>Held within US Operations relating to broker dealer and banking businesses</t>
  </si>
  <si>
    <t>7e</t>
  </si>
  <si>
    <t>Net core structural borrowings of shareholder financed operations comprise:</t>
  </si>
  <si>
    <t xml:space="preserve">Jackson National Life </t>
  </si>
  <si>
    <t>7f</t>
  </si>
  <si>
    <t>Schedule 8</t>
  </si>
  <si>
    <t>Jackson</t>
  </si>
  <si>
    <t>Long-term</t>
  </si>
  <si>
    <t>National</t>
  </si>
  <si>
    <t>business</t>
  </si>
  <si>
    <t>Life</t>
  </si>
  <si>
    <t>Asia</t>
  </si>
  <si>
    <t>Europe</t>
  </si>
  <si>
    <t>operations</t>
  </si>
  <si>
    <t>total</t>
  </si>
  <si>
    <t xml:space="preserve">Operating profit (including investment return based on </t>
  </si>
  <si>
    <t>long-term rates of returns)</t>
  </si>
  <si>
    <t>US broker dealer and fund management</t>
  </si>
  <si>
    <t>Other income and expenditure</t>
  </si>
  <si>
    <t>Minority interests</t>
  </si>
  <si>
    <t>Development costs included above (net of tax) borne centrally</t>
  </si>
  <si>
    <t xml:space="preserve">Intragroup dividends (including statutory transfer) </t>
  </si>
  <si>
    <t>External dividends</t>
  </si>
  <si>
    <t>Proceeds from issues of share capital by parent company</t>
  </si>
  <si>
    <t>Analysed as:</t>
  </si>
  <si>
    <t>Achieved Profits basis shareholders' funds</t>
  </si>
  <si>
    <t xml:space="preserve">Schedule 10 </t>
  </si>
  <si>
    <t>UK basis operating result</t>
  </si>
  <si>
    <t>Broker dealer and fund management result</t>
  </si>
  <si>
    <t>Operating result for UK reporting purposes</t>
  </si>
  <si>
    <t>Average exchange rates</t>
  </si>
  <si>
    <t>10a</t>
  </si>
  <si>
    <t xml:space="preserve">investment returns  (net of related change to amortisation of acquisition costs)  </t>
  </si>
  <si>
    <t>10b</t>
  </si>
  <si>
    <t>10c</t>
  </si>
  <si>
    <t xml:space="preserve">Schedule 11 </t>
  </si>
  <si>
    <t>Longer-term</t>
  </si>
  <si>
    <t>Segmental result for</t>
  </si>
  <si>
    <t>returns</t>
  </si>
  <si>
    <t>Basis GAAP purposes</t>
  </si>
  <si>
    <t>US $m</t>
  </si>
  <si>
    <t xml:space="preserve">Realised investment gains (losses), net of related  </t>
  </si>
  <si>
    <t>change to amortisation of acquisition costs (note 11a)</t>
  </si>
  <si>
    <t>Tax (charge) credit</t>
  </si>
  <si>
    <t>Net income</t>
  </si>
  <si>
    <t>Movements in shareholders' funds</t>
  </si>
  <si>
    <t>Net income (as shown above)</t>
  </si>
  <si>
    <t>11a</t>
  </si>
  <si>
    <t xml:space="preserve">Adjustment from post-tax long-term investment returns to post-tax actual investment returns </t>
  </si>
  <si>
    <t>11b</t>
  </si>
  <si>
    <t>11c</t>
  </si>
  <si>
    <t>Exchange rates</t>
  </si>
  <si>
    <t xml:space="preserve">Schedule 12 </t>
  </si>
  <si>
    <t>Long-term business</t>
  </si>
  <si>
    <t>Jackson National Life (note 12a)</t>
  </si>
  <si>
    <t>Share of investment return of funds managed by PPM America, that are</t>
  </si>
  <si>
    <t>12a</t>
  </si>
  <si>
    <t>12b</t>
  </si>
  <si>
    <t>Schedule 13</t>
  </si>
  <si>
    <t>Tax on short-term fluctuations in investment returns</t>
  </si>
  <si>
    <t>13a</t>
  </si>
  <si>
    <t>13b</t>
  </si>
  <si>
    <t>13c</t>
  </si>
  <si>
    <t>Schedule 14</t>
  </si>
  <si>
    <t>Funds under management - summary</t>
  </si>
  <si>
    <t xml:space="preserve">   US Operations</t>
  </si>
  <si>
    <t>External funds</t>
  </si>
  <si>
    <t>Total insurance and investment funds under management</t>
  </si>
  <si>
    <t>Managed by:</t>
  </si>
  <si>
    <t>Prudential Portfolio Managers</t>
  </si>
  <si>
    <t>Other managers</t>
  </si>
  <si>
    <t>Schedule 15</t>
  </si>
  <si>
    <t>Funds under management - analysis by business area</t>
  </si>
  <si>
    <t>Investments</t>
  </si>
  <si>
    <t>Fixed Income</t>
  </si>
  <si>
    <t>held to cover</t>
  </si>
  <si>
    <t>Equities</t>
  </si>
  <si>
    <t>Securities</t>
  </si>
  <si>
    <t>Land and Buildings</t>
  </si>
  <si>
    <t>Other Investments</t>
  </si>
  <si>
    <t>linked liabilities</t>
  </si>
  <si>
    <t>Published</t>
  </si>
  <si>
    <t>Half Year</t>
  </si>
  <si>
    <t>2003</t>
  </si>
  <si>
    <t xml:space="preserve">  £bn </t>
  </si>
  <si>
    <t>£bn</t>
  </si>
  <si>
    <t>US Operations (note 15a)</t>
  </si>
  <si>
    <t>@</t>
  </si>
  <si>
    <t>Group Total</t>
  </si>
  <si>
    <t xml:space="preserve">Note  </t>
  </si>
  <si>
    <t>The following translation rates have been applied:</t>
  </si>
  <si>
    <t>Closing</t>
  </si>
  <si>
    <t>Average</t>
  </si>
  <si>
    <t>Hong Kong</t>
  </si>
  <si>
    <t>Japan</t>
  </si>
  <si>
    <t>Malaysia</t>
  </si>
  <si>
    <t>Singapore</t>
  </si>
  <si>
    <t>Taiwan</t>
  </si>
  <si>
    <t>USA</t>
  </si>
  <si>
    <t>UK and Europe Operations</t>
  </si>
  <si>
    <t>Insurance</t>
  </si>
  <si>
    <t>Operations</t>
  </si>
  <si>
    <t>Asia development expenses</t>
  </si>
  <si>
    <t>Net increase (decrease) in shareholders' capital and reserves</t>
  </si>
  <si>
    <t>Tax on operating profit based on long-term investment returns.</t>
  </si>
  <si>
    <t>4c</t>
  </si>
  <si>
    <t xml:space="preserve">Schedule 16 </t>
  </si>
  <si>
    <t>Broker dealer and fund management</t>
  </si>
  <si>
    <t>exchange rates</t>
  </si>
  <si>
    <t>TOTAL INSURANCE AND INVESTMENT NEW BUSINESS</t>
  </si>
  <si>
    <t>UK &amp; Europe</t>
  </si>
  <si>
    <t>+/- (%)</t>
  </si>
  <si>
    <t>Total Insurance Products</t>
  </si>
  <si>
    <t xml:space="preserve">Group Total </t>
  </si>
  <si>
    <t>INSURANCE OPERATIONS</t>
  </si>
  <si>
    <t>Single</t>
  </si>
  <si>
    <t>Regular</t>
  </si>
  <si>
    <t>Individual Pensions</t>
  </si>
  <si>
    <t>Corporate Pensions</t>
  </si>
  <si>
    <t>Individual Annuities</t>
  </si>
  <si>
    <t>Sub-Total</t>
  </si>
  <si>
    <t>DWP Rebates</t>
  </si>
  <si>
    <t>Intermediated Distribution :</t>
  </si>
  <si>
    <t>Bulk Annuities</t>
  </si>
  <si>
    <t>Partnerships :</t>
  </si>
  <si>
    <t>Total UK Insurance Operations</t>
  </si>
  <si>
    <t xml:space="preserve">Insurance Products </t>
  </si>
  <si>
    <t>Total European Insurance Operations</t>
  </si>
  <si>
    <t>Total UK &amp; European Insurance Operations</t>
  </si>
  <si>
    <t>The average number of shares for the Half Year 2004 was 2,004m.</t>
  </si>
  <si>
    <t>Fixed Annuities</t>
  </si>
  <si>
    <t>Variable Annuities</t>
  </si>
  <si>
    <t>Sub-Total Retail</t>
  </si>
  <si>
    <t xml:space="preserve">    A comparison between the results at actual exchange rates and at constant exchange rates is</t>
  </si>
  <si>
    <t xml:space="preserve">    given in the press release. The sterling results for individual quarters represent the difference</t>
  </si>
  <si>
    <t xml:space="preserve">    between the year to date reported sterling results at successive quarters and will include</t>
  </si>
  <si>
    <t xml:space="preserve">    foreign exchange movements from earlier periods.</t>
  </si>
  <si>
    <r>
      <t>(4)</t>
    </r>
    <r>
      <rPr>
        <sz val="16"/>
        <rFont val="Arial"/>
        <family val="2"/>
      </rPr>
      <t xml:space="preserve"> Investment mandates previously reported as UK Corporate Pensions in 2003 are reported as</t>
    </r>
  </si>
  <si>
    <t xml:space="preserve">    M&amp;G institutional funds under management. The impact of this is to reduce UK Corporate pensions</t>
  </si>
  <si>
    <t xml:space="preserve">    APE sales by £16m for the first half of 2003 and by £32m for the full year 2003.</t>
  </si>
  <si>
    <t xml:space="preserve">    institutional business. M&amp;G institutional funds under management for Q2 2003 have been restated to</t>
  </si>
  <si>
    <t xml:space="preserve">    include funds managed on behalf of the Prudential Staff Pension Scheme previously categorised as</t>
  </si>
  <si>
    <t xml:space="preserve">    internal funds.  Other movements reflect the net flows arising from the cash portion of a tactical</t>
  </si>
  <si>
    <t>Guaranteed Investment Contracts</t>
  </si>
  <si>
    <t>GIC - Medium Term Note</t>
  </si>
  <si>
    <t>Total US Insurance Operations</t>
  </si>
  <si>
    <t xml:space="preserve"> Japan</t>
  </si>
  <si>
    <t xml:space="preserve">Total Asian Insurance Operations </t>
  </si>
  <si>
    <t xml:space="preserve">     as M&amp;G institutional funds under management.  2002 UK insurance sales now reflect this change in presentation. </t>
  </si>
  <si>
    <t>INVESTMENT OPERATIONS</t>
  </si>
  <si>
    <t>Opening FUM</t>
  </si>
  <si>
    <t>Gross inflows</t>
  </si>
  <si>
    <t>Redemptions</t>
  </si>
  <si>
    <t>Net inflows</t>
  </si>
  <si>
    <t>Other movements</t>
  </si>
  <si>
    <t>Market &amp; currency movements</t>
  </si>
  <si>
    <t>Net movement in FUM</t>
  </si>
  <si>
    <t>Closing FUM</t>
  </si>
  <si>
    <t>M&amp;G branded retail investment products</t>
  </si>
  <si>
    <t xml:space="preserve">Total M&amp;G </t>
  </si>
  <si>
    <t>India</t>
  </si>
  <si>
    <t>Korea</t>
  </si>
  <si>
    <t>Other Mutual Fund Operations</t>
  </si>
  <si>
    <t>Total Asian Mutual Fund Operations</t>
  </si>
  <si>
    <t>Total Asian Investment Operations</t>
  </si>
  <si>
    <t>Total Investment Products</t>
  </si>
  <si>
    <t xml:space="preserve">M&amp;G </t>
  </si>
  <si>
    <t>Total Deposit Liabilities</t>
  </si>
  <si>
    <t>Retail Assets</t>
  </si>
  <si>
    <r>
      <t>Prudential branded UK retail investment products</t>
    </r>
    <r>
      <rPr>
        <vertAlign val="superscript"/>
        <sz val="10"/>
        <rFont val="Arial"/>
        <family val="2"/>
      </rPr>
      <t xml:space="preserve"> (6)</t>
    </r>
  </si>
  <si>
    <t>2003 £bn</t>
  </si>
  <si>
    <t>Schedule 21</t>
  </si>
  <si>
    <t>Schedule 20</t>
  </si>
  <si>
    <t>Schedule 19</t>
  </si>
  <si>
    <t>Schedule 18</t>
  </si>
  <si>
    <t>Total tax charge</t>
  </si>
  <si>
    <t>Memorandum using</t>
  </si>
  <si>
    <t>As published</t>
  </si>
  <si>
    <t>Total US Operations</t>
  </si>
  <si>
    <t>Other Operations</t>
  </si>
  <si>
    <t xml:space="preserve">UK long-term business smoothed shareholders' funds reflect an adjustment to PAC life fund assets, for the purposes of </t>
  </si>
  <si>
    <t xml:space="preserve">determining the unwind of discount included in operating profits, to remove the effects of short-term volatility in market </t>
  </si>
  <si>
    <t xml:space="preserve">In determining the cost of capital of Jackson National Life it has been assumed that an amount equal to 200 per cent of the </t>
  </si>
  <si>
    <t>Profit and loss account</t>
  </si>
  <si>
    <t xml:space="preserve">impairments) for fixed maturity securities </t>
  </si>
  <si>
    <t>Representing:</t>
  </si>
  <si>
    <t>Other items (note 4b)</t>
  </si>
  <si>
    <t>Rates of exchange</t>
  </si>
  <si>
    <t>Effect of rate movements on results</t>
  </si>
  <si>
    <t>Adjustment from post-tax long-term investment returns to post-tax</t>
  </si>
  <si>
    <t xml:space="preserve">actual investment returns </t>
  </si>
  <si>
    <t>UK and Europe Insurance Operations</t>
  </si>
  <si>
    <t>Cost of strengthened persistency assumption (note 4b)</t>
  </si>
  <si>
    <t>UK and Europe Insurance Operations (note 5a)</t>
  </si>
  <si>
    <t xml:space="preserve">Jackson National Life  - Actual investment return on investments less long-term returns </t>
  </si>
  <si>
    <t>Increase in rates of 1%</t>
  </si>
  <si>
    <t>15a   Subject to provisions for permanent diminution in value, the fixed income securities of US Operations are valued at amortised cost.</t>
  </si>
  <si>
    <t>Group Summary and Insurance Operations</t>
  </si>
  <si>
    <t>Investment Operations and US Banking Products</t>
  </si>
  <si>
    <t>Other information</t>
  </si>
  <si>
    <t>Adjustment for post-tax effect of changes in economic assumptions</t>
  </si>
  <si>
    <t>Jackson National Life (note 3a)</t>
  </si>
  <si>
    <t>Jackson National Life (note)</t>
  </si>
  <si>
    <t>Surplus assets retained within the PAC with-profits fund are smoothed for this purpose to remove the effects of short term volatility of investment values</t>
  </si>
  <si>
    <t>Jackson National Life - Spread variance and averaged realised losses on bonds in excess of charge for long-term default assumption</t>
  </si>
  <si>
    <t>Spread (notes 4c and 4d)</t>
  </si>
  <si>
    <t>Group Summary: Quarter 2 2004 v Quarter 2 2003</t>
  </si>
  <si>
    <t>Group Summary: Quarter 2 2004 v Quarter 1 2004</t>
  </si>
  <si>
    <t>Schedule 9.2</t>
  </si>
  <si>
    <t>Basic earnings per share (note 9.2a)</t>
  </si>
  <si>
    <t>9.2a</t>
  </si>
  <si>
    <t>9.2b</t>
  </si>
  <si>
    <t>Including tax credit on development expenses.  Tax charges on Asian fund management results are now</t>
  </si>
  <si>
    <t>recorded within those of Other operations rather than Asian long-term business operations.  The analysis</t>
  </si>
  <si>
    <t>recorded within those of other Operations rather than Asian long-term business operations.  The analysis</t>
  </si>
  <si>
    <t xml:space="preserve">The prior year adjustment reflects the application of altered accounting policy for certain reinsurance contracts following the adoption of the revised Statement of Recommended Practice </t>
  </si>
  <si>
    <t>issued by the Association of British Insurers in November 2003.</t>
  </si>
  <si>
    <t>Earnings per share (note 1a)</t>
  </si>
  <si>
    <t>The key economic assumptions and sensitivity of the results to changes in those assumptions are described below.</t>
  </si>
  <si>
    <t>US 10 year treasury bond rate at end of period</t>
  </si>
  <si>
    <t>Weighted pre-tax expected long-term nominal rate of investment return</t>
  </si>
  <si>
    <t>(3) Effect of changes in economic assumptions</t>
  </si>
  <si>
    <t xml:space="preserve">Half Year </t>
  </si>
  <si>
    <t>Capital charge (note 7a on Schedule 7)</t>
  </si>
  <si>
    <t>Half Year  2003</t>
  </si>
  <si>
    <t>Unwind of discount  (notes 4a and 4f)</t>
  </si>
  <si>
    <t>Unwind of discount (note 4f)</t>
  </si>
  <si>
    <t>Averaged realised losses on bonds in excess of long-term default assumption (Schedule 5 and note 4c)</t>
  </si>
  <si>
    <t>Change in operating assumptions (note 4e)</t>
  </si>
  <si>
    <t>UK and Europe Insurance Operations - smoothing of asset values</t>
  </si>
  <si>
    <t>Fund management</t>
  </si>
  <si>
    <t>Asian fund management operations</t>
  </si>
  <si>
    <t>Reconcilation from JNL HY2004 US GAAP basis result</t>
  </si>
  <si>
    <t>to UK GAAP basis result for US operations</t>
  </si>
  <si>
    <t>and adjusted for</t>
  </si>
  <si>
    <t>minority interests</t>
  </si>
  <si>
    <t>and other minor</t>
  </si>
  <si>
    <t>Other US</t>
  </si>
  <si>
    <t>Subsidiaries</t>
  </si>
  <si>
    <t>Shareholders' funds at beginning of period</t>
  </si>
  <si>
    <t>Shareholders' funds at end of period</t>
  </si>
  <si>
    <t>The UK GAAP results are determined after adjustment for minority interests.  For UK reporting purposes the segmental result of Jackson National Life reflects</t>
  </si>
  <si>
    <t>its proportionate interests in the results of two investment funds that are consolidated as quasi-subsidiaries.</t>
  </si>
  <si>
    <t>11d</t>
  </si>
  <si>
    <t>Schedule 17.1</t>
  </si>
  <si>
    <t>Long-term operations</t>
  </si>
  <si>
    <t>adjusted for</t>
  </si>
  <si>
    <t>reversal of</t>
  </si>
  <si>
    <t>FAS 133 and</t>
  </si>
  <si>
    <t>FAS 115 effects</t>
  </si>
  <si>
    <t>UK and Europe Insurance Operations - cost of strengthened persistency assumption and other items</t>
  </si>
  <si>
    <t>presented as part of the determination of the spread variance.  The charge for the default assumption is calculated using a weighted risk margin</t>
  </si>
  <si>
    <t>reserve (RMR) approach.  An RMR charge is individually assigned to asset classes based on credit ratings and, where necessary, credit analysis.</t>
  </si>
  <si>
    <t xml:space="preserve">This is then weighted by reference to the carrying value of the investments.  </t>
  </si>
  <si>
    <t>Jackson National Life - spread variance and long-term returns on equity based investments</t>
  </si>
  <si>
    <t>The spread variance shown above has been determined after including longer-term returns on equity based investments. This treatment is consistent with</t>
  </si>
  <si>
    <t>investments, are excluded from operating profit but included within the total profit or loss for the reporting period. An analysis of the short-term fluctuations</t>
  </si>
  <si>
    <t>in investment returns is shown in Schedule 5.</t>
  </si>
  <si>
    <t>the inclusion of long-term investment returns within operating profit. Short-term fluctuations in investment returns, including those for equity based</t>
  </si>
  <si>
    <t xml:space="preserve"> 2003 £m </t>
  </si>
  <si>
    <t xml:space="preserve">      consolidated into Group results, but attributable to external investors</t>
  </si>
  <si>
    <t>shareholders on the achieved profits basis and the return included within operating profit as described in note 4a on Schedule 4.</t>
  </si>
  <si>
    <t xml:space="preserve">  Half Year 2004</t>
  </si>
  <si>
    <t xml:space="preserve">Tax charge on profit on ordinary activities </t>
  </si>
  <si>
    <t>Holding company borrowings</t>
  </si>
  <si>
    <t>Jackson National Life surplus note borrowings</t>
  </si>
  <si>
    <t>values of assets. Shareholders' funds are determined on an unsmoothed basis.</t>
  </si>
  <si>
    <t>Reconciliation of movement in shareholders' funds</t>
  </si>
  <si>
    <t>New business (Schedule 3)</t>
  </si>
  <si>
    <t>Business in force (Schedule 4)</t>
  </si>
  <si>
    <t xml:space="preserve">Short-term fluctuations in investment returns (Schedule 5)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</si>
</sst>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0%"/>
    <numFmt numFmtId="167" formatCode="#,##0\ ;[Red]\(#,##0\)"/>
    <numFmt numFmtId="168" formatCode="#,##0.00;[Red]\(#,##0.00\)"/>
    <numFmt numFmtId="169" formatCode="#,##0.0\ \ \ \ \ ;\(#,##0.0\)\ \ \ \ "/>
    <numFmt numFmtId="170" formatCode="#,##0.0;\(#,##0.0\)"/>
    <numFmt numFmtId="171" formatCode="#,##0.0\ ;\(#,##0.0\)"/>
    <numFmt numFmtId="172" formatCode="#,##0\ ;\(#,##0\)"/>
    <numFmt numFmtId="173" formatCode="#,##0.0;\(#,##0.0\)\ \ \ \ \ \ "/>
    <numFmt numFmtId="174" formatCode="_-* #,##0.00_-;[Red]\(\ #,##0.00\)_-;_-* &quot;-&quot;??_-;_-@_-"/>
    <numFmt numFmtId="175" formatCode="0%;[Red]\(0%\)"/>
    <numFmt numFmtId="176" formatCode="_-* #,##0_-;[Red]\(\ #,##0\)_-;_-* &quot;-&quot;??_-;_-@_-"/>
    <numFmt numFmtId="177" formatCode="_-* #,##0.000_-;\-* #,##0.000_-;_-* &quot;-&quot;??_-;_-@_-"/>
    <numFmt numFmtId="178" formatCode="_-* #,##0_-;\-* #,##0_-;_-* &quot;-&quot;??_-;_-@_-"/>
    <numFmt numFmtId="179" formatCode="_-* #,##0_-;[Red]\(* #,##0\)_-;_-* &quot;-&quot;??_-;_-@_-"/>
    <numFmt numFmtId="180" formatCode="#,##0%;[Red]\(#,##0%\)"/>
    <numFmt numFmtId="181" formatCode="#,##0;[Black]\(#,##0\)"/>
    <numFmt numFmtId="182" formatCode="_-* #,##0.0_-;\-* #,##0.0_-;_-* &quot;-&quot;??_-;_-@_-"/>
    <numFmt numFmtId="183" formatCode="_-* #,##0.000_-;[Red]\(\ #,##0.000\)_-;_-* &quot;-&quot;??_-;_-@_-"/>
    <numFmt numFmtId="184" formatCode="#,##0;\(#,##0\)"/>
    <numFmt numFmtId="185" formatCode="General_)"/>
    <numFmt numFmtId="186" formatCode="#,##0;\(#,##0\);&quot;-    &quot;"/>
    <numFmt numFmtId="187" formatCode="#,##0.0%;\(#,##0.0\)%"/>
    <numFmt numFmtId="188" formatCode="#,##0.00%;\(#,##0.00\)%"/>
    <numFmt numFmtId="189" formatCode="#,##0;\(#,##0\);&quot;-&quot;"/>
    <numFmt numFmtId="190" formatCode="#,##0.0;\-#,##0.0"/>
    <numFmt numFmtId="191" formatCode="#,##0.0\ ;\(#,##0\)"/>
    <numFmt numFmtId="192" formatCode="_-* #,##0_-;\-* #,##0_-;_-* &quot;- &quot;_-;_-@_-"/>
  </numFmts>
  <fonts count="39">
    <font>
      <sz val="11"/>
      <name val="Arial"/>
      <family val="0"/>
    </font>
    <font>
      <sz val="10"/>
      <name val="Arial"/>
      <family val="0"/>
    </font>
    <font>
      <u val="single"/>
      <sz val="9"/>
      <color indexed="12"/>
      <name val="Arial"/>
      <family val="0"/>
    </font>
    <font>
      <b/>
      <sz val="10"/>
      <color indexed="12"/>
      <name val="Arial"/>
      <family val="2"/>
    </font>
    <font>
      <b/>
      <sz val="10"/>
      <name val="Arial"/>
      <family val="2"/>
    </font>
    <font>
      <b/>
      <u val="single"/>
      <sz val="10"/>
      <name val="Arial"/>
      <family val="2"/>
    </font>
    <font>
      <u val="single"/>
      <sz val="10"/>
      <name val="Arial"/>
      <family val="2"/>
    </font>
    <font>
      <b/>
      <i/>
      <sz val="10"/>
      <name val="Arial"/>
      <family val="2"/>
    </font>
    <font>
      <sz val="12"/>
      <name val="Arial"/>
      <family val="2"/>
    </font>
    <font>
      <u val="single"/>
      <sz val="12"/>
      <name val="Arial"/>
      <family val="2"/>
    </font>
    <font>
      <b/>
      <sz val="12"/>
      <name val="Arial"/>
      <family val="2"/>
    </font>
    <font>
      <b/>
      <u val="single"/>
      <sz val="12"/>
      <name val="Arial"/>
      <family val="2"/>
    </font>
    <font>
      <sz val="10"/>
      <color indexed="12"/>
      <name val="Arial"/>
      <family val="2"/>
    </font>
    <font>
      <sz val="10"/>
      <color indexed="8"/>
      <name val="Arial"/>
      <family val="2"/>
    </font>
    <font>
      <sz val="10"/>
      <name val="Helv"/>
      <family val="0"/>
    </font>
    <font>
      <b/>
      <sz val="14"/>
      <name val="Arial"/>
      <family val="2"/>
    </font>
    <font>
      <b/>
      <sz val="11"/>
      <name val="Arial"/>
      <family val="2"/>
    </font>
    <font>
      <vertAlign val="superscript"/>
      <sz val="10"/>
      <name val="Arial"/>
      <family val="2"/>
    </font>
    <font>
      <b/>
      <vertAlign val="superscript"/>
      <sz val="12"/>
      <name val="Arial"/>
      <family val="2"/>
    </font>
    <font>
      <b/>
      <i/>
      <vertAlign val="superscript"/>
      <sz val="10"/>
      <name val="Arial"/>
      <family val="2"/>
    </font>
    <font>
      <sz val="8"/>
      <name val="Arial"/>
      <family val="2"/>
    </font>
    <font>
      <b/>
      <vertAlign val="superscript"/>
      <sz val="10"/>
      <name val="Arial"/>
      <family val="2"/>
    </font>
    <font>
      <b/>
      <i/>
      <sz val="12"/>
      <name val="Arial"/>
      <family val="2"/>
    </font>
    <font>
      <vertAlign val="superscript"/>
      <sz val="12"/>
      <name val="Arial"/>
      <family val="2"/>
    </font>
    <font>
      <b/>
      <sz val="10"/>
      <color indexed="8"/>
      <name val="Arial"/>
      <family val="2"/>
    </font>
    <font>
      <sz val="14"/>
      <name val="Arial"/>
      <family val="2"/>
    </font>
    <font>
      <sz val="10"/>
      <color indexed="10"/>
      <name val="Arial"/>
      <family val="2"/>
    </font>
    <font>
      <b/>
      <sz val="10"/>
      <color indexed="10"/>
      <name val="Arial"/>
      <family val="2"/>
    </font>
    <font>
      <sz val="16"/>
      <name val="Arial"/>
      <family val="2"/>
    </font>
    <font>
      <b/>
      <sz val="18"/>
      <name val="Arial"/>
      <family val="2"/>
    </font>
    <font>
      <sz val="18"/>
      <name val="Arial"/>
      <family val="2"/>
    </font>
    <font>
      <b/>
      <sz val="16"/>
      <name val="Arial"/>
      <family val="2"/>
    </font>
    <font>
      <vertAlign val="superscript"/>
      <sz val="16"/>
      <name val="Arial"/>
      <family val="2"/>
    </font>
    <font>
      <sz val="16"/>
      <color indexed="10"/>
      <name val="Arial"/>
      <family val="2"/>
    </font>
    <font>
      <b/>
      <sz val="16"/>
      <color indexed="10"/>
      <name val="Arial"/>
      <family val="2"/>
    </font>
    <font>
      <b/>
      <sz val="8"/>
      <name val="Tahoma"/>
      <family val="0"/>
    </font>
    <font>
      <sz val="8"/>
      <name val="Tahoma"/>
      <family val="0"/>
    </font>
    <font>
      <u val="single"/>
      <sz val="11"/>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788">
    <xf numFmtId="0" fontId="0" fillId="0" borderId="0" xfId="0" applyAlignment="1">
      <alignment/>
    </xf>
    <xf numFmtId="0" fontId="1" fillId="0" borderId="0" xfId="21">
      <alignment/>
      <protection/>
    </xf>
    <xf numFmtId="0" fontId="1" fillId="0" borderId="0" xfId="21" applyAlignment="1">
      <alignment horizontal="center"/>
      <protection/>
    </xf>
    <xf numFmtId="0" fontId="4" fillId="0" borderId="0" xfId="21" applyFont="1">
      <alignment/>
      <protection/>
    </xf>
    <xf numFmtId="0" fontId="5" fillId="0" borderId="0" xfId="21" applyFont="1">
      <alignment/>
      <protection/>
    </xf>
    <xf numFmtId="0" fontId="1" fillId="0" borderId="0" xfId="21" applyAlignment="1">
      <alignment horizontal="left"/>
      <protection/>
    </xf>
    <xf numFmtId="0" fontId="1" fillId="0" borderId="0" xfId="21" applyAlignment="1" quotePrefix="1">
      <alignment horizontal="center"/>
      <protection/>
    </xf>
    <xf numFmtId="0" fontId="1" fillId="0" borderId="0" xfId="21" quotePrefix="1">
      <alignment/>
      <protection/>
    </xf>
    <xf numFmtId="0" fontId="1" fillId="0" borderId="0" xfId="21" applyFont="1">
      <alignment/>
      <protection/>
    </xf>
    <xf numFmtId="0" fontId="1" fillId="0" borderId="1" xfId="21" applyBorder="1">
      <alignment/>
      <protection/>
    </xf>
    <xf numFmtId="0" fontId="4" fillId="0" borderId="0" xfId="21" applyFont="1" applyBorder="1">
      <alignment/>
      <protection/>
    </xf>
    <xf numFmtId="0" fontId="5" fillId="0" borderId="0" xfId="21" applyFont="1" applyBorder="1">
      <alignment/>
      <protection/>
    </xf>
    <xf numFmtId="0" fontId="4" fillId="0" borderId="0" xfId="21" applyFont="1" applyAlignment="1">
      <alignment horizontal="right"/>
      <protection/>
    </xf>
    <xf numFmtId="0" fontId="4" fillId="0" borderId="1" xfId="21" applyFont="1" applyBorder="1">
      <alignment/>
      <protection/>
    </xf>
    <xf numFmtId="0" fontId="4" fillId="0" borderId="1" xfId="21" applyFont="1" applyBorder="1" applyAlignment="1">
      <alignment horizontal="right"/>
      <protection/>
    </xf>
    <xf numFmtId="172" fontId="1" fillId="0" borderId="0" xfId="21" applyNumberFormat="1">
      <alignment/>
      <protection/>
    </xf>
    <xf numFmtId="171" fontId="1" fillId="0" borderId="0" xfId="21" applyNumberFormat="1">
      <alignment/>
      <protection/>
    </xf>
    <xf numFmtId="172" fontId="1" fillId="0" borderId="2" xfId="21" applyNumberFormat="1" applyBorder="1">
      <alignment/>
      <protection/>
    </xf>
    <xf numFmtId="0" fontId="6" fillId="0" borderId="0" xfId="21" applyFont="1">
      <alignment/>
      <protection/>
    </xf>
    <xf numFmtId="172" fontId="7" fillId="0" borderId="0" xfId="21" applyNumberFormat="1" applyFont="1">
      <alignment/>
      <protection/>
    </xf>
    <xf numFmtId="0" fontId="7" fillId="0" borderId="0" xfId="21" applyFont="1">
      <alignment/>
      <protection/>
    </xf>
    <xf numFmtId="0" fontId="1" fillId="0" borderId="0" xfId="21" applyFont="1" applyAlignment="1">
      <alignment horizontal="center"/>
      <protection/>
    </xf>
    <xf numFmtId="0" fontId="6" fillId="0" borderId="0" xfId="21" applyFont="1" applyAlignment="1">
      <alignment horizontal="center"/>
      <protection/>
    </xf>
    <xf numFmtId="0" fontId="1" fillId="0" borderId="1" xfId="21" applyFont="1" applyBorder="1">
      <alignment/>
      <protection/>
    </xf>
    <xf numFmtId="0" fontId="1" fillId="0" borderId="1" xfId="21" applyFont="1" applyBorder="1" applyAlignment="1">
      <alignment horizontal="center"/>
      <protection/>
    </xf>
    <xf numFmtId="0" fontId="1" fillId="0" borderId="3" xfId="21" applyFont="1" applyBorder="1" applyAlignment="1">
      <alignment horizontal="center"/>
      <protection/>
    </xf>
    <xf numFmtId="0" fontId="1" fillId="0" borderId="0" xfId="21" applyFont="1" applyBorder="1">
      <alignment/>
      <protection/>
    </xf>
    <xf numFmtId="166" fontId="1" fillId="0" borderId="0" xfId="21" applyNumberFormat="1" applyFont="1" applyAlignment="1">
      <alignment horizontal="center"/>
      <protection/>
    </xf>
    <xf numFmtId="10" fontId="1" fillId="0" borderId="0" xfId="21" applyNumberFormat="1" applyFont="1" applyAlignment="1">
      <alignment horizontal="center"/>
      <protection/>
    </xf>
    <xf numFmtId="166" fontId="1" fillId="0" borderId="0" xfId="21" applyNumberFormat="1" applyFont="1">
      <alignment/>
      <protection/>
    </xf>
    <xf numFmtId="0" fontId="4" fillId="0" borderId="0" xfId="21" applyFont="1" applyAlignment="1">
      <alignment horizontal="center"/>
      <protection/>
    </xf>
    <xf numFmtId="181" fontId="4" fillId="0" borderId="0" xfId="21" applyNumberFormat="1" applyFont="1" applyAlignment="1">
      <alignment horizontal="center"/>
      <protection/>
    </xf>
    <xf numFmtId="181" fontId="4" fillId="0" borderId="0" xfId="21" applyNumberFormat="1" applyFont="1" applyBorder="1" applyAlignment="1">
      <alignment horizontal="center"/>
      <protection/>
    </xf>
    <xf numFmtId="0" fontId="1" fillId="0" borderId="0" xfId="21" applyFont="1" applyBorder="1" applyAlignment="1">
      <alignment horizontal="center"/>
      <protection/>
    </xf>
    <xf numFmtId="181" fontId="1" fillId="0" borderId="0" xfId="21" applyNumberFormat="1" applyFont="1" applyBorder="1" applyAlignment="1">
      <alignment horizontal="center"/>
      <protection/>
    </xf>
    <xf numFmtId="172" fontId="1" fillId="0" borderId="0" xfId="21" applyNumberFormat="1" applyBorder="1">
      <alignment/>
      <protection/>
    </xf>
    <xf numFmtId="167" fontId="1" fillId="0" borderId="0" xfId="21" applyNumberFormat="1">
      <alignment/>
      <protection/>
    </xf>
    <xf numFmtId="0" fontId="6" fillId="0" borderId="4" xfId="21" applyFont="1" applyBorder="1">
      <alignment/>
      <protection/>
    </xf>
    <xf numFmtId="0" fontId="1" fillId="0" borderId="3" xfId="21" applyBorder="1">
      <alignment/>
      <protection/>
    </xf>
    <xf numFmtId="0" fontId="1" fillId="0" borderId="5" xfId="21" applyBorder="1">
      <alignment/>
      <protection/>
    </xf>
    <xf numFmtId="0" fontId="1" fillId="0" borderId="6" xfId="21" applyBorder="1">
      <alignment/>
      <protection/>
    </xf>
    <xf numFmtId="0" fontId="1" fillId="0" borderId="0" xfId="21" applyBorder="1">
      <alignment/>
      <protection/>
    </xf>
    <xf numFmtId="0" fontId="1" fillId="0" borderId="0" xfId="21" applyFont="1" applyBorder="1" applyAlignment="1">
      <alignment horizontal="right"/>
      <protection/>
    </xf>
    <xf numFmtId="0" fontId="1" fillId="0" borderId="0" xfId="21" applyAlignment="1">
      <alignment horizontal="right"/>
      <protection/>
    </xf>
    <xf numFmtId="0" fontId="1" fillId="0" borderId="7" xfId="21" applyBorder="1">
      <alignment/>
      <protection/>
    </xf>
    <xf numFmtId="0" fontId="6" fillId="0" borderId="6" xfId="21" applyFont="1" applyBorder="1">
      <alignment/>
      <protection/>
    </xf>
    <xf numFmtId="0" fontId="1" fillId="0" borderId="8" xfId="21" applyBorder="1">
      <alignment/>
      <protection/>
    </xf>
    <xf numFmtId="0" fontId="1" fillId="0" borderId="9" xfId="21" applyBorder="1">
      <alignment/>
      <protection/>
    </xf>
    <xf numFmtId="0" fontId="6" fillId="0" borderId="0" xfId="21" applyFont="1" applyBorder="1" applyAlignment="1">
      <alignment horizontal="right"/>
      <protection/>
    </xf>
    <xf numFmtId="0" fontId="1" fillId="0" borderId="0" xfId="21" applyFont="1" applyAlignment="1">
      <alignment horizontal="right"/>
      <protection/>
    </xf>
    <xf numFmtId="0" fontId="1" fillId="0" borderId="1" xfId="21" applyFont="1" applyBorder="1" applyAlignment="1">
      <alignment horizontal="right"/>
      <protection/>
    </xf>
    <xf numFmtId="172" fontId="1" fillId="0" borderId="0" xfId="21" applyNumberFormat="1" applyAlignment="1">
      <alignment horizontal="right"/>
      <protection/>
    </xf>
    <xf numFmtId="172" fontId="1" fillId="0" borderId="0" xfId="21" applyNumberFormat="1" applyFont="1" applyAlignment="1">
      <alignment horizontal="right"/>
      <protection/>
    </xf>
    <xf numFmtId="172" fontId="1" fillId="0" borderId="1" xfId="21" applyNumberFormat="1" applyBorder="1">
      <alignment/>
      <protection/>
    </xf>
    <xf numFmtId="0" fontId="6" fillId="0" borderId="0" xfId="21" applyFont="1" applyBorder="1">
      <alignment/>
      <protection/>
    </xf>
    <xf numFmtId="0" fontId="1" fillId="0" borderId="1" xfId="21" applyBorder="1" applyAlignment="1">
      <alignment horizontal="right"/>
      <protection/>
    </xf>
    <xf numFmtId="172" fontId="1" fillId="0" borderId="0" xfId="21" applyNumberFormat="1" applyAlignment="1" quotePrefix="1">
      <alignment horizontal="right"/>
      <protection/>
    </xf>
    <xf numFmtId="0" fontId="1" fillId="0" borderId="0" xfId="21" applyAlignment="1">
      <alignment/>
      <protection/>
    </xf>
    <xf numFmtId="172" fontId="1" fillId="0" borderId="0" xfId="21" applyNumberFormat="1" applyFont="1" applyBorder="1" applyAlignment="1">
      <alignment horizontal="right"/>
      <protection/>
    </xf>
    <xf numFmtId="0" fontId="1" fillId="0" borderId="0" xfId="21" applyFont="1" applyBorder="1" applyAlignment="1" quotePrefix="1">
      <alignment horizontal="left"/>
      <protection/>
    </xf>
    <xf numFmtId="0" fontId="4" fillId="0" borderId="0" xfId="21" applyFont="1" applyBorder="1" applyAlignment="1">
      <alignment horizontal="right"/>
      <protection/>
    </xf>
    <xf numFmtId="0" fontId="4" fillId="0" borderId="0" xfId="21" applyFont="1" applyAlignment="1" quotePrefix="1">
      <alignment horizontal="right"/>
      <protection/>
    </xf>
    <xf numFmtId="172" fontId="1" fillId="0" borderId="10" xfId="21" applyNumberFormat="1" applyBorder="1">
      <alignment/>
      <protection/>
    </xf>
    <xf numFmtId="172" fontId="1" fillId="0" borderId="11" xfId="21" applyNumberFormat="1" applyBorder="1">
      <alignment/>
      <protection/>
    </xf>
    <xf numFmtId="172" fontId="1" fillId="0" borderId="12" xfId="21" applyNumberFormat="1" applyBorder="1">
      <alignment/>
      <protection/>
    </xf>
    <xf numFmtId="172" fontId="1" fillId="0" borderId="3" xfId="21" applyNumberFormat="1" applyBorder="1">
      <alignment/>
      <protection/>
    </xf>
    <xf numFmtId="170" fontId="1" fillId="0" borderId="0" xfId="21" applyNumberFormat="1">
      <alignment/>
      <protection/>
    </xf>
    <xf numFmtId="164" fontId="1" fillId="0" borderId="0" xfId="21" applyNumberFormat="1">
      <alignment/>
      <protection/>
    </xf>
    <xf numFmtId="167" fontId="1" fillId="0" borderId="1" xfId="21" applyNumberFormat="1" applyBorder="1">
      <alignment/>
      <protection/>
    </xf>
    <xf numFmtId="168" fontId="1" fillId="0" borderId="0" xfId="21" applyNumberFormat="1">
      <alignment/>
      <protection/>
    </xf>
    <xf numFmtId="0" fontId="6" fillId="0" borderId="0" xfId="21" applyFont="1" applyBorder="1" applyAlignment="1">
      <alignment horizontal="centerContinuous"/>
      <protection/>
    </xf>
    <xf numFmtId="0" fontId="1" fillId="0" borderId="0" xfId="21" applyFont="1" applyAlignment="1">
      <alignment horizontal="centerContinuous"/>
      <protection/>
    </xf>
    <xf numFmtId="0" fontId="1" fillId="0" borderId="0" xfId="21" applyFill="1">
      <alignment/>
      <protection/>
    </xf>
    <xf numFmtId="172" fontId="1" fillId="0" borderId="0" xfId="21" applyNumberFormat="1" applyFill="1">
      <alignment/>
      <protection/>
    </xf>
    <xf numFmtId="172" fontId="6" fillId="0" borderId="0" xfId="21" applyNumberFormat="1" applyFont="1" applyBorder="1" applyAlignment="1">
      <alignment horizontal="centerContinuous"/>
      <protection/>
    </xf>
    <xf numFmtId="2" fontId="1" fillId="0" borderId="0" xfId="21" applyNumberFormat="1">
      <alignment/>
      <protection/>
    </xf>
    <xf numFmtId="0" fontId="8" fillId="0" borderId="0" xfId="21" applyFont="1">
      <alignment/>
      <protection/>
    </xf>
    <xf numFmtId="0" fontId="9" fillId="0" borderId="0" xfId="21" applyFont="1" applyBorder="1" applyAlignment="1">
      <alignment horizontal="right"/>
      <protection/>
    </xf>
    <xf numFmtId="0" fontId="10" fillId="0" borderId="0" xfId="21" applyFont="1" applyBorder="1">
      <alignment/>
      <protection/>
    </xf>
    <xf numFmtId="0" fontId="11" fillId="0" borderId="0" xfId="21" applyFont="1" applyBorder="1">
      <alignment/>
      <protection/>
    </xf>
    <xf numFmtId="0" fontId="10" fillId="0" borderId="0" xfId="21" applyFont="1" applyAlignment="1">
      <alignment horizontal="center"/>
      <protection/>
    </xf>
    <xf numFmtId="0" fontId="10" fillId="0" borderId="0" xfId="21" applyFont="1" applyBorder="1" applyAlignment="1">
      <alignment horizontal="right"/>
      <protection/>
    </xf>
    <xf numFmtId="0" fontId="10" fillId="0" borderId="1" xfId="21" applyFont="1" applyBorder="1">
      <alignment/>
      <protection/>
    </xf>
    <xf numFmtId="0" fontId="8" fillId="0" borderId="1" xfId="21" applyFont="1" applyBorder="1">
      <alignment/>
      <protection/>
    </xf>
    <xf numFmtId="0" fontId="10" fillId="0" borderId="1" xfId="21" applyFont="1" applyBorder="1" applyAlignment="1">
      <alignment horizontal="right"/>
      <protection/>
    </xf>
    <xf numFmtId="172" fontId="8" fillId="0" borderId="0" xfId="21" applyNumberFormat="1" applyFont="1">
      <alignment/>
      <protection/>
    </xf>
    <xf numFmtId="172" fontId="8" fillId="0" borderId="2" xfId="21" applyNumberFormat="1" applyFont="1" applyBorder="1">
      <alignment/>
      <protection/>
    </xf>
    <xf numFmtId="0" fontId="9" fillId="0" borderId="0" xfId="21" applyFont="1">
      <alignment/>
      <protection/>
    </xf>
    <xf numFmtId="0" fontId="8" fillId="0" borderId="0" xfId="21" applyFont="1" applyBorder="1" applyAlignment="1">
      <alignment horizontal="right"/>
      <protection/>
    </xf>
    <xf numFmtId="0" fontId="8" fillId="0" borderId="1" xfId="21" applyFont="1" applyBorder="1" applyAlignment="1">
      <alignment horizontal="right"/>
      <protection/>
    </xf>
    <xf numFmtId="0" fontId="6" fillId="0" borderId="0" xfId="21" applyFont="1" applyAlignment="1">
      <alignment horizontal="right"/>
      <protection/>
    </xf>
    <xf numFmtId="173" fontId="1" fillId="0" borderId="0" xfId="21" applyNumberFormat="1" applyFont="1" applyAlignment="1">
      <alignment horizontal="right"/>
      <protection/>
    </xf>
    <xf numFmtId="169" fontId="1" fillId="0" borderId="0" xfId="21" applyNumberFormat="1" applyFont="1" applyBorder="1">
      <alignment/>
      <protection/>
    </xf>
    <xf numFmtId="169" fontId="1" fillId="0" borderId="0" xfId="21" applyNumberFormat="1" applyFont="1">
      <alignment/>
      <protection/>
    </xf>
    <xf numFmtId="169" fontId="1" fillId="0" borderId="2" xfId="21" applyNumberFormat="1" applyFont="1" applyBorder="1">
      <alignment/>
      <protection/>
    </xf>
    <xf numFmtId="0" fontId="4" fillId="0" borderId="0" xfId="21" applyFont="1" applyAlignment="1">
      <alignment/>
      <protection/>
    </xf>
    <xf numFmtId="0" fontId="1" fillId="0" borderId="0" xfId="21" applyFont="1" applyAlignment="1">
      <alignment horizontal="left"/>
      <protection/>
    </xf>
    <xf numFmtId="0" fontId="4" fillId="0" borderId="0" xfId="21" applyFont="1" applyAlignment="1">
      <alignment horizontal="centerContinuous"/>
      <protection/>
    </xf>
    <xf numFmtId="0" fontId="5" fillId="0" borderId="0" xfId="21" applyFont="1" applyAlignment="1">
      <alignment/>
      <protection/>
    </xf>
    <xf numFmtId="0" fontId="5" fillId="0" borderId="0" xfId="21" applyFont="1" applyAlignment="1">
      <alignment horizontal="center"/>
      <protection/>
    </xf>
    <xf numFmtId="0" fontId="1" fillId="0" borderId="0" xfId="21" applyFont="1" applyAlignment="1">
      <alignment/>
      <protection/>
    </xf>
    <xf numFmtId="171" fontId="1" fillId="0" borderId="0" xfId="21" applyNumberFormat="1" applyFont="1">
      <alignment/>
      <protection/>
    </xf>
    <xf numFmtId="172" fontId="1" fillId="0" borderId="0" xfId="21" applyNumberFormat="1" applyFont="1">
      <alignment/>
      <protection/>
    </xf>
    <xf numFmtId="171" fontId="1" fillId="0" borderId="0" xfId="21" applyNumberFormat="1" applyFont="1" applyBorder="1">
      <alignment/>
      <protection/>
    </xf>
    <xf numFmtId="171" fontId="1" fillId="0" borderId="13" xfId="21" applyNumberFormat="1" applyFont="1" applyBorder="1">
      <alignment/>
      <protection/>
    </xf>
    <xf numFmtId="172" fontId="1" fillId="0" borderId="13" xfId="21" applyNumberFormat="1" applyFont="1" applyBorder="1">
      <alignment/>
      <protection/>
    </xf>
    <xf numFmtId="170" fontId="1" fillId="0" borderId="0" xfId="21" applyNumberFormat="1" applyFont="1">
      <alignment/>
      <protection/>
    </xf>
    <xf numFmtId="172" fontId="1" fillId="0" borderId="0" xfId="21" applyNumberFormat="1" applyFont="1" applyAlignment="1">
      <alignment/>
      <protection/>
    </xf>
    <xf numFmtId="172" fontId="1" fillId="0" borderId="0" xfId="21" applyNumberFormat="1" applyFont="1" applyAlignment="1">
      <alignment horizontal="center"/>
      <protection/>
    </xf>
    <xf numFmtId="169" fontId="12" fillId="0" borderId="0" xfId="21" applyNumberFormat="1" applyFont="1" applyFill="1" applyAlignment="1" quotePrefix="1">
      <alignment horizontal="right"/>
      <protection/>
    </xf>
    <xf numFmtId="0" fontId="12" fillId="0" borderId="0" xfId="21" applyNumberFormat="1" applyFont="1" applyFill="1" applyAlignment="1" quotePrefix="1">
      <alignment horizontal="right"/>
      <protection/>
    </xf>
    <xf numFmtId="0" fontId="1" fillId="0" borderId="0" xfId="21" applyFont="1" applyAlignment="1" quotePrefix="1">
      <alignment/>
      <protection/>
    </xf>
    <xf numFmtId="0" fontId="4" fillId="0" borderId="0" xfId="21" applyFont="1" applyAlignment="1">
      <alignment horizontal="left"/>
      <protection/>
    </xf>
    <xf numFmtId="0" fontId="1" fillId="0" borderId="0" xfId="21" applyFont="1" applyAlignment="1">
      <alignment horizontal="left"/>
      <protection/>
    </xf>
    <xf numFmtId="0" fontId="1" fillId="0" borderId="0" xfId="21" applyFont="1">
      <alignment/>
      <protection/>
    </xf>
    <xf numFmtId="172" fontId="1" fillId="0" borderId="0" xfId="21" applyNumberFormat="1" applyFont="1" applyAlignment="1">
      <alignment horizontal="right"/>
      <protection/>
    </xf>
    <xf numFmtId="166" fontId="1" fillId="0" borderId="0" xfId="21" applyNumberFormat="1" applyFont="1" applyAlignment="1">
      <alignment horizontal="right"/>
      <protection/>
    </xf>
    <xf numFmtId="0" fontId="1" fillId="0" borderId="0" xfId="20" applyFont="1" applyAlignment="1">
      <alignment vertical="center"/>
      <protection/>
    </xf>
    <xf numFmtId="0" fontId="1" fillId="0" borderId="0" xfId="20" applyFont="1" applyBorder="1" applyAlignment="1">
      <alignment vertical="center"/>
      <protection/>
    </xf>
    <xf numFmtId="0" fontId="4" fillId="0" borderId="0" xfId="20" applyFont="1" applyAlignment="1">
      <alignment vertical="center"/>
      <protection/>
    </xf>
    <xf numFmtId="0" fontId="1" fillId="0" borderId="0" xfId="20" applyFont="1" applyFill="1" applyAlignment="1">
      <alignment vertical="center"/>
      <protection/>
    </xf>
    <xf numFmtId="0" fontId="1" fillId="0" borderId="0" xfId="20" applyFont="1" applyAlignment="1">
      <alignment horizontal="right"/>
      <protection/>
    </xf>
    <xf numFmtId="0" fontId="1" fillId="0" borderId="0" xfId="20" applyFont="1" applyFill="1">
      <alignment/>
      <protection/>
    </xf>
    <xf numFmtId="0" fontId="1" fillId="0" borderId="0" xfId="20" applyFont="1">
      <alignment/>
      <protection/>
    </xf>
    <xf numFmtId="0" fontId="1" fillId="0" borderId="0" xfId="20" applyFont="1" applyFill="1" applyAlignment="1">
      <alignment horizontal="right"/>
      <protection/>
    </xf>
    <xf numFmtId="0" fontId="1" fillId="0" borderId="0" xfId="20" applyFont="1" applyBorder="1">
      <alignment/>
      <protection/>
    </xf>
    <xf numFmtId="0" fontId="1" fillId="0" borderId="0" xfId="20" applyFont="1" applyAlignment="1">
      <alignment horizontal="center"/>
      <protection/>
    </xf>
    <xf numFmtId="0" fontId="1" fillId="0" borderId="0" xfId="20" applyFont="1" applyAlignment="1">
      <alignment horizontal="centerContinuous"/>
      <protection/>
    </xf>
    <xf numFmtId="0" fontId="1" fillId="0" borderId="1" xfId="20" applyFont="1" applyBorder="1">
      <alignment/>
      <protection/>
    </xf>
    <xf numFmtId="185" fontId="1" fillId="0" borderId="1" xfId="20" applyNumberFormat="1" applyFont="1" applyFill="1" applyBorder="1" applyAlignment="1" applyProtection="1">
      <alignment horizontal="right"/>
      <protection/>
    </xf>
    <xf numFmtId="0" fontId="4" fillId="0" borderId="0" xfId="20" applyFont="1">
      <alignment/>
      <protection/>
    </xf>
    <xf numFmtId="186" fontId="1" fillId="0" borderId="0" xfId="20" applyNumberFormat="1" applyFont="1" applyAlignment="1" applyProtection="1">
      <alignment horizontal="right"/>
      <protection/>
    </xf>
    <xf numFmtId="0" fontId="1" fillId="0" borderId="0" xfId="20" applyFont="1" applyFill="1" applyBorder="1">
      <alignment/>
      <protection/>
    </xf>
    <xf numFmtId="0" fontId="4" fillId="0" borderId="0" xfId="20" applyFont="1" applyFill="1" applyBorder="1">
      <alignment/>
      <protection/>
    </xf>
    <xf numFmtId="186" fontId="1" fillId="0" borderId="0" xfId="20" applyNumberFormat="1" applyFont="1" applyFill="1" applyBorder="1" applyAlignment="1">
      <alignment horizontal="right"/>
      <protection/>
    </xf>
    <xf numFmtId="37" fontId="1" fillId="0" borderId="0" xfId="20" applyNumberFormat="1" applyFont="1" applyBorder="1" applyAlignment="1" applyProtection="1">
      <alignment horizontal="left"/>
      <protection/>
    </xf>
    <xf numFmtId="186" fontId="4" fillId="0" borderId="0" xfId="20" applyNumberFormat="1" applyFont="1" applyFill="1" applyBorder="1" applyAlignment="1" applyProtection="1">
      <alignment horizontal="right"/>
      <protection/>
    </xf>
    <xf numFmtId="186" fontId="1" fillId="0" borderId="0" xfId="20" applyNumberFormat="1" applyFont="1" applyFill="1" applyBorder="1" applyAlignment="1" applyProtection="1">
      <alignment horizontal="right"/>
      <protection/>
    </xf>
    <xf numFmtId="37" fontId="1" fillId="0" borderId="0" xfId="20" applyNumberFormat="1" applyFont="1">
      <alignment/>
      <protection/>
    </xf>
    <xf numFmtId="37" fontId="1" fillId="0" borderId="0" xfId="20" applyNumberFormat="1" applyFont="1" applyAlignment="1">
      <alignment horizontal="centerContinuous"/>
      <protection/>
    </xf>
    <xf numFmtId="37" fontId="1" fillId="0" borderId="1" xfId="20" applyNumberFormat="1" applyFont="1" applyBorder="1">
      <alignment/>
      <protection/>
    </xf>
    <xf numFmtId="37" fontId="4" fillId="0" borderId="1" xfId="20" applyNumberFormat="1" applyFont="1" applyBorder="1" applyAlignment="1" applyProtection="1">
      <alignment horizontal="right"/>
      <protection/>
    </xf>
    <xf numFmtId="37" fontId="1" fillId="0" borderId="1" xfId="20" applyNumberFormat="1" applyFont="1" applyBorder="1" applyAlignment="1">
      <alignment horizontal="right"/>
      <protection/>
    </xf>
    <xf numFmtId="0" fontId="4" fillId="0" borderId="0" xfId="20" applyFont="1" applyBorder="1">
      <alignment/>
      <protection/>
    </xf>
    <xf numFmtId="37" fontId="1" fillId="0" borderId="0" xfId="20" applyNumberFormat="1" applyFont="1" applyBorder="1">
      <alignment/>
      <protection/>
    </xf>
    <xf numFmtId="37" fontId="4" fillId="0" borderId="0" xfId="20" applyNumberFormat="1" applyFont="1" applyBorder="1" applyAlignment="1" applyProtection="1">
      <alignment horizontal="right"/>
      <protection/>
    </xf>
    <xf numFmtId="37" fontId="1" fillId="0" borderId="0" xfId="20" applyNumberFormat="1" applyFont="1" applyBorder="1" applyAlignment="1">
      <alignment horizontal="right"/>
      <protection/>
    </xf>
    <xf numFmtId="185" fontId="1" fillId="0" borderId="0" xfId="20" applyNumberFormat="1" applyFont="1" applyFill="1" applyBorder="1" applyAlignment="1" applyProtection="1" quotePrefix="1">
      <alignment horizontal="right"/>
      <protection/>
    </xf>
    <xf numFmtId="185" fontId="1" fillId="0" borderId="0" xfId="20" applyNumberFormat="1" applyFont="1" applyFill="1" applyBorder="1" applyAlignment="1" applyProtection="1">
      <alignment horizontal="right"/>
      <protection/>
    </xf>
    <xf numFmtId="37" fontId="1" fillId="0" borderId="0" xfId="20" applyNumberFormat="1" applyFont="1" applyBorder="1" applyProtection="1">
      <alignment/>
      <protection/>
    </xf>
    <xf numFmtId="37" fontId="1" fillId="0" borderId="0" xfId="20" applyNumberFormat="1" applyFont="1" applyBorder="1" applyAlignment="1" applyProtection="1">
      <alignment horizontal="right"/>
      <protection/>
    </xf>
    <xf numFmtId="186" fontId="1" fillId="0" borderId="0" xfId="20" applyNumberFormat="1" applyFont="1" applyBorder="1" applyAlignment="1" applyProtection="1">
      <alignment/>
      <protection/>
    </xf>
    <xf numFmtId="186" fontId="1" fillId="0" borderId="0" xfId="20" applyNumberFormat="1" applyFont="1" applyBorder="1" applyProtection="1">
      <alignment/>
      <protection/>
    </xf>
    <xf numFmtId="182" fontId="4" fillId="0" borderId="0" xfId="20" applyNumberFormat="1" applyFont="1" applyBorder="1" applyProtection="1">
      <alignment/>
      <protection/>
    </xf>
    <xf numFmtId="37" fontId="1" fillId="0" borderId="0" xfId="20" applyNumberFormat="1" applyFont="1" applyBorder="1" applyAlignment="1">
      <alignment horizontal="left"/>
      <protection/>
    </xf>
    <xf numFmtId="37" fontId="1" fillId="0" borderId="0" xfId="20" applyNumberFormat="1" applyFont="1" applyBorder="1" applyAlignment="1" applyProtection="1" quotePrefix="1">
      <alignment horizontal="right"/>
      <protection/>
    </xf>
    <xf numFmtId="186" fontId="1" fillId="0" borderId="0" xfId="20" applyNumberFormat="1" applyFont="1" applyBorder="1" applyAlignment="1" applyProtection="1">
      <alignment horizontal="right"/>
      <protection/>
    </xf>
    <xf numFmtId="185" fontId="1" fillId="0" borderId="0" xfId="20" applyNumberFormat="1" applyFont="1" applyBorder="1" applyProtection="1">
      <alignment/>
      <protection/>
    </xf>
    <xf numFmtId="185" fontId="1" fillId="0" borderId="0" xfId="20" applyNumberFormat="1" applyFont="1" applyBorder="1" applyAlignment="1" applyProtection="1">
      <alignment horizontal="left"/>
      <protection/>
    </xf>
    <xf numFmtId="186" fontId="4" fillId="0" borderId="0" xfId="20" applyNumberFormat="1" applyFont="1" applyBorder="1" applyAlignment="1" applyProtection="1">
      <alignment horizontal="right"/>
      <protection/>
    </xf>
    <xf numFmtId="186" fontId="4" fillId="0" borderId="0" xfId="20" applyNumberFormat="1" applyFont="1" applyBorder="1" applyAlignment="1">
      <alignment/>
      <protection/>
    </xf>
    <xf numFmtId="186" fontId="4" fillId="0" borderId="0" xfId="20" applyNumberFormat="1" applyFont="1" applyBorder="1" applyAlignment="1" applyProtection="1">
      <alignment/>
      <protection/>
    </xf>
    <xf numFmtId="186" fontId="4" fillId="0" borderId="0" xfId="20" applyNumberFormat="1" applyFont="1" applyBorder="1" applyAlignment="1" applyProtection="1" quotePrefix="1">
      <alignment horizontal="left"/>
      <protection/>
    </xf>
    <xf numFmtId="186" fontId="4" fillId="0" borderId="0" xfId="20" applyNumberFormat="1" applyFont="1" applyBorder="1" applyAlignment="1" applyProtection="1" quotePrefix="1">
      <alignment horizontal="right"/>
      <protection/>
    </xf>
    <xf numFmtId="186" fontId="1" fillId="0" borderId="0" xfId="20" applyNumberFormat="1" applyFont="1" applyBorder="1" applyAlignment="1" applyProtection="1" quotePrefix="1">
      <alignment horizontal="right"/>
      <protection/>
    </xf>
    <xf numFmtId="186" fontId="14" fillId="0" borderId="0" xfId="20" applyNumberFormat="1" applyFont="1" applyBorder="1">
      <alignment/>
      <protection/>
    </xf>
    <xf numFmtId="0" fontId="1" fillId="0" borderId="0" xfId="20" applyFont="1" applyBorder="1" applyAlignment="1">
      <alignment horizontal="left"/>
      <protection/>
    </xf>
    <xf numFmtId="186" fontId="4" fillId="0" borderId="0" xfId="20" applyNumberFormat="1" applyFont="1" applyBorder="1" applyProtection="1">
      <alignment/>
      <protection/>
    </xf>
    <xf numFmtId="0" fontId="1" fillId="0" borderId="0" xfId="21" applyFont="1" applyAlignment="1">
      <alignment horizontal="right"/>
      <protection/>
    </xf>
    <xf numFmtId="0" fontId="1" fillId="0" borderId="6" xfId="21" applyFont="1" applyBorder="1">
      <alignment/>
      <protection/>
    </xf>
    <xf numFmtId="0" fontId="1" fillId="0" borderId="0" xfId="21" applyFont="1" applyFill="1">
      <alignment/>
      <protection/>
    </xf>
    <xf numFmtId="0" fontId="6" fillId="0" borderId="0" xfId="21" applyFont="1" applyBorder="1" applyAlignment="1">
      <alignment/>
      <protection/>
    </xf>
    <xf numFmtId="0" fontId="1" fillId="0" borderId="1" xfId="20" applyFont="1" applyBorder="1" applyAlignment="1">
      <alignment horizontal="right"/>
      <protection/>
    </xf>
    <xf numFmtId="15" fontId="1" fillId="0" borderId="0" xfId="20" applyNumberFormat="1" applyFont="1" applyAlignment="1" quotePrefix="1">
      <alignment horizontal="right"/>
      <protection/>
    </xf>
    <xf numFmtId="185" fontId="6" fillId="0" borderId="0" xfId="20" applyNumberFormat="1" applyFont="1" applyBorder="1" applyProtection="1">
      <alignment/>
      <protection/>
    </xf>
    <xf numFmtId="0" fontId="4" fillId="0" borderId="1" xfId="20" applyFont="1" applyBorder="1">
      <alignment/>
      <protection/>
    </xf>
    <xf numFmtId="185" fontId="5" fillId="0" borderId="0" xfId="20" applyNumberFormat="1" applyFont="1" applyFill="1" applyBorder="1" applyAlignment="1" applyProtection="1">
      <alignment horizontal="left"/>
      <protection/>
    </xf>
    <xf numFmtId="185" fontId="5" fillId="0" borderId="0" xfId="20" applyNumberFormat="1" applyFont="1" applyFill="1" applyBorder="1" applyAlignment="1" applyProtection="1">
      <alignment horizontal="right"/>
      <protection/>
    </xf>
    <xf numFmtId="0" fontId="6" fillId="0" borderId="0" xfId="20" applyFont="1" applyBorder="1">
      <alignment/>
      <protection/>
    </xf>
    <xf numFmtId="0" fontId="4" fillId="0" borderId="0" xfId="21" applyFont="1" applyBorder="1" applyAlignment="1" quotePrefix="1">
      <alignment horizontal="right"/>
      <protection/>
    </xf>
    <xf numFmtId="187" fontId="1" fillId="0" borderId="0" xfId="0" applyNumberFormat="1" applyFont="1" applyAlignment="1">
      <alignment horizontal="right"/>
    </xf>
    <xf numFmtId="172" fontId="4" fillId="0" borderId="0" xfId="21" applyNumberFormat="1" applyFont="1" applyAlignment="1">
      <alignment horizontal="right"/>
      <protection/>
    </xf>
    <xf numFmtId="172" fontId="4" fillId="0" borderId="0" xfId="21" applyNumberFormat="1" applyFont="1">
      <alignment/>
      <protection/>
    </xf>
    <xf numFmtId="172" fontId="4" fillId="0" borderId="2" xfId="21" applyNumberFormat="1" applyFont="1" applyBorder="1" applyAlignment="1">
      <alignment horizontal="right"/>
      <protection/>
    </xf>
    <xf numFmtId="172" fontId="4" fillId="0" borderId="0" xfId="21" applyNumberFormat="1" applyFont="1" applyBorder="1">
      <alignment/>
      <protection/>
    </xf>
    <xf numFmtId="172" fontId="4" fillId="0" borderId="2" xfId="21" applyNumberFormat="1" applyFont="1" applyBorder="1">
      <alignment/>
      <protection/>
    </xf>
    <xf numFmtId="172" fontId="4" fillId="0" borderId="1" xfId="21" applyNumberFormat="1" applyFont="1" applyBorder="1">
      <alignment/>
      <protection/>
    </xf>
    <xf numFmtId="172" fontId="4" fillId="0" borderId="0" xfId="21" applyNumberFormat="1" applyFont="1" quotePrefix="1">
      <alignment/>
      <protection/>
    </xf>
    <xf numFmtId="172" fontId="4" fillId="0" borderId="3" xfId="21" applyNumberFormat="1" applyFont="1" applyBorder="1">
      <alignment/>
      <protection/>
    </xf>
    <xf numFmtId="0" fontId="0" fillId="0" borderId="0" xfId="0" applyFill="1" applyAlignment="1">
      <alignment/>
    </xf>
    <xf numFmtId="172" fontId="10" fillId="0" borderId="0" xfId="21" applyNumberFormat="1" applyFont="1">
      <alignment/>
      <protection/>
    </xf>
    <xf numFmtId="172" fontId="10" fillId="0" borderId="0" xfId="21" applyNumberFormat="1" applyFont="1" applyAlignment="1">
      <alignment horizontal="right"/>
      <protection/>
    </xf>
    <xf numFmtId="172" fontId="10" fillId="0" borderId="2" xfId="21" applyNumberFormat="1" applyFont="1" applyBorder="1">
      <alignment/>
      <protection/>
    </xf>
    <xf numFmtId="170" fontId="4" fillId="0" borderId="0" xfId="21" applyNumberFormat="1" applyFont="1">
      <alignment/>
      <protection/>
    </xf>
    <xf numFmtId="172" fontId="1" fillId="0" borderId="0" xfId="21" applyNumberFormat="1" applyFill="1" applyAlignment="1">
      <alignment horizontal="right"/>
      <protection/>
    </xf>
    <xf numFmtId="172" fontId="1" fillId="0" borderId="3" xfId="21" applyNumberFormat="1" applyFill="1" applyBorder="1">
      <alignment/>
      <protection/>
    </xf>
    <xf numFmtId="172" fontId="1" fillId="0" borderId="2" xfId="21" applyNumberFormat="1" applyFill="1" applyBorder="1">
      <alignment/>
      <protection/>
    </xf>
    <xf numFmtId="0" fontId="5" fillId="0" borderId="0" xfId="0" applyFont="1" applyFill="1" applyBorder="1" applyAlignment="1">
      <alignment/>
    </xf>
    <xf numFmtId="0" fontId="0" fillId="0" borderId="0" xfId="0" applyFill="1" applyBorder="1" applyAlignment="1">
      <alignment/>
    </xf>
    <xf numFmtId="0" fontId="4" fillId="0" borderId="0" xfId="0" applyFont="1" applyFill="1" applyAlignment="1">
      <alignment horizontal="right"/>
    </xf>
    <xf numFmtId="0" fontId="4" fillId="0" borderId="0" xfId="0" applyFont="1" applyFill="1" applyAlignment="1">
      <alignment/>
    </xf>
    <xf numFmtId="0" fontId="15" fillId="0" borderId="0" xfId="21" applyFont="1">
      <alignment/>
      <protection/>
    </xf>
    <xf numFmtId="0" fontId="25" fillId="0" borderId="0" xfId="21" applyFont="1">
      <alignment/>
      <protection/>
    </xf>
    <xf numFmtId="0" fontId="1" fillId="0" borderId="0" xfId="21" applyFont="1" applyFill="1" applyAlignment="1">
      <alignment horizontal="left"/>
      <protection/>
    </xf>
    <xf numFmtId="0" fontId="1" fillId="0" borderId="0" xfId="21" applyFill="1" applyAlignment="1" quotePrefix="1">
      <alignment horizontal="center"/>
      <protection/>
    </xf>
    <xf numFmtId="0" fontId="1" fillId="0" borderId="0" xfId="0" applyFont="1" applyAlignment="1">
      <alignment/>
    </xf>
    <xf numFmtId="14" fontId="1" fillId="0" borderId="0" xfId="21" applyNumberFormat="1" applyFill="1">
      <alignment/>
      <protection/>
    </xf>
    <xf numFmtId="0" fontId="1" fillId="0" borderId="0" xfId="21" applyFill="1" applyBorder="1">
      <alignment/>
      <protection/>
    </xf>
    <xf numFmtId="0" fontId="6" fillId="0" borderId="0" xfId="21" applyFont="1" applyFill="1" applyBorder="1" applyAlignment="1">
      <alignment horizontal="center"/>
      <protection/>
    </xf>
    <xf numFmtId="0" fontId="9" fillId="0" borderId="0" xfId="21" applyFont="1" applyFill="1" applyBorder="1" applyAlignment="1">
      <alignment horizontal="center"/>
      <protection/>
    </xf>
    <xf numFmtId="0" fontId="4" fillId="0" borderId="1" xfId="0" applyFont="1" applyFill="1" applyBorder="1" applyAlignment="1">
      <alignment horizontal="right"/>
    </xf>
    <xf numFmtId="167" fontId="0" fillId="0" borderId="0" xfId="0" applyNumberFormat="1" applyFill="1" applyAlignment="1">
      <alignment/>
    </xf>
    <xf numFmtId="172" fontId="0" fillId="0" borderId="0" xfId="0" applyNumberFormat="1" applyFill="1" applyAlignment="1">
      <alignment/>
    </xf>
    <xf numFmtId="2" fontId="0" fillId="0" borderId="0" xfId="0" applyNumberFormat="1" applyFill="1" applyAlignment="1">
      <alignment horizontal="left"/>
    </xf>
    <xf numFmtId="0" fontId="8" fillId="0" borderId="0" xfId="21" applyFont="1" applyFill="1">
      <alignment/>
      <protection/>
    </xf>
    <xf numFmtId="0" fontId="8" fillId="0" borderId="1" xfId="21" applyFont="1" applyFill="1" applyBorder="1" applyAlignment="1">
      <alignment horizontal="right"/>
      <protection/>
    </xf>
    <xf numFmtId="172" fontId="8" fillId="0" borderId="0" xfId="21" applyNumberFormat="1" applyFont="1" applyFill="1">
      <alignment/>
      <protection/>
    </xf>
    <xf numFmtId="172" fontId="10" fillId="0" borderId="0" xfId="21" applyNumberFormat="1" applyFont="1" applyFill="1">
      <alignment/>
      <protection/>
    </xf>
    <xf numFmtId="172" fontId="8" fillId="0" borderId="2" xfId="21" applyNumberFormat="1" applyFont="1" applyFill="1" applyBorder="1">
      <alignment/>
      <protection/>
    </xf>
    <xf numFmtId="189" fontId="1" fillId="0" borderId="0" xfId="21" applyNumberFormat="1">
      <alignment/>
      <protection/>
    </xf>
    <xf numFmtId="172" fontId="8" fillId="0" borderId="0" xfId="21" applyNumberFormat="1" applyFont="1" applyAlignment="1">
      <alignment horizontal="right"/>
      <protection/>
    </xf>
    <xf numFmtId="190" fontId="3" fillId="0" borderId="0" xfId="21" applyNumberFormat="1" applyFont="1" applyAlignment="1">
      <alignment horizontal="right"/>
      <protection/>
    </xf>
    <xf numFmtId="190" fontId="12" fillId="0" borderId="0" xfId="21" applyNumberFormat="1" applyFont="1" applyFill="1" applyAlignment="1" quotePrefix="1">
      <alignment horizontal="right"/>
      <protection/>
    </xf>
    <xf numFmtId="190" fontId="24" fillId="0" borderId="0" xfId="21" applyNumberFormat="1" applyFont="1" applyFill="1" applyAlignment="1" quotePrefix="1">
      <alignment horizontal="right"/>
      <protection/>
    </xf>
    <xf numFmtId="190" fontId="13" fillId="0" borderId="0" xfId="21" applyNumberFormat="1" applyFont="1" applyFill="1" applyAlignment="1" quotePrefix="1">
      <alignment horizontal="right"/>
      <protection/>
    </xf>
    <xf numFmtId="190" fontId="24" fillId="0" borderId="0" xfId="21" applyNumberFormat="1" applyFont="1" applyAlignment="1">
      <alignment horizontal="right"/>
      <protection/>
    </xf>
    <xf numFmtId="190" fontId="4" fillId="0" borderId="2" xfId="21" applyNumberFormat="1" applyFont="1" applyBorder="1" applyAlignment="1">
      <alignment horizontal="right"/>
      <protection/>
    </xf>
    <xf numFmtId="190" fontId="1" fillId="0" borderId="2" xfId="21" applyNumberFormat="1" applyFont="1" applyBorder="1" applyAlignment="1">
      <alignment horizontal="right"/>
      <protection/>
    </xf>
    <xf numFmtId="176" fontId="4" fillId="0" borderId="0" xfId="15" applyNumberFormat="1" applyFont="1" applyFill="1" applyBorder="1" applyAlignment="1" applyProtection="1">
      <alignment horizontal="right"/>
      <protection/>
    </xf>
    <xf numFmtId="176" fontId="1" fillId="0" borderId="0" xfId="15" applyNumberFormat="1" applyFont="1" applyFill="1" applyBorder="1" applyAlignment="1" applyProtection="1">
      <alignment horizontal="right"/>
      <protection/>
    </xf>
    <xf numFmtId="172" fontId="10" fillId="0" borderId="2" xfId="15" applyNumberFormat="1" applyFont="1" applyFill="1" applyBorder="1" applyAlignment="1">
      <alignment/>
    </xf>
    <xf numFmtId="172" fontId="8" fillId="0" borderId="0" xfId="21" applyNumberFormat="1" applyFont="1" applyFill="1" applyAlignment="1">
      <alignment horizontal="right"/>
      <protection/>
    </xf>
    <xf numFmtId="172" fontId="10" fillId="0" borderId="0" xfId="21" applyNumberFormat="1" applyFont="1" applyFill="1" applyAlignment="1">
      <alignment horizontal="right"/>
      <protection/>
    </xf>
    <xf numFmtId="9" fontId="4" fillId="0" borderId="0" xfId="22" applyFont="1" applyAlignment="1">
      <alignment horizontal="center"/>
    </xf>
    <xf numFmtId="166" fontId="4" fillId="0" borderId="0" xfId="22" applyNumberFormat="1" applyFont="1" applyAlignment="1">
      <alignment horizontal="center"/>
    </xf>
    <xf numFmtId="166" fontId="4" fillId="0" borderId="0" xfId="21" applyNumberFormat="1" applyFont="1" applyAlignment="1">
      <alignment horizontal="center"/>
      <protection/>
    </xf>
    <xf numFmtId="10" fontId="4" fillId="0" borderId="0" xfId="22" applyNumberFormat="1" applyFont="1" applyAlignment="1">
      <alignment horizontal="center"/>
    </xf>
    <xf numFmtId="166" fontId="4" fillId="0" borderId="0" xfId="22" applyNumberFormat="1" applyFont="1" applyAlignment="1">
      <alignment/>
    </xf>
    <xf numFmtId="172" fontId="1" fillId="0" borderId="2" xfId="21" applyNumberFormat="1" applyFont="1" applyBorder="1" applyAlignment="1">
      <alignment horizontal="right"/>
      <protection/>
    </xf>
    <xf numFmtId="172" fontId="4" fillId="0" borderId="0" xfId="21" applyNumberFormat="1" applyFont="1" applyAlignment="1" quotePrefix="1">
      <alignment horizontal="right"/>
      <protection/>
    </xf>
    <xf numFmtId="172" fontId="4" fillId="0" borderId="0" xfId="21" applyNumberFormat="1" applyFont="1" applyBorder="1" applyAlignment="1">
      <alignment horizontal="centerContinuous"/>
      <protection/>
    </xf>
    <xf numFmtId="172" fontId="4" fillId="0" borderId="1" xfId="21" applyNumberFormat="1" applyFont="1" applyBorder="1" applyAlignment="1">
      <alignment horizontal="right"/>
      <protection/>
    </xf>
    <xf numFmtId="172" fontId="4" fillId="0" borderId="14" xfId="21" applyNumberFormat="1" applyFont="1" applyBorder="1">
      <alignment/>
      <protection/>
    </xf>
    <xf numFmtId="172" fontId="4" fillId="0" borderId="10" xfId="21" applyNumberFormat="1" applyFont="1" applyBorder="1">
      <alignment/>
      <protection/>
    </xf>
    <xf numFmtId="172" fontId="4" fillId="0" borderId="11" xfId="21" applyNumberFormat="1" applyFont="1" applyBorder="1">
      <alignment/>
      <protection/>
    </xf>
    <xf numFmtId="172" fontId="4" fillId="0" borderId="12" xfId="21" applyNumberFormat="1" applyFont="1" applyBorder="1">
      <alignment/>
      <protection/>
    </xf>
    <xf numFmtId="172" fontId="4" fillId="0" borderId="1" xfId="21" applyNumberFormat="1" applyFont="1" applyBorder="1" applyAlignment="1" quotePrefix="1">
      <alignment horizontal="right"/>
      <protection/>
    </xf>
    <xf numFmtId="171" fontId="4" fillId="0" borderId="0" xfId="21" applyNumberFormat="1" applyFont="1">
      <alignment/>
      <protection/>
    </xf>
    <xf numFmtId="171" fontId="4" fillId="0" borderId="2" xfId="21" applyNumberFormat="1" applyFont="1" applyBorder="1">
      <alignment/>
      <protection/>
    </xf>
    <xf numFmtId="0" fontId="5" fillId="0" borderId="0" xfId="21" applyFont="1" applyBorder="1" applyAlignment="1">
      <alignment horizontal="right"/>
      <protection/>
    </xf>
    <xf numFmtId="186" fontId="1" fillId="0" borderId="0" xfId="20" applyNumberFormat="1" applyFont="1" applyFill="1" applyBorder="1" applyAlignment="1" applyProtection="1" quotePrefix="1">
      <alignment horizontal="right"/>
      <protection/>
    </xf>
    <xf numFmtId="0" fontId="28" fillId="2" borderId="0" xfId="0" applyFont="1" applyFill="1" applyAlignment="1">
      <alignment/>
    </xf>
    <xf numFmtId="0" fontId="29" fillId="2" borderId="0" xfId="0" applyFont="1" applyFill="1" applyAlignment="1" applyProtection="1">
      <alignment/>
      <protection/>
    </xf>
    <xf numFmtId="0" fontId="30" fillId="2" borderId="0" xfId="0" applyFont="1" applyFill="1" applyAlignment="1">
      <alignment/>
    </xf>
    <xf numFmtId="0" fontId="31" fillId="2" borderId="0" xfId="0" applyFont="1" applyFill="1" applyAlignment="1" applyProtection="1">
      <alignment/>
      <protection/>
    </xf>
    <xf numFmtId="0" fontId="32" fillId="2" borderId="0" xfId="0" applyFont="1" applyFill="1" applyAlignment="1" applyProtection="1" quotePrefix="1">
      <alignment/>
      <protection/>
    </xf>
    <xf numFmtId="0" fontId="28" fillId="2" borderId="0" xfId="0" applyFont="1" applyFill="1" applyAlignment="1" applyProtection="1">
      <alignment/>
      <protection/>
    </xf>
    <xf numFmtId="0" fontId="33" fillId="2" borderId="0" xfId="0" applyFont="1" applyFill="1" applyAlignment="1">
      <alignment/>
    </xf>
    <xf numFmtId="0" fontId="32" fillId="2" borderId="0" xfId="0" applyFont="1" applyFill="1" applyAlignment="1" quotePrefix="1">
      <alignment/>
    </xf>
    <xf numFmtId="0" fontId="34" fillId="2" borderId="0" xfId="0" applyFont="1" applyFill="1" applyAlignment="1" applyProtection="1">
      <alignment/>
      <protection/>
    </xf>
    <xf numFmtId="0" fontId="32" fillId="2" borderId="0" xfId="0" applyFont="1" applyFill="1" applyAlignment="1" applyProtection="1">
      <alignment/>
      <protection/>
    </xf>
    <xf numFmtId="0" fontId="33" fillId="2" borderId="0" xfId="0" applyFont="1" applyFill="1" applyAlignment="1" applyProtection="1">
      <alignment/>
      <protection/>
    </xf>
    <xf numFmtId="0" fontId="32" fillId="2" borderId="0" xfId="0" applyFont="1" applyFill="1" applyAlignment="1">
      <alignment/>
    </xf>
    <xf numFmtId="0" fontId="32" fillId="2" borderId="0" xfId="0" applyFont="1" applyFill="1" applyBorder="1" applyAlignment="1" applyProtection="1" quotePrefix="1">
      <alignment/>
      <protection/>
    </xf>
    <xf numFmtId="0" fontId="28" fillId="2" borderId="0" xfId="0" applyFont="1" applyFill="1" applyBorder="1" applyAlignment="1" applyProtection="1">
      <alignment/>
      <protection/>
    </xf>
    <xf numFmtId="172" fontId="1" fillId="0" borderId="0" xfId="21" applyNumberFormat="1" applyFont="1" applyAlignment="1">
      <alignment/>
      <protection/>
    </xf>
    <xf numFmtId="172" fontId="4" fillId="0" borderId="0" xfId="15" applyNumberFormat="1" applyFont="1" applyAlignment="1">
      <alignment/>
    </xf>
    <xf numFmtId="172" fontId="6" fillId="0" borderId="0" xfId="21" applyNumberFormat="1" applyFont="1" applyBorder="1" applyAlignment="1">
      <alignment horizontal="right"/>
      <protection/>
    </xf>
    <xf numFmtId="172" fontId="1" fillId="0" borderId="0" xfId="21" applyNumberFormat="1" applyFont="1" applyBorder="1">
      <alignment/>
      <protection/>
    </xf>
    <xf numFmtId="172" fontId="8" fillId="0" borderId="0" xfId="15" applyNumberFormat="1" applyFont="1" applyFill="1" applyAlignment="1" quotePrefix="1">
      <alignment horizontal="right"/>
    </xf>
    <xf numFmtId="172" fontId="8" fillId="0" borderId="2" xfId="15" applyNumberFormat="1" applyFont="1" applyFill="1" applyBorder="1" applyAlignment="1" quotePrefix="1">
      <alignment horizontal="right"/>
    </xf>
    <xf numFmtId="191" fontId="1" fillId="0" borderId="0" xfId="21" applyNumberFormat="1" applyFont="1" applyAlignment="1">
      <alignment horizontal="right"/>
      <protection/>
    </xf>
    <xf numFmtId="191" fontId="1" fillId="0" borderId="0" xfId="21" applyNumberFormat="1" applyFont="1">
      <alignment/>
      <protection/>
    </xf>
    <xf numFmtId="191" fontId="1" fillId="0" borderId="1" xfId="21" applyNumberFormat="1" applyFont="1" applyBorder="1" applyAlignment="1">
      <alignment horizontal="right"/>
      <protection/>
    </xf>
    <xf numFmtId="191" fontId="1" fillId="0" borderId="1" xfId="21" applyNumberFormat="1" applyFont="1" applyBorder="1">
      <alignment/>
      <protection/>
    </xf>
    <xf numFmtId="191" fontId="1" fillId="0" borderId="2" xfId="21" applyNumberFormat="1" applyFont="1" applyBorder="1" applyAlignment="1">
      <alignment horizontal="right"/>
      <protection/>
    </xf>
    <xf numFmtId="191" fontId="1" fillId="0" borderId="2" xfId="21" applyNumberFormat="1" applyFont="1" applyBorder="1">
      <alignment/>
      <protection/>
    </xf>
    <xf numFmtId="172" fontId="4" fillId="0" borderId="0" xfId="20" applyNumberFormat="1" applyFont="1" applyFill="1" applyBorder="1">
      <alignment/>
      <protection/>
    </xf>
    <xf numFmtId="172" fontId="1" fillId="0" borderId="0" xfId="20" applyNumberFormat="1" applyFont="1" applyFill="1" applyBorder="1">
      <alignment/>
      <protection/>
    </xf>
    <xf numFmtId="172" fontId="1" fillId="0" borderId="0" xfId="20" applyNumberFormat="1" applyFont="1" applyFill="1" applyBorder="1" applyAlignment="1">
      <alignment horizontal="right"/>
      <protection/>
    </xf>
    <xf numFmtId="172" fontId="4" fillId="0" borderId="1" xfId="20" applyNumberFormat="1" applyFont="1" applyFill="1" applyBorder="1">
      <alignment/>
      <protection/>
    </xf>
    <xf numFmtId="172" fontId="1" fillId="0" borderId="1" xfId="20" applyNumberFormat="1" applyFont="1" applyFill="1" applyBorder="1">
      <alignment/>
      <protection/>
    </xf>
    <xf numFmtId="172" fontId="1" fillId="0" borderId="1" xfId="20" applyNumberFormat="1" applyFont="1" applyFill="1" applyBorder="1" applyAlignment="1">
      <alignment horizontal="right"/>
      <protection/>
    </xf>
    <xf numFmtId="172" fontId="4" fillId="0" borderId="0" xfId="20" applyNumberFormat="1" applyFont="1" applyFill="1" applyBorder="1" applyAlignment="1">
      <alignment horizontal="right"/>
      <protection/>
    </xf>
    <xf numFmtId="172" fontId="1" fillId="0" borderId="0" xfId="20" applyNumberFormat="1" applyFont="1">
      <alignment/>
      <protection/>
    </xf>
    <xf numFmtId="172" fontId="1" fillId="0" borderId="1" xfId="20" applyNumberFormat="1" applyFont="1" applyBorder="1">
      <alignment/>
      <protection/>
    </xf>
    <xf numFmtId="172" fontId="1" fillId="0" borderId="0" xfId="20" applyNumberFormat="1" applyFont="1" applyBorder="1" applyAlignment="1">
      <alignment horizontal="right"/>
      <protection/>
    </xf>
    <xf numFmtId="172" fontId="4" fillId="0" borderId="2" xfId="20" applyNumberFormat="1" applyFont="1" applyFill="1" applyBorder="1" applyProtection="1">
      <alignment/>
      <protection/>
    </xf>
    <xf numFmtId="172" fontId="4" fillId="0" borderId="0" xfId="20" applyNumberFormat="1" applyFont="1" applyFill="1" applyBorder="1" applyProtection="1">
      <alignment/>
      <protection/>
    </xf>
    <xf numFmtId="172" fontId="1" fillId="0" borderId="2" xfId="20" applyNumberFormat="1" applyFont="1" applyFill="1" applyBorder="1" applyProtection="1">
      <alignment/>
      <protection/>
    </xf>
    <xf numFmtId="172" fontId="1" fillId="0" borderId="0" xfId="20" applyNumberFormat="1" applyFont="1" applyFill="1" applyBorder="1" applyProtection="1">
      <alignment/>
      <protection/>
    </xf>
    <xf numFmtId="172" fontId="1" fillId="0" borderId="1" xfId="20" applyNumberFormat="1" applyFont="1" applyFill="1" applyBorder="1" applyAlignment="1" applyProtection="1">
      <alignment horizontal="right"/>
      <protection/>
    </xf>
    <xf numFmtId="172" fontId="1" fillId="0" borderId="0" xfId="20" applyNumberFormat="1" applyFont="1" applyBorder="1" applyProtection="1">
      <alignment/>
      <protection/>
    </xf>
    <xf numFmtId="172" fontId="1" fillId="0" borderId="0" xfId="20" applyNumberFormat="1" applyFont="1" applyBorder="1" applyAlignment="1" applyProtection="1" quotePrefix="1">
      <alignment horizontal="right"/>
      <protection/>
    </xf>
    <xf numFmtId="172" fontId="1" fillId="0" borderId="1" xfId="20" applyNumberFormat="1" applyFont="1" applyBorder="1" applyAlignment="1" applyProtection="1" quotePrefix="1">
      <alignment horizontal="right"/>
      <protection/>
    </xf>
    <xf numFmtId="172" fontId="1" fillId="0" borderId="1" xfId="20" applyNumberFormat="1" applyFont="1" applyBorder="1" applyProtection="1">
      <alignment/>
      <protection/>
    </xf>
    <xf numFmtId="172" fontId="1" fillId="0" borderId="0" xfId="20" applyNumberFormat="1" applyFont="1" applyBorder="1" applyAlignment="1" applyProtection="1">
      <alignment/>
      <protection/>
    </xf>
    <xf numFmtId="172" fontId="1" fillId="0" borderId="0" xfId="20" applyNumberFormat="1" applyFont="1" applyBorder="1" applyAlignment="1" applyProtection="1">
      <alignment horizontal="right"/>
      <protection/>
    </xf>
    <xf numFmtId="172" fontId="4" fillId="0" borderId="0" xfId="20" applyNumberFormat="1" applyFont="1" applyBorder="1" applyAlignment="1" applyProtection="1">
      <alignment horizontal="right"/>
      <protection/>
    </xf>
    <xf numFmtId="172" fontId="1" fillId="0" borderId="0" xfId="20" applyNumberFormat="1" applyFont="1" applyFill="1" applyBorder="1" applyAlignment="1" applyProtection="1">
      <alignment horizontal="right"/>
      <protection/>
    </xf>
    <xf numFmtId="172" fontId="1" fillId="0" borderId="0" xfId="20" applyNumberFormat="1" applyFont="1" applyFill="1" applyProtection="1" quotePrefix="1">
      <alignment/>
      <protection/>
    </xf>
    <xf numFmtId="172" fontId="1" fillId="0" borderId="0" xfId="20" applyNumberFormat="1" applyFont="1" applyProtection="1" quotePrefix="1">
      <alignment/>
      <protection/>
    </xf>
    <xf numFmtId="172" fontId="1" fillId="0" borderId="2" xfId="20" applyNumberFormat="1" applyFont="1" applyBorder="1" applyAlignment="1">
      <alignment/>
      <protection/>
    </xf>
    <xf numFmtId="172" fontId="1" fillId="0" borderId="1" xfId="15" applyNumberFormat="1" applyFont="1" applyFill="1" applyBorder="1" applyAlignment="1">
      <alignment/>
    </xf>
    <xf numFmtId="0" fontId="10" fillId="0" borderId="1" xfId="21" applyFont="1" applyFill="1" applyBorder="1" applyAlignment="1">
      <alignment horizontal="right"/>
      <protection/>
    </xf>
    <xf numFmtId="0" fontId="10" fillId="0" borderId="0" xfId="21" applyFont="1" applyFill="1">
      <alignment/>
      <protection/>
    </xf>
    <xf numFmtId="172" fontId="10" fillId="0" borderId="0" xfId="15" applyNumberFormat="1" applyFont="1" applyFill="1" applyAlignment="1" quotePrefix="1">
      <alignment horizontal="right"/>
    </xf>
    <xf numFmtId="172" fontId="1" fillId="0" borderId="0" xfId="21" applyNumberFormat="1" applyFont="1" applyFill="1" applyAlignment="1">
      <alignment horizontal="right"/>
      <protection/>
    </xf>
    <xf numFmtId="172" fontId="1" fillId="0" borderId="0" xfId="21" applyNumberFormat="1" applyFont="1" applyFill="1">
      <alignment/>
      <protection/>
    </xf>
    <xf numFmtId="172" fontId="4" fillId="0" borderId="0" xfId="21" applyNumberFormat="1" applyFont="1" applyFill="1">
      <alignment/>
      <protection/>
    </xf>
    <xf numFmtId="172" fontId="1" fillId="0" borderId="0" xfId="21" applyNumberFormat="1" applyFill="1" applyBorder="1">
      <alignment/>
      <protection/>
    </xf>
    <xf numFmtId="172" fontId="1" fillId="0" borderId="1" xfId="21" applyNumberFormat="1" applyBorder="1" applyAlignment="1">
      <alignment horizontal="right"/>
      <protection/>
    </xf>
    <xf numFmtId="172" fontId="1" fillId="0" borderId="2" xfId="21" applyNumberFormat="1" applyBorder="1" applyAlignment="1">
      <alignment horizontal="right"/>
      <protection/>
    </xf>
    <xf numFmtId="0" fontId="1" fillId="0" borderId="2" xfId="21" applyFill="1" applyBorder="1">
      <alignment/>
      <protection/>
    </xf>
    <xf numFmtId="172" fontId="4" fillId="0" borderId="0" xfId="21" applyNumberFormat="1" applyFont="1" applyBorder="1" applyAlignment="1">
      <alignment horizontal="right"/>
      <protection/>
    </xf>
    <xf numFmtId="172" fontId="5" fillId="0" borderId="0" xfId="21" applyNumberFormat="1" applyFont="1" applyBorder="1" applyAlignment="1">
      <alignment horizontal="right"/>
      <protection/>
    </xf>
    <xf numFmtId="0" fontId="4" fillId="0" borderId="0" xfId="21" applyFont="1" applyFill="1" applyBorder="1" applyAlignment="1">
      <alignment horizontal="right"/>
      <protection/>
    </xf>
    <xf numFmtId="167" fontId="1" fillId="0" borderId="0" xfId="21" applyNumberFormat="1" applyFill="1" applyBorder="1">
      <alignment/>
      <protection/>
    </xf>
    <xf numFmtId="164" fontId="1" fillId="0" borderId="0" xfId="21" applyNumberFormat="1" applyFill="1" applyBorder="1">
      <alignment/>
      <protection/>
    </xf>
    <xf numFmtId="164" fontId="1" fillId="0" borderId="0" xfId="21" applyNumberFormat="1" applyBorder="1">
      <alignment/>
      <protection/>
    </xf>
    <xf numFmtId="167" fontId="4" fillId="0" borderId="0" xfId="21" applyNumberFormat="1" applyFont="1">
      <alignment/>
      <protection/>
    </xf>
    <xf numFmtId="167" fontId="4" fillId="0" borderId="1" xfId="21" applyNumberFormat="1" applyFont="1" applyBorder="1">
      <alignment/>
      <protection/>
    </xf>
    <xf numFmtId="168" fontId="4" fillId="0" borderId="0" xfId="21" applyNumberFormat="1" applyFont="1">
      <alignment/>
      <protection/>
    </xf>
    <xf numFmtId="172" fontId="5" fillId="0" borderId="0" xfId="21" applyNumberFormat="1" applyFont="1" applyAlignment="1">
      <alignment horizontal="centerContinuous"/>
      <protection/>
    </xf>
    <xf numFmtId="0" fontId="4" fillId="0" borderId="0" xfId="21" applyFont="1" applyFill="1">
      <alignment/>
      <protection/>
    </xf>
    <xf numFmtId="172" fontId="4" fillId="0" borderId="13" xfId="21" applyNumberFormat="1" applyFont="1" applyBorder="1">
      <alignment/>
      <protection/>
    </xf>
    <xf numFmtId="37" fontId="1" fillId="0" borderId="1" xfId="20" applyNumberFormat="1" applyFont="1" applyBorder="1" applyAlignment="1" applyProtection="1">
      <alignment horizontal="left"/>
      <protection/>
    </xf>
    <xf numFmtId="0" fontId="1" fillId="0" borderId="1" xfId="20" applyFont="1" applyFill="1" applyBorder="1">
      <alignment/>
      <protection/>
    </xf>
    <xf numFmtId="0" fontId="4" fillId="0" borderId="1" xfId="20" applyFont="1" applyFill="1" applyBorder="1">
      <alignment/>
      <protection/>
    </xf>
    <xf numFmtId="172" fontId="1" fillId="0" borderId="1" xfId="20" applyNumberFormat="1" applyFont="1" applyFill="1" applyBorder="1" applyProtection="1">
      <alignment/>
      <protection/>
    </xf>
    <xf numFmtId="0" fontId="4" fillId="0" borderId="0" xfId="20" applyFont="1" applyAlignment="1">
      <alignment horizontal="right"/>
      <protection/>
    </xf>
    <xf numFmtId="15" fontId="4" fillId="0" borderId="0" xfId="20" applyNumberFormat="1" applyFont="1" applyAlignment="1" quotePrefix="1">
      <alignment horizontal="right"/>
      <protection/>
    </xf>
    <xf numFmtId="0" fontId="4" fillId="0" borderId="1" xfId="20" applyFont="1" applyBorder="1" applyAlignment="1">
      <alignment horizontal="right"/>
      <protection/>
    </xf>
    <xf numFmtId="172" fontId="4" fillId="0" borderId="3" xfId="21" applyNumberFormat="1" applyFont="1" applyFill="1" applyBorder="1">
      <alignment/>
      <protection/>
    </xf>
    <xf numFmtId="167" fontId="16" fillId="0" borderId="0" xfId="0" applyNumberFormat="1" applyFont="1" applyFill="1" applyAlignment="1">
      <alignment/>
    </xf>
    <xf numFmtId="0" fontId="16" fillId="0" borderId="0" xfId="0" applyFont="1" applyFill="1" applyAlignment="1">
      <alignment/>
    </xf>
    <xf numFmtId="172" fontId="16" fillId="0" borderId="0" xfId="0" applyNumberFormat="1" applyFont="1" applyFill="1" applyAlignment="1">
      <alignment/>
    </xf>
    <xf numFmtId="172" fontId="16" fillId="0" borderId="1" xfId="0" applyNumberFormat="1" applyFont="1" applyFill="1" applyBorder="1" applyAlignment="1">
      <alignment/>
    </xf>
    <xf numFmtId="172" fontId="16" fillId="0" borderId="2" xfId="0" applyNumberFormat="1" applyFont="1" applyFill="1" applyBorder="1" applyAlignment="1">
      <alignment/>
    </xf>
    <xf numFmtId="172" fontId="16" fillId="0" borderId="13" xfId="0" applyNumberFormat="1" applyFont="1" applyFill="1" applyBorder="1" applyAlignment="1">
      <alignment/>
    </xf>
    <xf numFmtId="192" fontId="4" fillId="0" borderId="0" xfId="15" applyNumberFormat="1" applyFont="1" applyAlignment="1" quotePrefix="1">
      <alignment horizontal="right"/>
    </xf>
    <xf numFmtId="192" fontId="1" fillId="0" borderId="0" xfId="15" applyNumberFormat="1" applyFont="1" applyAlignment="1" quotePrefix="1">
      <alignment horizontal="right"/>
    </xf>
    <xf numFmtId="192" fontId="4" fillId="0" borderId="1" xfId="15" applyNumberFormat="1" applyFont="1" applyBorder="1" applyAlignment="1" quotePrefix="1">
      <alignment horizontal="right"/>
    </xf>
    <xf numFmtId="189" fontId="4" fillId="0" borderId="0" xfId="21" applyNumberFormat="1" applyFont="1">
      <alignment/>
      <protection/>
    </xf>
    <xf numFmtId="189" fontId="4" fillId="0" borderId="0" xfId="21" applyNumberFormat="1" applyFont="1" applyAlignment="1">
      <alignment horizontal="right"/>
      <protection/>
    </xf>
    <xf numFmtId="172" fontId="4" fillId="0" borderId="4" xfId="21" applyNumberFormat="1" applyFont="1" applyBorder="1">
      <alignment/>
      <protection/>
    </xf>
    <xf numFmtId="171" fontId="4" fillId="0" borderId="5" xfId="21" applyNumberFormat="1" applyFont="1" applyBorder="1">
      <alignment/>
      <protection/>
    </xf>
    <xf numFmtId="172" fontId="4" fillId="0" borderId="8" xfId="21" applyNumberFormat="1" applyFont="1" applyBorder="1">
      <alignment/>
      <protection/>
    </xf>
    <xf numFmtId="171" fontId="4" fillId="0" borderId="9" xfId="21" applyNumberFormat="1" applyFont="1" applyBorder="1">
      <alignment/>
      <protection/>
    </xf>
    <xf numFmtId="171" fontId="4" fillId="0" borderId="0" xfId="21" applyNumberFormat="1" applyFont="1" applyBorder="1">
      <alignment/>
      <protection/>
    </xf>
    <xf numFmtId="171" fontId="4" fillId="0" borderId="5" xfId="15" applyNumberFormat="1" applyFont="1" applyBorder="1" applyAlignment="1">
      <alignment/>
    </xf>
    <xf numFmtId="0" fontId="4" fillId="0" borderId="1" xfId="21" applyFont="1" applyFill="1" applyBorder="1" applyAlignment="1">
      <alignment horizontal="right"/>
      <protection/>
    </xf>
    <xf numFmtId="172" fontId="4" fillId="0" borderId="14" xfId="21" applyNumberFormat="1" applyFont="1" applyFill="1" applyBorder="1">
      <alignment/>
      <protection/>
    </xf>
    <xf numFmtId="172" fontId="1" fillId="0" borderId="14" xfId="21" applyNumberFormat="1" applyBorder="1">
      <alignment/>
      <protection/>
    </xf>
    <xf numFmtId="190" fontId="4" fillId="0" borderId="0" xfId="21" applyNumberFormat="1" applyFont="1" applyAlignment="1">
      <alignment horizontal="right"/>
      <protection/>
    </xf>
    <xf numFmtId="190" fontId="1" fillId="0" borderId="0" xfId="21" applyNumberFormat="1" applyFont="1" applyFill="1" applyAlignment="1" quotePrefix="1">
      <alignment horizontal="right"/>
      <protection/>
    </xf>
    <xf numFmtId="190" fontId="1" fillId="0" borderId="0" xfId="21" applyNumberFormat="1" applyFont="1" applyAlignment="1">
      <alignment horizontal="right"/>
      <protection/>
    </xf>
    <xf numFmtId="190" fontId="1" fillId="0" borderId="0" xfId="21" applyNumberFormat="1" applyFont="1" applyFill="1" applyAlignment="1">
      <alignment horizontal="right"/>
      <protection/>
    </xf>
    <xf numFmtId="0" fontId="5" fillId="0" borderId="0" xfId="0" applyFont="1" applyBorder="1" applyAlignment="1">
      <alignment/>
    </xf>
    <xf numFmtId="0" fontId="0" fillId="0" borderId="0" xfId="0" applyBorder="1" applyAlignment="1">
      <alignment/>
    </xf>
    <xf numFmtId="0" fontId="4" fillId="0" borderId="0" xfId="0" applyFont="1" applyAlignment="1">
      <alignment horizontal="right"/>
    </xf>
    <xf numFmtId="0" fontId="16" fillId="0" borderId="0" xfId="0" applyFont="1" applyFill="1" applyBorder="1" applyAlignment="1">
      <alignment/>
    </xf>
    <xf numFmtId="0" fontId="16" fillId="0" borderId="0" xfId="0" applyFont="1" applyFill="1" applyBorder="1" applyAlignment="1">
      <alignment horizontal="right"/>
    </xf>
    <xf numFmtId="0" fontId="4" fillId="0" borderId="0" xfId="0" applyFont="1" applyAlignment="1">
      <alignment/>
    </xf>
    <xf numFmtId="0" fontId="16" fillId="0" borderId="0" xfId="0" applyFont="1" applyFill="1" applyAlignment="1">
      <alignment horizontal="right"/>
    </xf>
    <xf numFmtId="0" fontId="16" fillId="0" borderId="0" xfId="0" applyFont="1" applyAlignment="1">
      <alignment horizontal="right"/>
    </xf>
    <xf numFmtId="0" fontId="0" fillId="0" borderId="0" xfId="0" applyAlignment="1">
      <alignment horizontal="right"/>
    </xf>
    <xf numFmtId="0" fontId="4" fillId="0" borderId="0" xfId="0" applyFont="1" applyAlignment="1">
      <alignment horizontal="center"/>
    </xf>
    <xf numFmtId="0" fontId="4" fillId="0" borderId="1" xfId="0" applyFont="1" applyBorder="1" applyAlignment="1">
      <alignment/>
    </xf>
    <xf numFmtId="0" fontId="0" fillId="0" borderId="1" xfId="0" applyBorder="1" applyAlignment="1">
      <alignment/>
    </xf>
    <xf numFmtId="0" fontId="4" fillId="0" borderId="1" xfId="0" applyFont="1" applyBorder="1" applyAlignment="1">
      <alignment horizontal="right"/>
    </xf>
    <xf numFmtId="0" fontId="7" fillId="0" borderId="0" xfId="0" applyFont="1" applyAlignment="1">
      <alignment/>
    </xf>
    <xf numFmtId="167" fontId="0" fillId="0" borderId="0" xfId="0" applyNumberFormat="1" applyAlignment="1">
      <alignment/>
    </xf>
    <xf numFmtId="172" fontId="0" fillId="0" borderId="0" xfId="0" applyNumberFormat="1" applyFont="1" applyFill="1" applyAlignment="1">
      <alignment/>
    </xf>
    <xf numFmtId="172" fontId="0" fillId="3" borderId="0" xfId="0" applyNumberFormat="1" applyFill="1" applyAlignment="1">
      <alignment/>
    </xf>
    <xf numFmtId="172" fontId="0" fillId="0" borderId="1" xfId="0" applyNumberFormat="1" applyFill="1" applyBorder="1" applyAlignment="1">
      <alignment/>
    </xf>
    <xf numFmtId="172" fontId="0" fillId="0" borderId="1" xfId="0" applyNumberFormat="1" applyFont="1" applyFill="1" applyBorder="1" applyAlignment="1">
      <alignment/>
    </xf>
    <xf numFmtId="172" fontId="0" fillId="0" borderId="2" xfId="0" applyNumberFormat="1" applyFill="1" applyBorder="1" applyAlignment="1">
      <alignment/>
    </xf>
    <xf numFmtId="172" fontId="0" fillId="0" borderId="2" xfId="0" applyNumberFormat="1" applyFont="1" applyFill="1" applyBorder="1" applyAlignment="1">
      <alignment/>
    </xf>
    <xf numFmtId="172" fontId="0" fillId="0" borderId="13" xfId="0" applyNumberFormat="1" applyFill="1" applyBorder="1" applyAlignment="1">
      <alignment/>
    </xf>
    <xf numFmtId="172" fontId="0" fillId="0" borderId="13" xfId="0" applyNumberFormat="1" applyFont="1" applyFill="1" applyBorder="1" applyAlignment="1">
      <alignment/>
    </xf>
    <xf numFmtId="2" fontId="0" fillId="0" borderId="0" xfId="0" applyNumberFormat="1" applyAlignment="1">
      <alignment/>
    </xf>
    <xf numFmtId="172" fontId="0" fillId="0" borderId="14" xfId="0" applyNumberFormat="1" applyFill="1" applyBorder="1" applyAlignment="1">
      <alignment/>
    </xf>
    <xf numFmtId="184" fontId="16" fillId="0" borderId="0" xfId="0" applyNumberFormat="1" applyFont="1" applyFill="1" applyBorder="1" applyAlignment="1">
      <alignment/>
    </xf>
    <xf numFmtId="184" fontId="0" fillId="0" borderId="0" xfId="0" applyNumberFormat="1" applyAlignment="1">
      <alignment/>
    </xf>
    <xf numFmtId="184" fontId="0" fillId="0" borderId="0" xfId="0" applyNumberFormat="1" applyBorder="1" applyAlignment="1">
      <alignment/>
    </xf>
    <xf numFmtId="184" fontId="0" fillId="0" borderId="13" xfId="0" applyNumberFormat="1" applyBorder="1" applyAlignment="1">
      <alignment/>
    </xf>
    <xf numFmtId="172" fontId="0" fillId="3" borderId="2" xfId="0" applyNumberFormat="1" applyFill="1" applyBorder="1" applyAlignment="1">
      <alignment/>
    </xf>
    <xf numFmtId="0" fontId="4" fillId="0" borderId="0" xfId="21" applyFont="1" applyFill="1" applyAlignment="1">
      <alignment horizontal="right"/>
      <protection/>
    </xf>
    <xf numFmtId="0" fontId="0" fillId="0" borderId="0" xfId="0" applyAlignment="1">
      <alignment horizontal="left" indent="1"/>
    </xf>
    <xf numFmtId="0" fontId="0" fillId="0" borderId="0" xfId="21" applyFont="1" applyFill="1">
      <alignment/>
      <protection/>
    </xf>
    <xf numFmtId="172" fontId="1" fillId="0" borderId="1" xfId="20" applyNumberFormat="1" applyFont="1" applyFill="1" applyBorder="1" applyProtection="1" quotePrefix="1">
      <alignment/>
      <protection/>
    </xf>
    <xf numFmtId="172" fontId="1" fillId="0" borderId="1" xfId="20" applyNumberFormat="1" applyFont="1" applyBorder="1" applyProtection="1" quotePrefix="1">
      <alignment/>
      <protection/>
    </xf>
    <xf numFmtId="172" fontId="4" fillId="0" borderId="0" xfId="20" applyNumberFormat="1" applyFont="1" applyBorder="1" applyProtection="1">
      <alignment/>
      <protection/>
    </xf>
    <xf numFmtId="172" fontId="4" fillId="0" borderId="0" xfId="20" applyNumberFormat="1" applyFont="1" applyBorder="1" applyAlignment="1" applyProtection="1">
      <alignment/>
      <protection/>
    </xf>
    <xf numFmtId="172" fontId="4" fillId="0" borderId="1" xfId="20" applyNumberFormat="1" applyFont="1" applyBorder="1" applyProtection="1">
      <alignment/>
      <protection/>
    </xf>
    <xf numFmtId="172" fontId="4" fillId="0" borderId="2" xfId="20" applyNumberFormat="1" applyFont="1" applyBorder="1" applyAlignment="1">
      <alignment/>
      <protection/>
    </xf>
    <xf numFmtId="172" fontId="4" fillId="0" borderId="1" xfId="15" applyNumberFormat="1" applyFont="1" applyFill="1" applyBorder="1" applyAlignment="1">
      <alignment/>
    </xf>
    <xf numFmtId="172" fontId="4" fillId="0" borderId="0" xfId="21" applyNumberFormat="1" applyFont="1" applyFill="1" applyBorder="1">
      <alignment/>
      <protection/>
    </xf>
    <xf numFmtId="172" fontId="4" fillId="0" borderId="10" xfId="21" applyNumberFormat="1" applyFont="1" applyFill="1" applyBorder="1">
      <alignment/>
      <protection/>
    </xf>
    <xf numFmtId="172" fontId="4" fillId="0" borderId="11" xfId="21" applyNumberFormat="1" applyFont="1" applyFill="1" applyBorder="1">
      <alignment/>
      <protection/>
    </xf>
    <xf numFmtId="172" fontId="1" fillId="0" borderId="2" xfId="21" applyNumberFormat="1" applyFont="1" applyBorder="1">
      <alignment/>
      <protection/>
    </xf>
    <xf numFmtId="191" fontId="4" fillId="0" borderId="0" xfId="21" applyNumberFormat="1" applyFont="1" applyAlignment="1">
      <alignment horizontal="right"/>
      <protection/>
    </xf>
    <xf numFmtId="191" fontId="4" fillId="0" borderId="1" xfId="21" applyNumberFormat="1" applyFont="1" applyBorder="1" applyAlignment="1">
      <alignment horizontal="right"/>
      <protection/>
    </xf>
    <xf numFmtId="191" fontId="4" fillId="0" borderId="2" xfId="21" applyNumberFormat="1" applyFont="1" applyBorder="1" applyAlignment="1">
      <alignment horizontal="right"/>
      <protection/>
    </xf>
    <xf numFmtId="0" fontId="16" fillId="0" borderId="0" xfId="0" applyFont="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172" fontId="16" fillId="0" borderId="0" xfId="0" applyNumberFormat="1" applyFont="1" applyFill="1" applyBorder="1" applyAlignment="1">
      <alignment/>
    </xf>
    <xf numFmtId="0" fontId="37" fillId="0" borderId="0" xfId="0" applyFont="1" applyAlignment="1">
      <alignment/>
    </xf>
    <xf numFmtId="0" fontId="37" fillId="0" borderId="0" xfId="0" applyFont="1" applyFill="1" applyAlignment="1">
      <alignment/>
    </xf>
    <xf numFmtId="0" fontId="37" fillId="0" borderId="0" xfId="21" applyFont="1" applyFill="1">
      <alignment/>
      <protection/>
    </xf>
    <xf numFmtId="0" fontId="9" fillId="0" borderId="0" xfId="21" applyFont="1" applyFill="1">
      <alignment/>
      <protection/>
    </xf>
    <xf numFmtId="172" fontId="1" fillId="0" borderId="1" xfId="21" applyNumberFormat="1" applyFill="1" applyBorder="1">
      <alignment/>
      <protection/>
    </xf>
    <xf numFmtId="0" fontId="1" fillId="0" borderId="1" xfId="21" applyFont="1" applyBorder="1">
      <alignment/>
      <protection/>
    </xf>
    <xf numFmtId="184" fontId="4" fillId="0" borderId="0" xfId="20" applyNumberFormat="1" applyFont="1" applyFill="1" applyBorder="1">
      <alignment/>
      <protection/>
    </xf>
    <xf numFmtId="184" fontId="1" fillId="0" borderId="0" xfId="20" applyNumberFormat="1" applyFont="1" applyFill="1" applyBorder="1">
      <alignment/>
      <protection/>
    </xf>
    <xf numFmtId="184" fontId="1" fillId="0" borderId="0" xfId="20" applyNumberFormat="1" applyFont="1">
      <alignment/>
      <protection/>
    </xf>
    <xf numFmtId="184" fontId="1" fillId="0" borderId="0" xfId="20" applyNumberFormat="1" applyFont="1" applyFill="1" applyBorder="1" applyAlignment="1">
      <alignment horizontal="right"/>
      <protection/>
    </xf>
    <xf numFmtId="184" fontId="4" fillId="0" borderId="13" xfId="20" applyNumberFormat="1" applyFont="1" applyFill="1" applyBorder="1" applyAlignment="1">
      <alignment horizontal="right"/>
      <protection/>
    </xf>
    <xf numFmtId="184" fontId="1" fillId="0" borderId="13" xfId="20" applyNumberFormat="1" applyFont="1" applyFill="1" applyBorder="1" applyAlignment="1">
      <alignment horizontal="right"/>
      <protection/>
    </xf>
    <xf numFmtId="184" fontId="4" fillId="0" borderId="1" xfId="20" applyNumberFormat="1" applyFont="1" applyFill="1" applyBorder="1" applyAlignment="1">
      <alignment horizontal="right"/>
      <protection/>
    </xf>
    <xf numFmtId="184" fontId="1" fillId="0" borderId="1" xfId="20" applyNumberFormat="1" applyFont="1" applyFill="1" applyBorder="1" applyAlignment="1">
      <alignment horizontal="right"/>
      <protection/>
    </xf>
    <xf numFmtId="184" fontId="1" fillId="0" borderId="0" xfId="20" applyNumberFormat="1" applyFont="1" applyBorder="1">
      <alignment/>
      <protection/>
    </xf>
    <xf numFmtId="184" fontId="1" fillId="0" borderId="0" xfId="20" applyNumberFormat="1" applyFont="1" applyBorder="1" applyAlignment="1">
      <alignment horizontal="right"/>
      <protection/>
    </xf>
    <xf numFmtId="184" fontId="4" fillId="0" borderId="1" xfId="20" applyNumberFormat="1" applyFont="1" applyFill="1" applyBorder="1">
      <alignment/>
      <protection/>
    </xf>
    <xf numFmtId="184" fontId="1" fillId="0" borderId="1" xfId="20" applyNumberFormat="1" applyFont="1" applyFill="1" applyBorder="1">
      <alignment/>
      <protection/>
    </xf>
    <xf numFmtId="184" fontId="4" fillId="0" borderId="0" xfId="20" applyNumberFormat="1" applyFont="1" applyFill="1" applyBorder="1" applyAlignment="1">
      <alignment horizontal="right"/>
      <protection/>
    </xf>
    <xf numFmtId="184" fontId="4" fillId="0" borderId="0" xfId="20" applyNumberFormat="1" applyFont="1" applyFill="1" applyBorder="1" applyProtection="1">
      <alignment/>
      <protection/>
    </xf>
    <xf numFmtId="184" fontId="1" fillId="0" borderId="0" xfId="20" applyNumberFormat="1" applyFont="1" applyFill="1" applyBorder="1" applyProtection="1">
      <alignment/>
      <protection/>
    </xf>
    <xf numFmtId="184" fontId="4" fillId="0" borderId="1" xfId="20" applyNumberFormat="1" applyFont="1" applyFill="1" applyBorder="1" applyProtection="1">
      <alignment/>
      <protection/>
    </xf>
    <xf numFmtId="184" fontId="1" fillId="0" borderId="1" xfId="20" applyNumberFormat="1" applyFont="1" applyFill="1" applyBorder="1" applyProtection="1">
      <alignment/>
      <protection/>
    </xf>
    <xf numFmtId="184" fontId="4" fillId="0" borderId="13" xfId="20" applyNumberFormat="1" applyFont="1" applyFill="1" applyBorder="1">
      <alignment/>
      <protection/>
    </xf>
    <xf numFmtId="184" fontId="1" fillId="0" borderId="13" xfId="20" applyNumberFormat="1" applyFont="1" applyFill="1" applyBorder="1">
      <alignment/>
      <protection/>
    </xf>
    <xf numFmtId="0" fontId="4" fillId="0" borderId="1" xfId="21" applyFont="1" applyBorder="1" applyAlignment="1">
      <alignment horizontal="center"/>
      <protection/>
    </xf>
    <xf numFmtId="175" fontId="4" fillId="0" borderId="0" xfId="22" applyNumberFormat="1" applyFont="1" applyFill="1" applyBorder="1" applyAlignment="1" applyProtection="1">
      <alignment horizontal="right"/>
      <protection/>
    </xf>
    <xf numFmtId="187" fontId="1" fillId="0" borderId="0" xfId="0" applyNumberFormat="1" applyFont="1" applyAlignment="1">
      <alignment horizontal="center"/>
    </xf>
    <xf numFmtId="188" fontId="1" fillId="0" borderId="0" xfId="0" applyNumberFormat="1" applyFont="1" applyAlignment="1">
      <alignment horizontal="center"/>
    </xf>
    <xf numFmtId="0" fontId="4" fillId="0" borderId="0" xfId="21" applyFont="1" applyBorder="1" applyAlignment="1">
      <alignment horizontal="center"/>
      <protection/>
    </xf>
    <xf numFmtId="172" fontId="4" fillId="0" borderId="2" xfId="21" applyNumberFormat="1" applyFont="1" applyFill="1" applyBorder="1">
      <alignment/>
      <protection/>
    </xf>
    <xf numFmtId="0" fontId="1" fillId="0" borderId="1" xfId="21" applyNumberFormat="1" applyFont="1" applyBorder="1" applyAlignment="1">
      <alignment horizontal="right"/>
      <protection/>
    </xf>
    <xf numFmtId="0" fontId="1" fillId="0" borderId="0" xfId="15" applyNumberFormat="1" applyFont="1" applyAlignment="1" quotePrefix="1">
      <alignment horizontal="right"/>
    </xf>
    <xf numFmtId="184" fontId="1" fillId="0" borderId="0" xfId="15" applyNumberFormat="1" applyFont="1" applyAlignment="1" quotePrefix="1">
      <alignment horizontal="right"/>
    </xf>
    <xf numFmtId="0" fontId="1" fillId="0" borderId="0" xfId="21" applyFont="1" applyBorder="1" applyAlignment="1" quotePrefix="1">
      <alignment horizontal="right"/>
      <protection/>
    </xf>
    <xf numFmtId="0" fontId="1" fillId="0" borderId="0" xfId="0" applyFont="1" applyFill="1" applyAlignment="1">
      <alignment/>
    </xf>
    <xf numFmtId="0" fontId="15" fillId="0" borderId="0" xfId="0" applyFont="1" applyFill="1" applyAlignment="1" applyProtection="1">
      <alignment/>
      <protection/>
    </xf>
    <xf numFmtId="0" fontId="1" fillId="0" borderId="0" xfId="0" applyFont="1" applyFill="1" applyAlignment="1" applyProtection="1">
      <alignment/>
      <protection/>
    </xf>
    <xf numFmtId="0" fontId="4" fillId="0" borderId="0" xfId="0" applyFont="1" applyFill="1" applyAlignment="1" applyProtection="1">
      <alignment/>
      <protection/>
    </xf>
    <xf numFmtId="0" fontId="15" fillId="0" borderId="0" xfId="0" applyFont="1" applyFill="1" applyAlignment="1" applyProtection="1">
      <alignment horizontal="right"/>
      <protection/>
    </xf>
    <xf numFmtId="0" fontId="1" fillId="0" borderId="4" xfId="0" applyFont="1" applyFill="1" applyBorder="1" applyAlignment="1">
      <alignment/>
    </xf>
    <xf numFmtId="0" fontId="1" fillId="0" borderId="3" xfId="0" applyFont="1" applyFill="1" applyBorder="1" applyAlignment="1" applyProtection="1">
      <alignment/>
      <protection/>
    </xf>
    <xf numFmtId="0" fontId="4" fillId="0" borderId="3" xfId="0" applyFont="1" applyFill="1" applyBorder="1" applyAlignment="1" applyProtection="1">
      <alignment/>
      <protection/>
    </xf>
    <xf numFmtId="0" fontId="1" fillId="0" borderId="5" xfId="0" applyFont="1" applyFill="1" applyBorder="1" applyAlignment="1" applyProtection="1">
      <alignment/>
      <protection/>
    </xf>
    <xf numFmtId="0" fontId="15" fillId="0" borderId="6" xfId="0" applyFont="1" applyFill="1" applyBorder="1" applyAlignment="1" applyProtection="1">
      <alignment horizontal="centerContinuous"/>
      <protection locked="0"/>
    </xf>
    <xf numFmtId="0" fontId="15" fillId="0" borderId="0" xfId="0" applyFont="1" applyFill="1" applyBorder="1" applyAlignment="1" applyProtection="1">
      <alignment horizontal="centerContinuous"/>
      <protection locked="0"/>
    </xf>
    <xf numFmtId="0" fontId="1" fillId="0" borderId="7" xfId="0" applyFont="1" applyFill="1" applyBorder="1" applyAlignment="1" applyProtection="1">
      <alignment horizontal="centerContinuous"/>
      <protection/>
    </xf>
    <xf numFmtId="0" fontId="15" fillId="0" borderId="8" xfId="0" applyFont="1" applyFill="1" applyBorder="1" applyAlignment="1" applyProtection="1">
      <alignment horizontal="centerContinuous"/>
      <protection locked="0"/>
    </xf>
    <xf numFmtId="0" fontId="1" fillId="0" borderId="1" xfId="0" applyFont="1" applyFill="1" applyBorder="1" applyAlignment="1" applyProtection="1">
      <alignment/>
      <protection/>
    </xf>
    <xf numFmtId="0" fontId="4" fillId="0" borderId="1" xfId="0" applyFont="1" applyFill="1" applyBorder="1" applyAlignment="1" applyProtection="1">
      <alignment/>
      <protection/>
    </xf>
    <xf numFmtId="0" fontId="1" fillId="0" borderId="9" xfId="0" applyFont="1" applyFill="1" applyBorder="1" applyAlignment="1" applyProtection="1">
      <alignment/>
      <protection/>
    </xf>
    <xf numFmtId="0" fontId="10" fillId="0" borderId="0" xfId="0" applyFont="1" applyFill="1" applyBorder="1" applyAlignment="1" applyProtection="1">
      <alignment horizontal="centerContinuous"/>
      <protection/>
    </xf>
    <xf numFmtId="0" fontId="4" fillId="0" borderId="0" xfId="0" applyFont="1" applyFill="1" applyBorder="1" applyAlignment="1" applyProtection="1">
      <alignment horizontal="centerContinuous"/>
      <protection/>
    </xf>
    <xf numFmtId="164" fontId="4" fillId="0" borderId="0" xfId="15" applyNumberFormat="1" applyFont="1" applyFill="1" applyBorder="1" applyAlignment="1" applyProtection="1">
      <alignment horizontal="centerContinuous"/>
      <protection/>
    </xf>
    <xf numFmtId="164" fontId="1" fillId="0" borderId="0" xfId="15" applyNumberFormat="1" applyFont="1" applyFill="1" applyBorder="1" applyAlignment="1" applyProtection="1">
      <alignment horizontal="centerContinuous"/>
      <protection/>
    </xf>
    <xf numFmtId="175" fontId="1" fillId="0" borderId="0" xfId="22" applyNumberFormat="1" applyFont="1" applyFill="1" applyBorder="1" applyAlignment="1" applyProtection="1">
      <alignment horizontal="centerContinuous"/>
      <protection/>
    </xf>
    <xf numFmtId="179" fontId="4" fillId="0" borderId="0" xfId="15" applyNumberFormat="1" applyFont="1" applyFill="1" applyBorder="1" applyAlignment="1" applyProtection="1">
      <alignment horizontal="centerContinuous"/>
      <protection/>
    </xf>
    <xf numFmtId="179" fontId="1" fillId="0" borderId="0" xfId="15" applyNumberFormat="1" applyFont="1" applyFill="1" applyBorder="1" applyAlignment="1" applyProtection="1">
      <alignment horizontal="centerContinuous"/>
      <protection/>
    </xf>
    <xf numFmtId="0" fontId="1" fillId="0" borderId="0" xfId="0" applyFont="1" applyFill="1" applyBorder="1" applyAlignment="1" applyProtection="1">
      <alignment horizontal="centerContinuous"/>
      <protection/>
    </xf>
    <xf numFmtId="0" fontId="1" fillId="0" borderId="0" xfId="0" applyFont="1" applyFill="1" applyAlignment="1">
      <alignment horizontal="centerContinuous"/>
    </xf>
    <xf numFmtId="0" fontId="1" fillId="0" borderId="1" xfId="0" applyFont="1" applyFill="1" applyBorder="1" applyAlignment="1">
      <alignment/>
    </xf>
    <xf numFmtId="164" fontId="4" fillId="0" borderId="1" xfId="15" applyNumberFormat="1" applyFont="1" applyFill="1" applyBorder="1" applyAlignment="1" applyProtection="1">
      <alignment/>
      <protection/>
    </xf>
    <xf numFmtId="164" fontId="1" fillId="0" borderId="1" xfId="15" applyNumberFormat="1" applyFont="1" applyFill="1" applyBorder="1" applyAlignment="1" applyProtection="1">
      <alignment/>
      <protection/>
    </xf>
    <xf numFmtId="175" fontId="1" fillId="0" borderId="1" xfId="22" applyNumberFormat="1" applyFont="1" applyFill="1" applyBorder="1" applyAlignment="1" applyProtection="1">
      <alignment/>
      <protection/>
    </xf>
    <xf numFmtId="179" fontId="4" fillId="0" borderId="1" xfId="15" applyNumberFormat="1" applyFont="1" applyFill="1" applyBorder="1" applyAlignment="1" applyProtection="1">
      <alignment/>
      <protection/>
    </xf>
    <xf numFmtId="179" fontId="1" fillId="0" borderId="1" xfId="15" applyNumberFormat="1" applyFont="1" applyFill="1" applyBorder="1" applyAlignment="1" applyProtection="1">
      <alignment/>
      <protection/>
    </xf>
    <xf numFmtId="0" fontId="8" fillId="0" borderId="4" xfId="0" applyFont="1" applyFill="1" applyBorder="1" applyAlignment="1">
      <alignment/>
    </xf>
    <xf numFmtId="0" fontId="10" fillId="0" borderId="3" xfId="0" applyFont="1" applyFill="1" applyBorder="1" applyAlignment="1" applyProtection="1">
      <alignment/>
      <protection/>
    </xf>
    <xf numFmtId="0" fontId="10" fillId="0" borderId="3" xfId="0" applyFont="1" applyFill="1" applyBorder="1" applyAlignment="1" applyProtection="1">
      <alignment horizontal="centerContinuous"/>
      <protection/>
    </xf>
    <xf numFmtId="0" fontId="10" fillId="0" borderId="3" xfId="0" applyFont="1" applyFill="1" applyBorder="1" applyAlignment="1" applyProtection="1">
      <alignment horizontal="center"/>
      <protection/>
    </xf>
    <xf numFmtId="175" fontId="8" fillId="0" borderId="3" xfId="22" applyNumberFormat="1" applyFont="1" applyFill="1" applyBorder="1" applyAlignment="1" applyProtection="1">
      <alignment/>
      <protection/>
    </xf>
    <xf numFmtId="0" fontId="10" fillId="0" borderId="4" xfId="0" applyFont="1" applyFill="1" applyBorder="1" applyAlignment="1" applyProtection="1">
      <alignment horizontal="centerContinuous"/>
      <protection/>
    </xf>
    <xf numFmtId="0" fontId="10" fillId="0" borderId="5" xfId="0" applyFont="1" applyFill="1" applyBorder="1" applyAlignment="1" applyProtection="1">
      <alignment horizontal="centerContinuous"/>
      <protection/>
    </xf>
    <xf numFmtId="0" fontId="8" fillId="0" borderId="6" xfId="0" applyFont="1" applyFill="1" applyBorder="1" applyAlignment="1">
      <alignment/>
    </xf>
    <xf numFmtId="0" fontId="10"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175" fontId="8" fillId="0" borderId="0" xfId="22" applyNumberFormat="1" applyFont="1" applyFill="1" applyBorder="1" applyAlignment="1" applyProtection="1">
      <alignment/>
      <protection/>
    </xf>
    <xf numFmtId="0" fontId="10" fillId="0" borderId="6" xfId="0" applyFont="1" applyFill="1" applyBorder="1" applyAlignment="1" applyProtection="1">
      <alignment horizontal="center"/>
      <protection/>
    </xf>
    <xf numFmtId="0" fontId="10" fillId="0" borderId="7" xfId="0" applyFont="1" applyFill="1" applyBorder="1" applyAlignment="1" applyProtection="1">
      <alignment horizontal="center"/>
      <protection/>
    </xf>
    <xf numFmtId="0" fontId="0" fillId="0" borderId="6" xfId="0" applyFont="1" applyFill="1" applyBorder="1" applyAlignment="1">
      <alignment horizontal="center" wrapText="1"/>
    </xf>
    <xf numFmtId="0" fontId="16" fillId="0" borderId="0" xfId="0" applyFont="1" applyFill="1" applyBorder="1" applyAlignment="1" applyProtection="1">
      <alignment horizontal="center" wrapText="1"/>
      <protection/>
    </xf>
    <xf numFmtId="0" fontId="16" fillId="0" borderId="0" xfId="0" applyFont="1" applyFill="1" applyBorder="1" applyAlignment="1" applyProtection="1" quotePrefix="1">
      <alignment horizontal="center" vertical="center" wrapText="1"/>
      <protection/>
    </xf>
    <xf numFmtId="0" fontId="16" fillId="0" borderId="0" xfId="0" applyFont="1" applyFill="1" applyBorder="1" applyAlignment="1" applyProtection="1" quotePrefix="1">
      <alignment horizontal="center" wrapText="1"/>
      <protection/>
    </xf>
    <xf numFmtId="175" fontId="0" fillId="0" borderId="0" xfId="22" applyNumberFormat="1" applyFont="1" applyFill="1" applyBorder="1" applyAlignment="1" applyProtection="1">
      <alignment horizontal="center" wrapText="1"/>
      <protection/>
    </xf>
    <xf numFmtId="0" fontId="16" fillId="0" borderId="6" xfId="0" applyFont="1" applyFill="1" applyBorder="1" applyAlignment="1" applyProtection="1">
      <alignment horizontal="center" wrapText="1"/>
      <protection/>
    </xf>
    <xf numFmtId="0" fontId="16" fillId="0" borderId="7" xfId="0" applyFont="1" applyFill="1" applyBorder="1" applyAlignment="1" applyProtection="1" quotePrefix="1">
      <alignment horizontal="center" vertical="center" wrapText="1"/>
      <protection/>
    </xf>
    <xf numFmtId="0" fontId="0" fillId="0" borderId="0" xfId="0" applyFont="1" applyFill="1" applyAlignment="1">
      <alignment horizontal="center" wrapText="1"/>
    </xf>
    <xf numFmtId="0" fontId="0" fillId="0" borderId="8" xfId="0" applyFont="1" applyFill="1" applyBorder="1" applyAlignment="1">
      <alignment/>
    </xf>
    <xf numFmtId="0" fontId="16" fillId="0" borderId="1" xfId="0" applyFont="1" applyFill="1" applyBorder="1" applyAlignment="1" applyProtection="1">
      <alignment/>
      <protection/>
    </xf>
    <xf numFmtId="0" fontId="16" fillId="0" borderId="1" xfId="0" applyFont="1" applyFill="1" applyBorder="1" applyAlignment="1" applyProtection="1">
      <alignment horizontal="right"/>
      <protection/>
    </xf>
    <xf numFmtId="0" fontId="16" fillId="0" borderId="1" xfId="0" applyFont="1" applyFill="1" applyBorder="1" applyAlignment="1" applyProtection="1" quotePrefix="1">
      <alignment horizontal="right"/>
      <protection/>
    </xf>
    <xf numFmtId="175" fontId="0" fillId="0" borderId="1" xfId="22" applyNumberFormat="1" applyFont="1" applyFill="1" applyBorder="1" applyAlignment="1" applyProtection="1">
      <alignment/>
      <protection/>
    </xf>
    <xf numFmtId="0" fontId="16" fillId="0" borderId="8" xfId="0" applyFont="1" applyFill="1" applyBorder="1" applyAlignment="1" applyProtection="1">
      <alignment horizontal="right"/>
      <protection/>
    </xf>
    <xf numFmtId="0" fontId="16" fillId="0" borderId="9" xfId="0" applyFont="1" applyFill="1" applyBorder="1" applyAlignment="1" applyProtection="1" quotePrefix="1">
      <alignment horizontal="right"/>
      <protection/>
    </xf>
    <xf numFmtId="0" fontId="0" fillId="0" borderId="0" xfId="0" applyFont="1" applyFill="1" applyAlignment="1">
      <alignment/>
    </xf>
    <xf numFmtId="0" fontId="1" fillId="0" borderId="6" xfId="0" applyFont="1" applyFill="1" applyBorder="1" applyAlignment="1">
      <alignment/>
    </xf>
    <xf numFmtId="0" fontId="4" fillId="0" borderId="0" xfId="0" applyFont="1" applyFill="1" applyBorder="1" applyAlignment="1" applyProtection="1">
      <alignment/>
      <protection/>
    </xf>
    <xf numFmtId="164" fontId="4" fillId="0" borderId="0" xfId="15" applyNumberFormat="1" applyFont="1" applyFill="1" applyBorder="1" applyAlignment="1" applyProtection="1">
      <alignment horizontal="right"/>
      <protection/>
    </xf>
    <xf numFmtId="164" fontId="1" fillId="0" borderId="0" xfId="15" applyNumberFormat="1" applyFont="1" applyFill="1" applyBorder="1" applyAlignment="1" applyProtection="1">
      <alignment horizontal="right"/>
      <protection/>
    </xf>
    <xf numFmtId="175" fontId="1" fillId="0" borderId="0" xfId="22" applyNumberFormat="1" applyFont="1" applyFill="1" applyBorder="1" applyAlignment="1" applyProtection="1">
      <alignment horizontal="right"/>
      <protection/>
    </xf>
    <xf numFmtId="179" fontId="4" fillId="0" borderId="0" xfId="15" applyNumberFormat="1" applyFont="1" applyFill="1" applyBorder="1" applyAlignment="1" applyProtection="1">
      <alignment horizontal="right"/>
      <protection/>
    </xf>
    <xf numFmtId="179" fontId="1" fillId="0" borderId="0" xfId="15" applyNumberFormat="1" applyFont="1" applyFill="1" applyBorder="1" applyAlignment="1" applyProtection="1">
      <alignment horizontal="right"/>
      <protection/>
    </xf>
    <xf numFmtId="0" fontId="4" fillId="0" borderId="6" xfId="0"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4" fillId="0" borderId="7" xfId="0" applyFont="1" applyFill="1" applyBorder="1" applyAlignment="1" applyProtection="1" quotePrefix="1">
      <alignment horizontal="right"/>
      <protection/>
    </xf>
    <xf numFmtId="0" fontId="1" fillId="0" borderId="0" xfId="0" applyFont="1" applyFill="1" applyBorder="1" applyAlignment="1" applyProtection="1">
      <alignment/>
      <protection/>
    </xf>
    <xf numFmtId="9" fontId="1" fillId="0" borderId="0" xfId="22" applyFont="1" applyFill="1" applyBorder="1" applyAlignment="1" applyProtection="1">
      <alignment horizontal="right"/>
      <protection/>
    </xf>
    <xf numFmtId="176" fontId="4" fillId="0" borderId="6" xfId="15" applyNumberFormat="1" applyFont="1" applyFill="1" applyBorder="1" applyAlignment="1" applyProtection="1">
      <alignment horizontal="right"/>
      <protection/>
    </xf>
    <xf numFmtId="175" fontId="1" fillId="0" borderId="7" xfId="22" applyNumberFormat="1" applyFont="1" applyFill="1" applyBorder="1" applyAlignment="1" applyProtection="1">
      <alignment horizontal="right"/>
      <protection/>
    </xf>
    <xf numFmtId="165" fontId="1" fillId="0" borderId="0" xfId="0" applyNumberFormat="1" applyFont="1" applyFill="1" applyAlignment="1">
      <alignment/>
    </xf>
    <xf numFmtId="175" fontId="1" fillId="0" borderId="0" xfId="22" applyNumberFormat="1" applyFont="1" applyFill="1" applyBorder="1" applyAlignment="1" applyProtection="1" quotePrefix="1">
      <alignment horizontal="right"/>
      <protection/>
    </xf>
    <xf numFmtId="179" fontId="4" fillId="0" borderId="2" xfId="15" applyNumberFormat="1" applyFont="1" applyFill="1" applyBorder="1" applyAlignment="1" applyProtection="1">
      <alignment horizontal="right"/>
      <protection/>
    </xf>
    <xf numFmtId="179" fontId="1" fillId="0" borderId="2" xfId="15" applyNumberFormat="1" applyFont="1" applyFill="1" applyBorder="1" applyAlignment="1" applyProtection="1">
      <alignment horizontal="right"/>
      <protection/>
    </xf>
    <xf numFmtId="175" fontId="1" fillId="0" borderId="2" xfId="22" applyNumberFormat="1" applyFont="1" applyFill="1" applyBorder="1" applyAlignment="1" applyProtection="1">
      <alignment horizontal="right"/>
      <protection/>
    </xf>
    <xf numFmtId="176" fontId="4" fillId="0" borderId="15" xfId="15" applyNumberFormat="1" applyFont="1" applyFill="1" applyBorder="1" applyAlignment="1" applyProtection="1">
      <alignment horizontal="right"/>
      <protection/>
    </xf>
    <xf numFmtId="175" fontId="1" fillId="0" borderId="16" xfId="22" applyNumberFormat="1" applyFont="1" applyFill="1" applyBorder="1" applyAlignment="1" applyProtection="1">
      <alignment horizontal="right"/>
      <protection/>
    </xf>
    <xf numFmtId="0" fontId="1" fillId="0" borderId="8" xfId="0" applyFont="1" applyFill="1" applyBorder="1" applyAlignment="1">
      <alignment/>
    </xf>
    <xf numFmtId="179" fontId="1" fillId="0" borderId="9" xfId="15" applyNumberFormat="1" applyFont="1" applyFill="1" applyBorder="1" applyAlignment="1" applyProtection="1">
      <alignment/>
      <protection/>
    </xf>
    <xf numFmtId="179" fontId="1" fillId="0" borderId="8" xfId="15" applyNumberFormat="1" applyFont="1" applyFill="1" applyBorder="1" applyAlignment="1" applyProtection="1">
      <alignment/>
      <protection/>
    </xf>
    <xf numFmtId="168" fontId="1" fillId="0" borderId="1" xfId="15" applyNumberFormat="1" applyFont="1" applyFill="1" applyBorder="1" applyAlignment="1" applyProtection="1">
      <alignment/>
      <protection/>
    </xf>
    <xf numFmtId="168"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0" fontId="10" fillId="0" borderId="0" xfId="0" applyFont="1" applyFill="1" applyBorder="1" applyAlignment="1" applyProtection="1">
      <alignment horizontal="centerContinuous"/>
      <protection locked="0"/>
    </xf>
    <xf numFmtId="168" fontId="1" fillId="0" borderId="0" xfId="0" applyNumberFormat="1" applyFont="1" applyFill="1" applyBorder="1" applyAlignment="1" applyProtection="1">
      <alignment horizontal="centerContinuous"/>
      <protection/>
    </xf>
    <xf numFmtId="0" fontId="10" fillId="0" borderId="3" xfId="0" applyFont="1" applyFill="1" applyBorder="1" applyAlignment="1" applyProtection="1">
      <alignment horizontal="left"/>
      <protection/>
    </xf>
    <xf numFmtId="0" fontId="8" fillId="0" borderId="5" xfId="0" applyFont="1" applyFill="1" applyBorder="1" applyAlignment="1" applyProtection="1">
      <alignment horizontal="centerContinuous"/>
      <protection/>
    </xf>
    <xf numFmtId="168" fontId="10" fillId="0" borderId="3" xfId="0" applyNumberFormat="1" applyFont="1" applyFill="1" applyBorder="1" applyAlignment="1" applyProtection="1">
      <alignment horizontal="centerContinuous"/>
      <protection/>
    </xf>
    <xf numFmtId="0" fontId="8" fillId="0" borderId="6" xfId="0" applyFont="1" applyFill="1" applyBorder="1" applyAlignment="1">
      <alignment horizontal="center" wrapText="1"/>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quotePrefix="1">
      <alignment horizontal="center" wrapText="1"/>
      <protection/>
    </xf>
    <xf numFmtId="0" fontId="8" fillId="0" borderId="7" xfId="0" applyFont="1" applyFill="1" applyBorder="1" applyAlignment="1" applyProtection="1">
      <alignment horizontal="center" wrapText="1"/>
      <protection/>
    </xf>
    <xf numFmtId="0" fontId="10" fillId="0" borderId="7" xfId="0" applyFont="1" applyFill="1" applyBorder="1" applyAlignment="1" applyProtection="1" quotePrefix="1">
      <alignment horizontal="center" wrapText="1"/>
      <protection/>
    </xf>
    <xf numFmtId="0" fontId="8" fillId="0" borderId="8" xfId="0" applyFont="1" applyFill="1" applyBorder="1" applyAlignment="1">
      <alignment/>
    </xf>
    <xf numFmtId="0" fontId="8" fillId="0" borderId="1" xfId="0" applyFont="1" applyFill="1" applyBorder="1" applyAlignment="1" applyProtection="1">
      <alignment horizontal="center"/>
      <protection locked="0"/>
    </xf>
    <xf numFmtId="0" fontId="10" fillId="0" borderId="1" xfId="0" applyFont="1" applyFill="1" applyBorder="1" applyAlignment="1" applyProtection="1">
      <alignment horizontal="right"/>
      <protection/>
    </xf>
    <xf numFmtId="0" fontId="10" fillId="0" borderId="1" xfId="0" applyFont="1" applyFill="1" applyBorder="1" applyAlignment="1" applyProtection="1" quotePrefix="1">
      <alignment horizontal="right"/>
      <protection/>
    </xf>
    <xf numFmtId="0" fontId="8" fillId="0" borderId="9" xfId="0" applyFont="1" applyFill="1" applyBorder="1" applyAlignment="1" applyProtection="1">
      <alignment horizontal="left"/>
      <protection/>
    </xf>
    <xf numFmtId="0" fontId="10" fillId="0" borderId="8" xfId="0" applyFont="1" applyFill="1" applyBorder="1" applyAlignment="1" applyProtection="1">
      <alignment horizontal="right"/>
      <protection/>
    </xf>
    <xf numFmtId="168" fontId="10" fillId="0" borderId="1" xfId="0" applyNumberFormat="1" applyFont="1" applyFill="1" applyBorder="1" applyAlignment="1" applyProtection="1">
      <alignment horizontal="right"/>
      <protection/>
    </xf>
    <xf numFmtId="0" fontId="8" fillId="0" borderId="9" xfId="0" applyFont="1" applyFill="1" applyBorder="1" applyAlignment="1" applyProtection="1">
      <alignment horizontal="right"/>
      <protection/>
    </xf>
    <xf numFmtId="0" fontId="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xf>
    <xf numFmtId="0" fontId="4" fillId="0" borderId="0" xfId="0" applyFont="1" applyFill="1" applyBorder="1" applyAlignment="1" applyProtection="1" quotePrefix="1">
      <alignment horizontal="center"/>
      <protection/>
    </xf>
    <xf numFmtId="0" fontId="1" fillId="0" borderId="7" xfId="0" applyFont="1" applyFill="1" applyBorder="1" applyAlignment="1" applyProtection="1">
      <alignment/>
      <protection/>
    </xf>
    <xf numFmtId="0" fontId="4" fillId="0" borderId="6" xfId="0"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177" fontId="1" fillId="0" borderId="0" xfId="15" applyNumberFormat="1" applyFont="1" applyFill="1" applyBorder="1" applyAlignment="1" applyProtection="1">
      <alignment/>
      <protection/>
    </xf>
    <xf numFmtId="0" fontId="1" fillId="0" borderId="7" xfId="0" applyFont="1" applyFill="1" applyBorder="1" applyAlignment="1" applyProtection="1">
      <alignment horizontal="right"/>
      <protection/>
    </xf>
    <xf numFmtId="178" fontId="4"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right"/>
      <protection/>
    </xf>
    <xf numFmtId="177" fontId="7" fillId="0" borderId="0" xfId="15" applyNumberFormat="1" applyFont="1" applyFill="1" applyBorder="1" applyAlignment="1" applyProtection="1">
      <alignment/>
      <protection/>
    </xf>
    <xf numFmtId="176" fontId="4" fillId="0" borderId="3" xfId="15" applyNumberFormat="1" applyFont="1" applyFill="1" applyBorder="1" applyAlignment="1" applyProtection="1">
      <alignment horizontal="right"/>
      <protection/>
    </xf>
    <xf numFmtId="176" fontId="1" fillId="0" borderId="3" xfId="15" applyNumberFormat="1" applyFont="1" applyFill="1" applyBorder="1" applyAlignment="1" applyProtection="1">
      <alignment horizontal="right"/>
      <protection/>
    </xf>
    <xf numFmtId="175" fontId="1" fillId="0" borderId="3" xfId="22" applyNumberFormat="1" applyFont="1" applyFill="1" applyBorder="1" applyAlignment="1" applyProtection="1">
      <alignment horizontal="right"/>
      <protection/>
    </xf>
    <xf numFmtId="178" fontId="1" fillId="0" borderId="3" xfId="15" applyNumberFormat="1" applyFont="1" applyFill="1" applyBorder="1" applyAlignment="1" applyProtection="1">
      <alignment horizontal="right"/>
      <protection/>
    </xf>
    <xf numFmtId="175" fontId="1" fillId="0" borderId="5" xfId="22" applyNumberFormat="1" applyFont="1" applyFill="1" applyBorder="1" applyAlignment="1" applyProtection="1">
      <alignment horizontal="right"/>
      <protection/>
    </xf>
    <xf numFmtId="176" fontId="4" fillId="0" borderId="2" xfId="15" applyNumberFormat="1" applyFont="1" applyFill="1" applyBorder="1" applyAlignment="1" applyProtection="1">
      <alignment horizontal="right"/>
      <protection/>
    </xf>
    <xf numFmtId="176" fontId="1" fillId="0" borderId="2" xfId="15" applyNumberFormat="1" applyFont="1" applyFill="1" applyBorder="1" applyAlignment="1" applyProtection="1">
      <alignment horizontal="right"/>
      <protection/>
    </xf>
    <xf numFmtId="178" fontId="1" fillId="0" borderId="2" xfId="15" applyNumberFormat="1" applyFont="1" applyFill="1" applyBorder="1" applyAlignment="1" applyProtection="1">
      <alignment horizontal="right"/>
      <protection/>
    </xf>
    <xf numFmtId="175" fontId="1" fillId="0" borderId="0" xfId="15" applyNumberFormat="1" applyFont="1" applyFill="1" applyBorder="1" applyAlignment="1" applyProtection="1">
      <alignment horizontal="right"/>
      <protection/>
    </xf>
    <xf numFmtId="1" fontId="4" fillId="0" borderId="6"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178" fontId="4" fillId="0" borderId="8" xfId="15" applyNumberFormat="1" applyFont="1" applyFill="1" applyBorder="1" applyAlignment="1" applyProtection="1">
      <alignment horizontal="right"/>
      <protection/>
    </xf>
    <xf numFmtId="176" fontId="4" fillId="0" borderId="1" xfId="15" applyNumberFormat="1" applyFont="1" applyFill="1" applyBorder="1" applyAlignment="1" applyProtection="1">
      <alignment horizontal="right"/>
      <protection/>
    </xf>
    <xf numFmtId="175" fontId="1" fillId="0" borderId="0" xfId="22" applyNumberFormat="1" applyFill="1" applyBorder="1" applyAlignment="1" applyProtection="1" quotePrefix="1">
      <alignment horizontal="right"/>
      <protection/>
    </xf>
    <xf numFmtId="0" fontId="0" fillId="0" borderId="7" xfId="0" applyFill="1" applyBorder="1" applyAlignment="1" applyProtection="1">
      <alignment horizontal="right"/>
      <protection/>
    </xf>
    <xf numFmtId="178" fontId="4" fillId="0" borderId="0" xfId="15" applyNumberFormat="1" applyFont="1" applyFill="1" applyBorder="1" applyAlignment="1" applyProtection="1" quotePrefix="1">
      <alignment horizontal="right"/>
      <protection/>
    </xf>
    <xf numFmtId="175" fontId="1" fillId="0" borderId="9" xfId="22" applyNumberFormat="1" applyFill="1" applyBorder="1" applyAlignment="1" applyProtection="1" quotePrefix="1">
      <alignment horizontal="right"/>
      <protection/>
    </xf>
    <xf numFmtId="175" fontId="1" fillId="0" borderId="2" xfId="22" applyNumberFormat="1" applyFont="1" applyFill="1" applyBorder="1" applyAlignment="1" applyProtection="1" quotePrefix="1">
      <alignment horizontal="right"/>
      <protection/>
    </xf>
    <xf numFmtId="176" fontId="4" fillId="0" borderId="4" xfId="15" applyNumberFormat="1" applyFont="1" applyFill="1" applyBorder="1" applyAlignment="1" applyProtection="1">
      <alignment horizontal="right"/>
      <protection/>
    </xf>
    <xf numFmtId="176" fontId="4" fillId="0" borderId="6" xfId="0" applyNumberFormat="1" applyFont="1" applyFill="1" applyBorder="1" applyAlignment="1" applyProtection="1">
      <alignment horizontal="right"/>
      <protection/>
    </xf>
    <xf numFmtId="176" fontId="1" fillId="0" borderId="0" xfId="15" applyNumberFormat="1" applyFont="1" applyFill="1" applyBorder="1" applyAlignment="1" applyProtection="1">
      <alignment/>
      <protection/>
    </xf>
    <xf numFmtId="178" fontId="4" fillId="0" borderId="6" xfId="15" applyNumberFormat="1" applyFont="1" applyFill="1" applyBorder="1" applyAlignment="1" applyProtection="1">
      <alignment horizontal="right"/>
      <protection/>
    </xf>
    <xf numFmtId="176" fontId="1" fillId="0" borderId="1" xfId="15" applyNumberFormat="1" applyFont="1" applyFill="1" applyBorder="1" applyAlignment="1" applyProtection="1">
      <alignment horizontal="right"/>
      <protection/>
    </xf>
    <xf numFmtId="175" fontId="1" fillId="0" borderId="1" xfId="22" applyNumberFormat="1" applyFont="1" applyFill="1" applyBorder="1" applyAlignment="1" applyProtection="1">
      <alignment horizontal="right"/>
      <protection/>
    </xf>
    <xf numFmtId="175" fontId="1" fillId="0" borderId="9" xfId="22" applyNumberFormat="1" applyFont="1" applyFill="1" applyBorder="1" applyAlignment="1" applyProtection="1">
      <alignment horizontal="right"/>
      <protection/>
    </xf>
    <xf numFmtId="178" fontId="4" fillId="0" borderId="2" xfId="15" applyNumberFormat="1" applyFont="1" applyFill="1" applyBorder="1" applyAlignment="1" applyProtection="1">
      <alignment horizontal="right"/>
      <protection/>
    </xf>
    <xf numFmtId="0" fontId="4" fillId="0" borderId="0" xfId="0" applyFont="1" applyFill="1" applyBorder="1" applyAlignment="1" applyProtection="1" quotePrefix="1">
      <alignment horizontal="right"/>
      <protection/>
    </xf>
    <xf numFmtId="175" fontId="1" fillId="0" borderId="0" xfId="22" applyNumberFormat="1" applyFont="1" applyFill="1" applyBorder="1" applyAlignment="1" applyProtection="1">
      <alignment/>
      <protection/>
    </xf>
    <xf numFmtId="164" fontId="1" fillId="0" borderId="0" xfId="0" applyNumberFormat="1" applyFont="1" applyFill="1" applyBorder="1" applyAlignment="1" applyProtection="1">
      <alignment horizontal="right"/>
      <protection/>
    </xf>
    <xf numFmtId="178" fontId="4" fillId="0" borderId="15" xfId="15" applyNumberFormat="1" applyFont="1" applyFill="1" applyBorder="1" applyAlignment="1" applyProtection="1">
      <alignment/>
      <protection/>
    </xf>
    <xf numFmtId="164" fontId="1" fillId="0" borderId="2" xfId="15" applyNumberFormat="1" applyFont="1" applyFill="1" applyBorder="1" applyAlignment="1" applyProtection="1">
      <alignment/>
      <protection/>
    </xf>
    <xf numFmtId="175" fontId="1" fillId="0" borderId="16" xfId="22" applyNumberFormat="1" applyFont="1" applyFill="1" applyBorder="1" applyAlignment="1" applyProtection="1">
      <alignment/>
      <protection/>
    </xf>
    <xf numFmtId="0" fontId="1" fillId="0" borderId="3" xfId="0" applyFont="1" applyFill="1" applyBorder="1" applyAlignment="1">
      <alignment/>
    </xf>
    <xf numFmtId="164" fontId="4" fillId="0" borderId="3" xfId="15" applyNumberFormat="1" applyFont="1" applyFill="1" applyBorder="1" applyAlignment="1" applyProtection="1">
      <alignment/>
      <protection/>
    </xf>
    <xf numFmtId="164" fontId="1" fillId="0" borderId="3" xfId="15" applyNumberFormat="1" applyFont="1" applyFill="1" applyBorder="1" applyAlignment="1" applyProtection="1">
      <alignment/>
      <protection/>
    </xf>
    <xf numFmtId="175" fontId="1" fillId="0" borderId="3" xfId="22" applyNumberFormat="1" applyFont="1" applyFill="1" applyBorder="1" applyAlignment="1" applyProtection="1">
      <alignment/>
      <protection/>
    </xf>
    <xf numFmtId="179" fontId="4" fillId="0" borderId="3" xfId="15" applyNumberFormat="1" applyFont="1" applyFill="1" applyBorder="1" applyAlignment="1" applyProtection="1">
      <alignment/>
      <protection/>
    </xf>
    <xf numFmtId="179" fontId="1" fillId="0" borderId="3" xfId="15" applyNumberFormat="1" applyFont="1" applyFill="1" applyBorder="1" applyAlignment="1" applyProtection="1">
      <alignment/>
      <protection/>
    </xf>
    <xf numFmtId="178" fontId="4" fillId="0" borderId="3" xfId="15" applyNumberFormat="1" applyFont="1" applyFill="1" applyBorder="1" applyAlignment="1" applyProtection="1">
      <alignment/>
      <protection/>
    </xf>
    <xf numFmtId="179" fontId="1" fillId="0" borderId="0" xfId="15" applyNumberFormat="1" applyFont="1" applyFill="1" applyBorder="1" applyAlignment="1" applyProtection="1">
      <alignment/>
      <protection/>
    </xf>
    <xf numFmtId="0" fontId="17" fillId="0" borderId="0" xfId="0" applyFont="1" applyFill="1" applyAlignment="1" applyProtection="1" quotePrefix="1">
      <alignment/>
      <protection/>
    </xf>
    <xf numFmtId="0" fontId="26" fillId="0" borderId="0" xfId="0" applyFont="1" applyFill="1" applyAlignment="1">
      <alignment/>
    </xf>
    <xf numFmtId="0" fontId="17" fillId="0" borderId="0" xfId="0" applyFont="1" applyFill="1" applyAlignment="1" quotePrefix="1">
      <alignment/>
    </xf>
    <xf numFmtId="0" fontId="27" fillId="0" borderId="0" xfId="0" applyFont="1" applyFill="1" applyAlignment="1" applyProtection="1">
      <alignment/>
      <protection/>
    </xf>
    <xf numFmtId="0" fontId="17" fillId="0" borderId="0" xfId="0" applyFont="1" applyFill="1" applyAlignment="1" applyProtection="1">
      <alignment/>
      <protection/>
    </xf>
    <xf numFmtId="0" fontId="26" fillId="0" borderId="0" xfId="0" applyFont="1" applyFill="1" applyAlignment="1" applyProtection="1">
      <alignment/>
      <protection/>
    </xf>
    <xf numFmtId="0" fontId="20" fillId="0" borderId="0" xfId="0" applyFont="1" applyFill="1" applyBorder="1" applyAlignment="1" applyProtection="1">
      <alignment/>
      <protection/>
    </xf>
    <xf numFmtId="164" fontId="1" fillId="0" borderId="0" xfId="0" applyNumberFormat="1" applyFont="1" applyFill="1" applyAlignment="1" applyProtection="1">
      <alignment/>
      <protection/>
    </xf>
    <xf numFmtId="175" fontId="1" fillId="0" borderId="0" xfId="0" applyNumberFormat="1" applyFont="1" applyFill="1" applyBorder="1" applyAlignment="1" applyProtection="1">
      <alignment/>
      <protection/>
    </xf>
    <xf numFmtId="0" fontId="15" fillId="0" borderId="0" xfId="0" applyFont="1" applyFill="1" applyBorder="1" applyAlignment="1" applyProtection="1">
      <alignment horizontal="right"/>
      <protection/>
    </xf>
    <xf numFmtId="0" fontId="15" fillId="0" borderId="7" xfId="0" applyFont="1" applyFill="1" applyBorder="1" applyAlignment="1" applyProtection="1">
      <alignment horizontal="centerContinuous"/>
      <protection locked="0"/>
    </xf>
    <xf numFmtId="164" fontId="4" fillId="0" borderId="0" xfId="15" applyNumberFormat="1" applyFont="1" applyFill="1" applyBorder="1" applyAlignment="1" applyProtection="1">
      <alignment/>
      <protection/>
    </xf>
    <xf numFmtId="164" fontId="1" fillId="0" borderId="0" xfId="15" applyNumberFormat="1" applyFont="1" applyFill="1" applyBorder="1" applyAlignment="1" applyProtection="1">
      <alignment/>
      <protection/>
    </xf>
    <xf numFmtId="179" fontId="4" fillId="0" borderId="0" xfId="15" applyNumberFormat="1" applyFont="1" applyFill="1" applyBorder="1" applyAlignment="1" applyProtection="1">
      <alignment/>
      <protection/>
    </xf>
    <xf numFmtId="0" fontId="8" fillId="0" borderId="3" xfId="0" applyFont="1" applyFill="1" applyBorder="1" applyAlignment="1">
      <alignment/>
    </xf>
    <xf numFmtId="164" fontId="10" fillId="0" borderId="4" xfId="15" applyNumberFormat="1" applyFont="1" applyFill="1" applyBorder="1" applyAlignment="1" applyProtection="1">
      <alignment/>
      <protection/>
    </xf>
    <xf numFmtId="164" fontId="10" fillId="0" borderId="5" xfId="15" applyNumberFormat="1" applyFont="1" applyFill="1" applyBorder="1" applyAlignment="1" applyProtection="1">
      <alignment/>
      <protection/>
    </xf>
    <xf numFmtId="164" fontId="8" fillId="0" borderId="3" xfId="15" applyNumberFormat="1" applyFont="1" applyFill="1" applyBorder="1" applyAlignment="1" applyProtection="1">
      <alignment/>
      <protection/>
    </xf>
    <xf numFmtId="179" fontId="10" fillId="0" borderId="3" xfId="15" applyNumberFormat="1" applyFont="1" applyFill="1" applyBorder="1" applyAlignment="1" applyProtection="1">
      <alignment/>
      <protection/>
    </xf>
    <xf numFmtId="179" fontId="8" fillId="0" borderId="3" xfId="15" applyNumberFormat="1" applyFont="1" applyFill="1" applyBorder="1" applyAlignment="1" applyProtection="1">
      <alignment/>
      <protection/>
    </xf>
    <xf numFmtId="175" fontId="8" fillId="0" borderId="4" xfId="22" applyNumberFormat="1" applyFont="1" applyFill="1" applyBorder="1" applyAlignment="1" applyProtection="1">
      <alignment/>
      <protection/>
    </xf>
    <xf numFmtId="0" fontId="1" fillId="0" borderId="5" xfId="0" applyFont="1" applyFill="1" applyBorder="1" applyAlignment="1">
      <alignment/>
    </xf>
    <xf numFmtId="0" fontId="1" fillId="0" borderId="6" xfId="0" applyFont="1" applyFill="1" applyBorder="1" applyAlignment="1">
      <alignment wrapText="1"/>
    </xf>
    <xf numFmtId="0" fontId="4" fillId="0" borderId="0" xfId="0" applyFont="1" applyFill="1" applyBorder="1" applyAlignment="1" applyProtection="1">
      <alignment wrapText="1"/>
      <protection/>
    </xf>
    <xf numFmtId="0" fontId="4" fillId="0" borderId="0" xfId="0" applyFont="1" applyFill="1" applyBorder="1" applyAlignment="1">
      <alignment wrapText="1"/>
    </xf>
    <xf numFmtId="0" fontId="4" fillId="0" borderId="6" xfId="0" applyFont="1" applyFill="1" applyBorder="1" applyAlignment="1">
      <alignment horizontal="right" wrapText="1"/>
    </xf>
    <xf numFmtId="0" fontId="4" fillId="0" borderId="7" xfId="0" applyFont="1" applyFill="1" applyBorder="1" applyAlignment="1">
      <alignment horizontal="right" wrapText="1"/>
    </xf>
    <xf numFmtId="0" fontId="1" fillId="0" borderId="0" xfId="0" applyFont="1" applyFill="1" applyBorder="1" applyAlignment="1">
      <alignment horizontal="right" wrapText="1"/>
    </xf>
    <xf numFmtId="0" fontId="4" fillId="0" borderId="0" xfId="0" applyFont="1" applyFill="1" applyBorder="1" applyAlignment="1">
      <alignment horizontal="right" wrapText="1"/>
    </xf>
    <xf numFmtId="0" fontId="1" fillId="0" borderId="0" xfId="0" applyFont="1" applyFill="1" applyBorder="1" applyAlignment="1">
      <alignment wrapText="1"/>
    </xf>
    <xf numFmtId="0" fontId="4" fillId="0" borderId="6" xfId="0" applyFont="1" applyFill="1" applyBorder="1" applyAlignment="1" applyProtection="1">
      <alignment horizontal="right" wrapText="1"/>
      <protection/>
    </xf>
    <xf numFmtId="0" fontId="1" fillId="0" borderId="7" xfId="0" applyFont="1" applyFill="1" applyBorder="1" applyAlignment="1">
      <alignment wrapText="1"/>
    </xf>
    <xf numFmtId="0" fontId="1" fillId="0" borderId="0" xfId="0" applyFont="1" applyFill="1" applyAlignment="1">
      <alignment wrapText="1"/>
    </xf>
    <xf numFmtId="0" fontId="1" fillId="0" borderId="0" xfId="0" applyFont="1" applyFill="1" applyBorder="1" applyAlignment="1">
      <alignment/>
    </xf>
    <xf numFmtId="0" fontId="1" fillId="0" borderId="7" xfId="0" applyFont="1" applyFill="1" applyBorder="1" applyAlignment="1">
      <alignment/>
    </xf>
    <xf numFmtId="0" fontId="1" fillId="0" borderId="6" xfId="0" applyFont="1" applyFill="1" applyBorder="1" applyAlignment="1" applyProtection="1">
      <alignment/>
      <protection/>
    </xf>
    <xf numFmtId="14" fontId="10" fillId="0" borderId="0" xfId="0" applyNumberFormat="1" applyFont="1" applyFill="1" applyBorder="1" applyAlignment="1" quotePrefix="1">
      <alignment horizontal="left"/>
    </xf>
    <xf numFmtId="0" fontId="10" fillId="0" borderId="0" xfId="0" applyFont="1" applyFill="1" applyBorder="1" applyAlignment="1">
      <alignment horizontal="left"/>
    </xf>
    <xf numFmtId="0" fontId="10" fillId="0" borderId="0" xfId="0" applyFont="1" applyFill="1" applyBorder="1" applyAlignment="1" applyProtection="1">
      <alignment horizontal="left"/>
      <protection/>
    </xf>
    <xf numFmtId="0" fontId="4" fillId="0" borderId="0" xfId="0" applyFont="1" applyFill="1" applyBorder="1" applyAlignment="1">
      <alignment/>
    </xf>
    <xf numFmtId="176" fontId="1" fillId="0" borderId="7" xfId="0" applyNumberFormat="1" applyFont="1" applyFill="1" applyBorder="1" applyAlignment="1">
      <alignment/>
    </xf>
    <xf numFmtId="176" fontId="4" fillId="0" borderId="7" xfId="15" applyNumberFormat="1" applyFont="1" applyFill="1" applyBorder="1" applyAlignment="1" applyProtection="1">
      <alignment horizontal="right"/>
      <protection/>
    </xf>
    <xf numFmtId="176" fontId="4" fillId="0" borderId="0" xfId="0" applyNumberFormat="1" applyFont="1" applyFill="1" applyBorder="1" applyAlignment="1">
      <alignment/>
    </xf>
    <xf numFmtId="176" fontId="1" fillId="0" borderId="0" xfId="0" applyNumberFormat="1" applyFont="1" applyFill="1" applyBorder="1" applyAlignment="1">
      <alignment/>
    </xf>
    <xf numFmtId="176" fontId="4" fillId="0" borderId="6" xfId="0" applyNumberFormat="1" applyFont="1" applyFill="1" applyBorder="1" applyAlignment="1" applyProtection="1">
      <alignment/>
      <protection/>
    </xf>
    <xf numFmtId="176" fontId="4" fillId="0" borderId="16" xfId="15" applyNumberFormat="1" applyFont="1" applyFill="1" applyBorder="1" applyAlignment="1" applyProtection="1">
      <alignment horizontal="right"/>
      <protection/>
    </xf>
    <xf numFmtId="176" fontId="4" fillId="0" borderId="2" xfId="0" applyNumberFormat="1" applyFont="1" applyFill="1" applyBorder="1" applyAlignment="1">
      <alignment/>
    </xf>
    <xf numFmtId="176" fontId="1" fillId="0" borderId="2" xfId="0" applyNumberFormat="1" applyFont="1" applyFill="1" applyBorder="1" applyAlignment="1">
      <alignment/>
    </xf>
    <xf numFmtId="176" fontId="4" fillId="0" borderId="15" xfId="0" applyNumberFormat="1" applyFont="1" applyFill="1" applyBorder="1" applyAlignment="1" applyProtection="1">
      <alignment/>
      <protection/>
    </xf>
    <xf numFmtId="0" fontId="1" fillId="0" borderId="16" xfId="0" applyFont="1" applyFill="1" applyBorder="1" applyAlignment="1">
      <alignment/>
    </xf>
    <xf numFmtId="176" fontId="1" fillId="0" borderId="6" xfId="15" applyNumberFormat="1" applyFont="1" applyFill="1" applyBorder="1" applyAlignment="1" applyProtection="1">
      <alignment horizontal="right"/>
      <protection/>
    </xf>
    <xf numFmtId="176" fontId="1" fillId="0" borderId="7" xfId="15" applyNumberFormat="1" applyFont="1" applyFill="1" applyBorder="1" applyAlignment="1" applyProtection="1">
      <alignment horizontal="right"/>
      <protection/>
    </xf>
    <xf numFmtId="176" fontId="1" fillId="0" borderId="0" xfId="0" applyNumberFormat="1" applyFont="1" applyFill="1" applyAlignment="1">
      <alignment/>
    </xf>
    <xf numFmtId="0" fontId="4" fillId="0" borderId="1" xfId="0" applyFont="1" applyFill="1" applyBorder="1" applyAlignment="1">
      <alignment/>
    </xf>
    <xf numFmtId="176" fontId="4" fillId="0" borderId="8" xfId="15" applyNumberFormat="1" applyFont="1" applyFill="1" applyBorder="1" applyAlignment="1" applyProtection="1">
      <alignment horizontal="right"/>
      <protection/>
    </xf>
    <xf numFmtId="176" fontId="4" fillId="0" borderId="9" xfId="15" applyNumberFormat="1" applyFont="1" applyFill="1" applyBorder="1" applyAlignment="1" applyProtection="1">
      <alignment horizontal="right"/>
      <protection/>
    </xf>
    <xf numFmtId="0" fontId="4" fillId="0" borderId="5" xfId="0" applyFont="1" applyFill="1" applyBorder="1" applyAlignment="1">
      <alignment/>
    </xf>
    <xf numFmtId="176" fontId="4" fillId="0" borderId="5" xfId="15" applyNumberFormat="1" applyFont="1" applyFill="1" applyBorder="1" applyAlignment="1" applyProtection="1">
      <alignment horizontal="right"/>
      <protection/>
    </xf>
    <xf numFmtId="0" fontId="4" fillId="0" borderId="7" xfId="0" applyFont="1" applyFill="1" applyBorder="1" applyAlignment="1">
      <alignment/>
    </xf>
    <xf numFmtId="0" fontId="10" fillId="0" borderId="0" xfId="0" applyFont="1" applyFill="1" applyBorder="1" applyAlignment="1" quotePrefix="1">
      <alignment horizontal="left"/>
    </xf>
    <xf numFmtId="0" fontId="10" fillId="0" borderId="7" xfId="0" applyFont="1" applyFill="1" applyBorder="1" applyAlignment="1">
      <alignment horizontal="left"/>
    </xf>
    <xf numFmtId="0" fontId="10" fillId="0" borderId="7" xfId="0" applyFont="1" applyFill="1" applyBorder="1" applyAlignment="1" applyProtection="1">
      <alignment horizontal="left"/>
      <protection/>
    </xf>
    <xf numFmtId="176" fontId="1" fillId="0" borderId="6" xfId="0" applyNumberFormat="1" applyFont="1" applyFill="1" applyBorder="1" applyAlignment="1">
      <alignment/>
    </xf>
    <xf numFmtId="174" fontId="4" fillId="0" borderId="0" xfId="15" applyNumberFormat="1" applyFont="1" applyFill="1" applyBorder="1" applyAlignment="1" applyProtection="1">
      <alignment horizontal="right"/>
      <protection/>
    </xf>
    <xf numFmtId="0" fontId="4" fillId="0" borderId="9" xfId="0" applyFont="1" applyFill="1" applyBorder="1" applyAlignment="1">
      <alignment/>
    </xf>
    <xf numFmtId="176" fontId="4" fillId="0" borderId="1" xfId="0" applyNumberFormat="1" applyFont="1" applyFill="1" applyBorder="1" applyAlignment="1">
      <alignment/>
    </xf>
    <xf numFmtId="176" fontId="1" fillId="0" borderId="1" xfId="0" applyNumberFormat="1" applyFont="1" applyFill="1" applyBorder="1" applyAlignment="1">
      <alignment/>
    </xf>
    <xf numFmtId="176" fontId="4" fillId="0" borderId="3" xfId="0" applyNumberFormat="1" applyFont="1" applyFill="1" applyBorder="1" applyAlignment="1">
      <alignment/>
    </xf>
    <xf numFmtId="176" fontId="1" fillId="0" borderId="3" xfId="0" applyNumberFormat="1" applyFont="1" applyFill="1" applyBorder="1" applyAlignment="1">
      <alignment/>
    </xf>
    <xf numFmtId="175" fontId="4" fillId="0" borderId="6" xfId="22" applyNumberFormat="1" applyFont="1" applyFill="1" applyBorder="1" applyAlignment="1" applyProtection="1">
      <alignment horizontal="right"/>
      <protection/>
    </xf>
    <xf numFmtId="175" fontId="4" fillId="0" borderId="7" xfId="22" applyNumberFormat="1" applyFont="1" applyFill="1" applyBorder="1" applyAlignment="1" applyProtection="1">
      <alignment horizontal="right"/>
      <protection/>
    </xf>
    <xf numFmtId="175" fontId="4" fillId="0" borderId="15" xfId="22" applyNumberFormat="1" applyFont="1" applyFill="1" applyBorder="1" applyAlignment="1" applyProtection="1">
      <alignment horizontal="right"/>
      <protection/>
    </xf>
    <xf numFmtId="175" fontId="4" fillId="0" borderId="16" xfId="22" applyNumberFormat="1" applyFont="1" applyFill="1" applyBorder="1" applyAlignment="1" applyProtection="1">
      <alignment horizontal="right"/>
      <protection/>
    </xf>
    <xf numFmtId="175" fontId="4" fillId="0" borderId="2" xfId="22" applyNumberFormat="1" applyFont="1" applyFill="1" applyBorder="1" applyAlignment="1" applyProtection="1">
      <alignment horizontal="right"/>
      <protection/>
    </xf>
    <xf numFmtId="176" fontId="4" fillId="0" borderId="8" xfId="0" applyNumberFormat="1" applyFont="1" applyFill="1" applyBorder="1" applyAlignment="1" applyProtection="1">
      <alignment/>
      <protection/>
    </xf>
    <xf numFmtId="0" fontId="1" fillId="0" borderId="9" xfId="0" applyFont="1" applyFill="1" applyBorder="1" applyAlignment="1">
      <alignment/>
    </xf>
    <xf numFmtId="176" fontId="4" fillId="0" borderId="0" xfId="0" applyNumberFormat="1" applyFont="1" applyFill="1" applyBorder="1" applyAlignment="1" applyProtection="1">
      <alignment/>
      <protection/>
    </xf>
    <xf numFmtId="176" fontId="4" fillId="0" borderId="0" xfId="15" applyNumberFormat="1" applyFont="1" applyFill="1" applyBorder="1" applyAlignment="1" applyProtection="1">
      <alignment/>
      <protection/>
    </xf>
    <xf numFmtId="0" fontId="10" fillId="0" borderId="0" xfId="0" applyFont="1" applyFill="1" applyAlignment="1">
      <alignment horizontal="centerContinuous"/>
    </xf>
    <xf numFmtId="164" fontId="4" fillId="0" borderId="0" xfId="0" applyNumberFormat="1" applyFont="1" applyFill="1" applyBorder="1" applyAlignment="1" applyProtection="1">
      <alignment horizontal="centerContinuous"/>
      <protection/>
    </xf>
    <xf numFmtId="0" fontId="4" fillId="0" borderId="0" xfId="0" applyFont="1" applyFill="1" applyBorder="1" applyAlignment="1" applyProtection="1" quotePrefix="1">
      <alignment horizontal="centerContinuous"/>
      <protection/>
    </xf>
    <xf numFmtId="164" fontId="1" fillId="0" borderId="0" xfId="0" applyNumberFormat="1" applyFont="1" applyFill="1" applyBorder="1" applyAlignment="1" applyProtection="1">
      <alignment horizontal="centerContinuous"/>
      <protection/>
    </xf>
    <xf numFmtId="164" fontId="4" fillId="0" borderId="0" xfId="0" applyNumberFormat="1" applyFont="1" applyFill="1" applyBorder="1" applyAlignment="1" applyProtection="1">
      <alignment horizontal="right"/>
      <protection/>
    </xf>
    <xf numFmtId="164" fontId="4" fillId="0" borderId="0" xfId="0" applyNumberFormat="1" applyFont="1" applyFill="1" applyBorder="1" applyAlignment="1" applyProtection="1">
      <alignment/>
      <protection/>
    </xf>
    <xf numFmtId="164" fontId="4" fillId="0" borderId="3" xfId="0" applyNumberFormat="1" applyFont="1" applyFill="1" applyBorder="1" applyAlignment="1" applyProtection="1">
      <alignment horizontal="right"/>
      <protection/>
    </xf>
    <xf numFmtId="0" fontId="4" fillId="0" borderId="3" xfId="0" applyFont="1" applyFill="1" applyBorder="1" applyAlignment="1" applyProtection="1" quotePrefix="1">
      <alignment horizontal="center"/>
      <protection/>
    </xf>
    <xf numFmtId="0" fontId="4" fillId="0" borderId="3" xfId="0" applyFont="1" applyFill="1" applyBorder="1" applyAlignment="1" applyProtection="1">
      <alignment horizontal="right"/>
      <protection/>
    </xf>
    <xf numFmtId="164" fontId="4" fillId="0" borderId="3" xfId="0" applyNumberFormat="1" applyFont="1" applyFill="1" applyBorder="1" applyAlignment="1" applyProtection="1">
      <alignment/>
      <protection/>
    </xf>
    <xf numFmtId="164" fontId="1" fillId="0" borderId="3" xfId="0" applyNumberFormat="1" applyFont="1" applyFill="1" applyBorder="1" applyAlignment="1" applyProtection="1">
      <alignment/>
      <protection/>
    </xf>
    <xf numFmtId="164" fontId="1" fillId="0" borderId="5" xfId="0" applyNumberFormat="1" applyFont="1" applyFill="1" applyBorder="1" applyAlignment="1" applyProtection="1">
      <alignment/>
      <protection/>
    </xf>
    <xf numFmtId="0" fontId="0" fillId="0" borderId="0" xfId="0" applyFont="1" applyFill="1" applyBorder="1" applyAlignment="1">
      <alignment horizontal="center" wrapText="1"/>
    </xf>
    <xf numFmtId="164" fontId="16"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1" fontId="16" fillId="0" borderId="0" xfId="0" applyNumberFormat="1" applyFont="1" applyFill="1" applyBorder="1" applyAlignment="1" applyProtection="1">
      <alignment horizontal="right" wrapText="1"/>
      <protection/>
    </xf>
    <xf numFmtId="0" fontId="16" fillId="0" borderId="7" xfId="0" applyFont="1" applyFill="1" applyBorder="1" applyAlignment="1" applyProtection="1" quotePrefix="1">
      <alignment horizontal="center" wrapText="1"/>
      <protection/>
    </xf>
    <xf numFmtId="0" fontId="0" fillId="0" borderId="6" xfId="0" applyFont="1" applyFill="1" applyBorder="1" applyAlignment="1">
      <alignment/>
    </xf>
    <xf numFmtId="0" fontId="0" fillId="0" borderId="0" xfId="0" applyFont="1" applyFill="1" applyBorder="1" applyAlignment="1">
      <alignment/>
    </xf>
    <xf numFmtId="0" fontId="16" fillId="0" borderId="0" xfId="0" applyFont="1" applyFill="1" applyBorder="1" applyAlignment="1" applyProtection="1">
      <alignment/>
      <protection/>
    </xf>
    <xf numFmtId="164" fontId="16"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75"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16" fillId="0" borderId="0" xfId="0" applyFont="1" applyFill="1" applyBorder="1" applyAlignment="1" applyProtection="1">
      <alignment horizontal="right"/>
      <protection/>
    </xf>
    <xf numFmtId="0" fontId="16" fillId="0" borderId="7" xfId="0" applyFont="1" applyFill="1" applyBorder="1" applyAlignment="1" applyProtection="1" quotePrefix="1">
      <alignment horizontal="right"/>
      <protection/>
    </xf>
    <xf numFmtId="164" fontId="1" fillId="0" borderId="0" xfId="22" applyNumberFormat="1" applyFont="1" applyFill="1" applyBorder="1" applyAlignment="1" applyProtection="1">
      <alignment/>
      <protection/>
    </xf>
    <xf numFmtId="43" fontId="1" fillId="0" borderId="0" xfId="15" applyFont="1" applyFill="1" applyBorder="1" applyAlignment="1" applyProtection="1">
      <alignment horizontal="right"/>
      <protection/>
    </xf>
    <xf numFmtId="176" fontId="1" fillId="0" borderId="7" xfId="22" applyNumberFormat="1" applyFont="1" applyFill="1" applyBorder="1" applyAlignment="1" applyProtection="1">
      <alignment horizontal="right"/>
      <protection/>
    </xf>
    <xf numFmtId="177" fontId="1" fillId="0" borderId="1" xfId="15" applyNumberFormat="1" applyFont="1" applyFill="1" applyBorder="1" applyAlignment="1" applyProtection="1">
      <alignment/>
      <protection/>
    </xf>
    <xf numFmtId="43" fontId="1" fillId="0" borderId="1" xfId="15" applyFont="1" applyFill="1" applyBorder="1" applyAlignment="1" applyProtection="1">
      <alignment/>
      <protection/>
    </xf>
    <xf numFmtId="164" fontId="1" fillId="0" borderId="9" xfId="15" applyNumberFormat="1" applyFont="1" applyFill="1" applyBorder="1" applyAlignment="1" applyProtection="1">
      <alignment/>
      <protection/>
    </xf>
    <xf numFmtId="0" fontId="17" fillId="0" borderId="0" xfId="0" applyFont="1" applyFill="1" applyAlignment="1">
      <alignment/>
    </xf>
    <xf numFmtId="0" fontId="22" fillId="0" borderId="0" xfId="0" applyFont="1" applyFill="1" applyBorder="1" applyAlignment="1" applyProtection="1">
      <alignment/>
      <protection/>
    </xf>
    <xf numFmtId="0" fontId="8" fillId="0" borderId="0" xfId="0" applyFont="1" applyFill="1" applyBorder="1" applyAlignment="1">
      <alignment/>
    </xf>
    <xf numFmtId="0" fontId="4" fillId="0" borderId="0" xfId="0" applyFont="1" applyFill="1" applyAlignment="1" applyProtection="1" quotePrefix="1">
      <alignment/>
      <protection/>
    </xf>
    <xf numFmtId="0" fontId="15" fillId="0" borderId="1" xfId="0" applyFont="1" applyFill="1" applyBorder="1" applyAlignment="1" applyProtection="1">
      <alignment horizontal="left"/>
      <protection locked="0"/>
    </xf>
    <xf numFmtId="0" fontId="10" fillId="0" borderId="0" xfId="0" applyFont="1" applyFill="1" applyBorder="1" applyAlignment="1" applyProtection="1">
      <alignment horizontal="right"/>
      <protection/>
    </xf>
    <xf numFmtId="0" fontId="10" fillId="0" borderId="0" xfId="0" applyFont="1" applyFill="1" applyBorder="1" applyAlignment="1" applyProtection="1" quotePrefix="1">
      <alignment horizontal="right"/>
      <protection/>
    </xf>
    <xf numFmtId="0" fontId="8" fillId="0" borderId="7" xfId="0" applyFont="1" applyFill="1" applyBorder="1" applyAlignment="1" applyProtection="1">
      <alignment/>
      <protection/>
    </xf>
    <xf numFmtId="0" fontId="10" fillId="0" borderId="7" xfId="0" applyFont="1" applyFill="1" applyBorder="1" applyAlignment="1" applyProtection="1" quotePrefix="1">
      <alignment horizontal="right"/>
      <protection/>
    </xf>
    <xf numFmtId="176" fontId="1" fillId="0" borderId="0" xfId="0" applyNumberFormat="1" applyFont="1" applyFill="1" applyBorder="1" applyAlignment="1" applyProtection="1">
      <alignment/>
      <protection/>
    </xf>
    <xf numFmtId="176" fontId="1" fillId="0" borderId="0" xfId="0" applyNumberFormat="1" applyFont="1" applyFill="1" applyBorder="1" applyAlignment="1" applyProtection="1">
      <alignment horizontal="right"/>
      <protection/>
    </xf>
    <xf numFmtId="178" fontId="4" fillId="0" borderId="1" xfId="15" applyNumberFormat="1" applyFont="1" applyFill="1" applyBorder="1" applyAlignment="1" applyProtection="1">
      <alignment horizontal="right"/>
      <protection/>
    </xf>
    <xf numFmtId="175" fontId="1" fillId="0" borderId="7" xfId="22" applyNumberFormat="1" applyFont="1" applyFill="1" applyBorder="1" applyAlignment="1" applyProtection="1" quotePrefix="1">
      <alignment horizontal="right"/>
      <protection/>
    </xf>
    <xf numFmtId="1" fontId="4" fillId="0" borderId="6" xfId="0" applyNumberFormat="1" applyFont="1" applyFill="1" applyBorder="1" applyAlignment="1" applyProtection="1">
      <alignment/>
      <protection/>
    </xf>
    <xf numFmtId="175" fontId="1" fillId="0" borderId="7" xfId="22" applyNumberFormat="1" applyFont="1" applyFill="1" applyBorder="1" applyAlignment="1" applyProtection="1">
      <alignment/>
      <protection/>
    </xf>
    <xf numFmtId="2" fontId="1" fillId="0" borderId="0" xfId="0" applyNumberFormat="1" applyFont="1" applyFill="1" applyAlignment="1">
      <alignment/>
    </xf>
    <xf numFmtId="183" fontId="1" fillId="0" borderId="0" xfId="22" applyNumberFormat="1" applyFont="1" applyFill="1" applyBorder="1" applyAlignment="1" applyProtection="1">
      <alignment horizontal="right"/>
      <protection/>
    </xf>
    <xf numFmtId="180" fontId="1" fillId="0" borderId="7" xfId="22" applyNumberFormat="1" applyFont="1" applyFill="1" applyBorder="1" applyAlignment="1" applyProtection="1">
      <alignment horizontal="right"/>
      <protection/>
    </xf>
    <xf numFmtId="178" fontId="4" fillId="0" borderId="15" xfId="15" applyNumberFormat="1" applyFont="1" applyFill="1" applyBorder="1" applyAlignment="1" applyProtection="1">
      <alignment horizontal="right"/>
      <protection/>
    </xf>
    <xf numFmtId="43" fontId="4" fillId="0" borderId="6" xfId="0" applyNumberFormat="1" applyFont="1" applyFill="1" applyBorder="1" applyAlignment="1" applyProtection="1">
      <alignment horizontal="right"/>
      <protection/>
    </xf>
    <xf numFmtId="0" fontId="4" fillId="0" borderId="1" xfId="0" applyFont="1" applyFill="1" applyBorder="1" applyAlignment="1" applyProtection="1">
      <alignment horizontal="right"/>
      <protection/>
    </xf>
    <xf numFmtId="178" fontId="4" fillId="0" borderId="0" xfId="15" applyNumberFormat="1" applyFont="1" applyFill="1" applyBorder="1" applyAlignment="1" applyProtection="1">
      <alignment/>
      <protection/>
    </xf>
    <xf numFmtId="0" fontId="8" fillId="0" borderId="4" xfId="0" applyFont="1" applyFill="1" applyBorder="1" applyAlignment="1">
      <alignment/>
    </xf>
    <xf numFmtId="0" fontId="8" fillId="0" borderId="3" xfId="0" applyFont="1" applyFill="1" applyBorder="1" applyAlignment="1">
      <alignment/>
    </xf>
    <xf numFmtId="164" fontId="10" fillId="0" borderId="3" xfId="15" applyNumberFormat="1" applyFont="1" applyFill="1" applyBorder="1" applyAlignment="1" applyProtection="1">
      <alignment/>
      <protection/>
    </xf>
    <xf numFmtId="164" fontId="8" fillId="0" borderId="3" xfId="15" applyNumberFormat="1" applyFont="1" applyFill="1" applyBorder="1" applyAlignment="1" applyProtection="1">
      <alignment/>
      <protection/>
    </xf>
    <xf numFmtId="175" fontId="8" fillId="0" borderId="3" xfId="22" applyNumberFormat="1" applyFont="1" applyFill="1" applyBorder="1" applyAlignment="1" applyProtection="1">
      <alignment/>
      <protection/>
    </xf>
    <xf numFmtId="179" fontId="10" fillId="0" borderId="3" xfId="15" applyNumberFormat="1" applyFont="1" applyFill="1" applyBorder="1" applyAlignment="1" applyProtection="1">
      <alignment/>
      <protection/>
    </xf>
    <xf numFmtId="179" fontId="8" fillId="0" borderId="3" xfId="15" applyNumberFormat="1" applyFont="1" applyFill="1" applyBorder="1" applyAlignment="1" applyProtection="1">
      <alignment/>
      <protection/>
    </xf>
    <xf numFmtId="175" fontId="8" fillId="0" borderId="5" xfId="22" applyNumberFormat="1" applyFont="1" applyFill="1" applyBorder="1" applyAlignment="1" applyProtection="1">
      <alignment/>
      <protection/>
    </xf>
    <xf numFmtId="175" fontId="8" fillId="0" borderId="4" xfId="22" applyNumberFormat="1" applyFont="1" applyFill="1" applyBorder="1" applyAlignment="1" applyProtection="1">
      <alignment/>
      <protection/>
    </xf>
    <xf numFmtId="178" fontId="8" fillId="0" borderId="3" xfId="15" applyNumberFormat="1" applyFont="1" applyFill="1" applyBorder="1" applyAlignment="1" applyProtection="1">
      <alignment/>
      <protection/>
    </xf>
    <xf numFmtId="0" fontId="8" fillId="0" borderId="6" xfId="0" applyFont="1" applyFill="1" applyBorder="1" applyAlignment="1">
      <alignment/>
    </xf>
    <xf numFmtId="0" fontId="10" fillId="0" borderId="0" xfId="0" applyFont="1" applyFill="1" applyBorder="1" applyAlignment="1" applyProtection="1">
      <alignment/>
      <protection/>
    </xf>
    <xf numFmtId="0" fontId="8" fillId="0" borderId="0" xfId="0" applyFont="1" applyFill="1" applyBorder="1" applyAlignment="1">
      <alignment/>
    </xf>
    <xf numFmtId="0" fontId="8" fillId="0" borderId="7" xfId="0" applyFont="1" applyFill="1" applyBorder="1" applyAlignment="1" applyProtection="1">
      <alignment/>
      <protection/>
    </xf>
    <xf numFmtId="0" fontId="10" fillId="0" borderId="6" xfId="0" applyFont="1" applyFill="1" applyBorder="1" applyAlignment="1" applyProtection="1">
      <alignment horizontal="centerContinuous"/>
      <protection/>
    </xf>
    <xf numFmtId="0" fontId="10" fillId="0" borderId="7" xfId="0" applyFont="1" applyFill="1" applyBorder="1" applyAlignment="1" applyProtection="1">
      <alignment horizontal="centerContinuous"/>
      <protection/>
    </xf>
    <xf numFmtId="0" fontId="10" fillId="0" borderId="6" xfId="0" applyFont="1" applyFill="1" applyBorder="1" applyAlignment="1" applyProtection="1">
      <alignment horizontal="center" vertical="top"/>
      <protection/>
    </xf>
    <xf numFmtId="0" fontId="10" fillId="0" borderId="0" xfId="0" applyFont="1" applyFill="1" applyBorder="1" applyAlignment="1" applyProtection="1">
      <alignment horizontal="center" vertical="top"/>
      <protection/>
    </xf>
    <xf numFmtId="0" fontId="10" fillId="0" borderId="7" xfId="0" applyFont="1" applyFill="1" applyBorder="1" applyAlignment="1" applyProtection="1">
      <alignment horizontal="center" vertical="top"/>
      <protection/>
    </xf>
    <xf numFmtId="0" fontId="0" fillId="0" borderId="6" xfId="0" applyFont="1" applyFill="1" applyBorder="1" applyAlignment="1">
      <alignment/>
    </xf>
    <xf numFmtId="0" fontId="16" fillId="0" borderId="0" xfId="0" applyFont="1" applyFill="1" applyBorder="1" applyAlignment="1" applyProtection="1">
      <alignment/>
      <protection/>
    </xf>
    <xf numFmtId="0" fontId="10" fillId="0" borderId="6" xfId="0" applyFont="1" applyFill="1" applyBorder="1" applyAlignment="1" applyProtection="1">
      <alignment horizontal="right"/>
      <protection/>
    </xf>
    <xf numFmtId="0" fontId="8" fillId="0" borderId="7" xfId="0" applyFont="1" applyFill="1" applyBorder="1" applyAlignment="1" applyProtection="1">
      <alignment horizontal="left"/>
      <protection/>
    </xf>
    <xf numFmtId="0" fontId="1" fillId="0" borderId="6" xfId="0" applyFont="1" applyFill="1" applyBorder="1" applyAlignment="1">
      <alignment/>
    </xf>
    <xf numFmtId="0" fontId="1" fillId="0" borderId="0" xfId="0" applyFont="1" applyFill="1" applyBorder="1" applyAlignment="1">
      <alignment/>
    </xf>
    <xf numFmtId="0" fontId="1" fillId="0" borderId="7" xfId="0" applyFont="1" applyFill="1" applyBorder="1" applyAlignment="1" applyProtection="1">
      <alignment/>
      <protection/>
    </xf>
    <xf numFmtId="178" fontId="4" fillId="0" borderId="6" xfId="15" applyNumberFormat="1" applyFont="1" applyFill="1" applyBorder="1" applyAlignment="1" applyProtection="1">
      <alignment/>
      <protection/>
    </xf>
    <xf numFmtId="178" fontId="1" fillId="0" borderId="0" xfId="15" applyNumberFormat="1" applyFont="1" applyFill="1" applyBorder="1" applyAlignment="1" applyProtection="1">
      <alignment/>
      <protection/>
    </xf>
    <xf numFmtId="175" fontId="1" fillId="0" borderId="7" xfId="22" applyNumberFormat="1" applyFont="1" applyFill="1" applyBorder="1" applyAlignment="1" applyProtection="1">
      <alignment/>
      <protection/>
    </xf>
    <xf numFmtId="0" fontId="4" fillId="0" borderId="0" xfId="0" applyFont="1" applyFill="1" applyBorder="1" applyAlignment="1" applyProtection="1">
      <alignment/>
      <protection/>
    </xf>
    <xf numFmtId="1" fontId="4" fillId="0" borderId="6"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0" fontId="1" fillId="0" borderId="0" xfId="0" applyFont="1" applyFill="1" applyBorder="1" applyAlignment="1">
      <alignment horizontal="right"/>
    </xf>
    <xf numFmtId="175" fontId="1" fillId="0" borderId="1" xfId="22" applyNumberFormat="1" applyFont="1" applyFill="1" applyBorder="1" applyAlignment="1" applyProtection="1" quotePrefix="1">
      <alignment horizontal="right"/>
      <protection/>
    </xf>
    <xf numFmtId="164" fontId="4" fillId="0" borderId="6" xfId="0" applyNumberFormat="1" applyFont="1" applyFill="1" applyBorder="1" applyAlignment="1" applyProtection="1">
      <alignment/>
      <protection/>
    </xf>
    <xf numFmtId="175" fontId="1" fillId="0" borderId="5" xfId="22" applyNumberFormat="1" applyFont="1" applyFill="1" applyBorder="1" applyAlignment="1" applyProtection="1">
      <alignment/>
      <protection/>
    </xf>
    <xf numFmtId="164" fontId="4" fillId="0" borderId="1" xfId="0" applyNumberFormat="1" applyFont="1" applyFill="1" applyBorder="1" applyAlignment="1" applyProtection="1">
      <alignment horizontal="right"/>
      <protection/>
    </xf>
    <xf numFmtId="0" fontId="4" fillId="0" borderId="1" xfId="0" applyFont="1" applyFill="1" applyBorder="1" applyAlignment="1" applyProtection="1" quotePrefix="1">
      <alignment horizontal="center"/>
      <protection/>
    </xf>
    <xf numFmtId="164" fontId="4" fillId="0" borderId="1" xfId="0" applyNumberFormat="1" applyFont="1" applyFill="1" applyBorder="1" applyAlignment="1" applyProtection="1">
      <alignment/>
      <protection/>
    </xf>
    <xf numFmtId="164" fontId="1" fillId="0" borderId="1" xfId="0" applyNumberFormat="1" applyFont="1" applyFill="1" applyBorder="1" applyAlignment="1" applyProtection="1">
      <alignment/>
      <protection/>
    </xf>
    <xf numFmtId="1" fontId="4" fillId="0" borderId="8"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75" fontId="1" fillId="0" borderId="9" xfId="22" applyNumberFormat="1" applyFont="1" applyFill="1" applyBorder="1" applyAlignment="1" applyProtection="1">
      <alignment/>
      <protection/>
    </xf>
    <xf numFmtId="0" fontId="17" fillId="0" borderId="0" xfId="0" applyFont="1" applyFill="1" applyBorder="1" applyAlignment="1" applyProtection="1" quotePrefix="1">
      <alignment/>
      <protection/>
    </xf>
    <xf numFmtId="178" fontId="1" fillId="0" borderId="1" xfId="15" applyNumberFormat="1" applyFont="1" applyFill="1" applyBorder="1" applyAlignment="1" applyProtection="1">
      <alignment horizontal="right"/>
      <protection/>
    </xf>
    <xf numFmtId="175" fontId="1" fillId="0" borderId="0" xfId="22" applyNumberFormat="1" applyFill="1" applyBorder="1" applyAlignment="1" applyProtection="1">
      <alignment horizontal="right"/>
      <protection/>
    </xf>
    <xf numFmtId="178" fontId="4" fillId="0" borderId="8" xfId="15" applyNumberFormat="1" applyFont="1" applyFill="1" applyBorder="1" applyAlignment="1" applyProtection="1">
      <alignment/>
      <protection/>
    </xf>
    <xf numFmtId="0" fontId="1" fillId="0" borderId="0" xfId="21" applyFont="1" applyAlignment="1">
      <alignment horizontal="center"/>
      <protection/>
    </xf>
    <xf numFmtId="0" fontId="1" fillId="0" borderId="0" xfId="21" applyFont="1" applyBorder="1" applyAlignment="1">
      <alignment horizontal="center"/>
      <protection/>
    </xf>
    <xf numFmtId="0" fontId="1" fillId="0" borderId="0" xfId="21" applyAlignment="1">
      <alignment horizontal="center"/>
      <protection/>
    </xf>
    <xf numFmtId="0" fontId="4" fillId="0" borderId="0" xfId="21" applyFont="1" applyAlignment="1">
      <alignment horizontal="center"/>
      <protection/>
    </xf>
    <xf numFmtId="172" fontId="1" fillId="0" borderId="0" xfId="21" applyNumberFormat="1" applyFont="1" applyBorder="1" applyAlignment="1">
      <alignment horizontal="right"/>
      <protection/>
    </xf>
    <xf numFmtId="0" fontId="1" fillId="0" borderId="0" xfId="21" applyFont="1" applyAlignment="1">
      <alignment horizontal="right"/>
      <protection/>
    </xf>
    <xf numFmtId="0" fontId="1" fillId="0" borderId="0" xfId="20" applyFont="1" applyAlignment="1">
      <alignment horizontal="center"/>
      <protection/>
    </xf>
    <xf numFmtId="0" fontId="1" fillId="0" borderId="0" xfId="20" applyFont="1" applyFill="1" applyAlignment="1">
      <alignment horizontal="center"/>
      <protection/>
    </xf>
  </cellXfs>
  <cellStyles count="9">
    <cellStyle name="Normal" xfId="0"/>
    <cellStyle name="Comma" xfId="15"/>
    <cellStyle name="Comma [0]" xfId="16"/>
    <cellStyle name="Currency" xfId="17"/>
    <cellStyle name="Currency [0]" xfId="18"/>
    <cellStyle name="Hyperlink" xfId="19"/>
    <cellStyle name="Normal_2003HYAnal packv2" xfId="20"/>
    <cellStyle name="Normal_2003HYAnalPack draft 1" xfId="21"/>
    <cellStyle name="Percent" xfId="22"/>
  </cellStyles>
  <dxfs count="1">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Group%20Finance%20Common\New%20Business\2002\Q2_02\New%20Business%20Results%20Q2%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Group%20Finance%20Common\New%20Business\2003\Q2_03\New%20Business%20Results%20Q2%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
      <sheetName val="Schedule 1"/>
      <sheetName val="Schedule 2"/>
      <sheetName val="Q on Q comparison"/>
      <sheetName val="Investment Comparison"/>
      <sheetName val="UK Summary"/>
      <sheetName val="Retail IFA"/>
      <sheetName val="Group Pensions"/>
      <sheetName val="Annuities IFA"/>
      <sheetName val="Pru Retail"/>
      <sheetName val="Pru Retail Gross"/>
      <sheetName val="FTF 2001"/>
      <sheetName val="UK - Scot Am"/>
      <sheetName val="UK - Collective Inv"/>
      <sheetName val="M&amp;G"/>
      <sheetName val="Egg"/>
      <sheetName val="Europe"/>
      <sheetName val="Jackson"/>
      <sheetName val="Asia"/>
      <sheetName val="Exchange Rates"/>
      <sheetName val="Graph Data"/>
      <sheetName val="Group Summary"/>
      <sheetName val="UK Graph"/>
      <sheetName val="JNL-SP"/>
      <sheetName val="Asia-WP"/>
    </sheetNames>
    <sheetDataSet>
      <sheetData sheetId="6">
        <row r="8">
          <cell r="B8" t="str">
            <v>Pensions Individual non-linked</v>
          </cell>
          <cell r="C8">
            <v>2.786012</v>
          </cell>
          <cell r="D8">
            <v>3.6845885000000007</v>
          </cell>
          <cell r="E8">
            <v>2.653755</v>
          </cell>
          <cell r="F8">
            <v>2.182836499999999</v>
          </cell>
          <cell r="G8">
            <v>2.786012</v>
          </cell>
          <cell r="H8">
            <v>6.470600500000001</v>
          </cell>
          <cell r="I8">
            <v>9.1243555</v>
          </cell>
          <cell r="J8">
            <v>11.307191999999999</v>
          </cell>
          <cell r="K8">
            <v>1.6955385</v>
          </cell>
          <cell r="L8">
            <v>1.9644615</v>
          </cell>
          <cell r="M8">
            <v>0</v>
          </cell>
          <cell r="N8">
            <v>0</v>
          </cell>
          <cell r="O8">
            <v>1.6955385</v>
          </cell>
          <cell r="P8">
            <v>3.66</v>
          </cell>
        </row>
        <row r="9">
          <cell r="B9" t="str">
            <v>Pen Ind non-linked stakeholder</v>
          </cell>
          <cell r="C9">
            <v>0</v>
          </cell>
          <cell r="D9">
            <v>0.141696</v>
          </cell>
          <cell r="E9">
            <v>0.7264655</v>
          </cell>
          <cell r="F9">
            <v>0.7381865000000001</v>
          </cell>
          <cell r="G9">
            <v>0</v>
          </cell>
          <cell r="H9">
            <v>0.141696</v>
          </cell>
          <cell r="I9">
            <v>0.8681615</v>
          </cell>
          <cell r="J9">
            <v>1.606348</v>
          </cell>
          <cell r="K9">
            <v>0.2588875</v>
          </cell>
          <cell r="L9">
            <v>0.21111249999999998</v>
          </cell>
          <cell r="M9">
            <v>0</v>
          </cell>
          <cell r="N9">
            <v>0</v>
          </cell>
          <cell r="O9">
            <v>0.2588875</v>
          </cell>
          <cell r="P9">
            <v>0.47</v>
          </cell>
        </row>
        <row r="10">
          <cell r="B10" t="str">
            <v>Pensions Individual linked</v>
          </cell>
          <cell r="C10">
            <v>12.164589</v>
          </cell>
          <cell r="D10">
            <v>13.935655500000003</v>
          </cell>
          <cell r="E10">
            <v>15.488084</v>
          </cell>
          <cell r="F10">
            <v>11.791140500000004</v>
          </cell>
          <cell r="G10">
            <v>12.164589</v>
          </cell>
          <cell r="H10">
            <v>26.100244500000002</v>
          </cell>
          <cell r="I10">
            <v>41.5883285</v>
          </cell>
          <cell r="J10">
            <v>53.37946900000001</v>
          </cell>
          <cell r="K10">
            <v>6.5810455</v>
          </cell>
          <cell r="L10">
            <v>7.028954499999999</v>
          </cell>
          <cell r="M10">
            <v>0</v>
          </cell>
          <cell r="N10">
            <v>0</v>
          </cell>
          <cell r="O10">
            <v>6.5810455</v>
          </cell>
          <cell r="P10">
            <v>13.61</v>
          </cell>
        </row>
        <row r="11">
          <cell r="B11" t="str">
            <v>Pens Ind linked stakeholder</v>
          </cell>
          <cell r="C11">
            <v>0</v>
          </cell>
          <cell r="D11">
            <v>0.141696</v>
          </cell>
          <cell r="E11">
            <v>0.7264655</v>
          </cell>
          <cell r="F11">
            <v>0.7381865000000001</v>
          </cell>
          <cell r="G11">
            <v>0</v>
          </cell>
          <cell r="H11">
            <v>0.141696</v>
          </cell>
          <cell r="I11">
            <v>0.8681615</v>
          </cell>
          <cell r="J11">
            <v>1.606348</v>
          </cell>
          <cell r="K11">
            <v>0.2588875</v>
          </cell>
          <cell r="L11">
            <v>0.21111249999999998</v>
          </cell>
          <cell r="M11">
            <v>0</v>
          </cell>
          <cell r="N11">
            <v>0</v>
          </cell>
          <cell r="O11">
            <v>0.2588875</v>
          </cell>
          <cell r="P11">
            <v>0.47</v>
          </cell>
        </row>
        <row r="12">
          <cell r="A12" t="str">
            <v>Individual Pensions</v>
          </cell>
          <cell r="C12">
            <v>14.950600999999999</v>
          </cell>
          <cell r="D12">
            <v>17.903636000000006</v>
          </cell>
          <cell r="E12">
            <v>19.594769999999997</v>
          </cell>
          <cell r="F12">
            <v>15.450350000000007</v>
          </cell>
          <cell r="G12">
            <v>14.950600999999999</v>
          </cell>
          <cell r="H12">
            <v>32.854237000000005</v>
          </cell>
          <cell r="I12">
            <v>52.449007</v>
          </cell>
          <cell r="J12">
            <v>67.89935700000001</v>
          </cell>
          <cell r="K12">
            <v>8.794359</v>
          </cell>
          <cell r="L12">
            <v>9.415640999999997</v>
          </cell>
          <cell r="M12">
            <v>0</v>
          </cell>
          <cell r="N12">
            <v>0</v>
          </cell>
          <cell r="O12">
            <v>8.794359</v>
          </cell>
          <cell r="P12">
            <v>18.209999999999997</v>
          </cell>
          <cell r="Q12">
            <v>0</v>
          </cell>
          <cell r="R12">
            <v>0</v>
          </cell>
        </row>
        <row r="13">
          <cell r="B13" t="str">
            <v>Pensions Corporate non linked</v>
          </cell>
          <cell r="C13">
            <v>1.503596</v>
          </cell>
          <cell r="D13">
            <v>2.026147</v>
          </cell>
          <cell r="E13">
            <v>2.4095145000000002</v>
          </cell>
          <cell r="F13">
            <v>1.0159655</v>
          </cell>
          <cell r="G13">
            <v>1.503596</v>
          </cell>
          <cell r="H13">
            <v>3.529743</v>
          </cell>
          <cell r="I13">
            <v>5.9392575</v>
          </cell>
          <cell r="J13">
            <v>6.955223</v>
          </cell>
          <cell r="K13">
            <v>1.785383</v>
          </cell>
          <cell r="L13">
            <v>1.094617</v>
          </cell>
          <cell r="M13">
            <v>0</v>
          </cell>
          <cell r="N13">
            <v>0</v>
          </cell>
          <cell r="O13">
            <v>1.785383</v>
          </cell>
          <cell r="P13">
            <v>2.88</v>
          </cell>
        </row>
        <row r="14">
          <cell r="B14" t="str">
            <v>Pensions Corporate linked</v>
          </cell>
          <cell r="C14">
            <v>2.34051</v>
          </cell>
          <cell r="D14">
            <v>2.1282370000000004</v>
          </cell>
          <cell r="E14">
            <v>5.164809499999999</v>
          </cell>
          <cell r="F14">
            <v>2.8089095000000004</v>
          </cell>
          <cell r="G14">
            <v>2.34051</v>
          </cell>
          <cell r="H14">
            <v>4.4687470000000005</v>
          </cell>
          <cell r="I14">
            <v>9.6335565</v>
          </cell>
          <cell r="J14">
            <v>12.442466</v>
          </cell>
          <cell r="K14">
            <v>5.240761</v>
          </cell>
          <cell r="L14">
            <v>1.259239</v>
          </cell>
          <cell r="M14">
            <v>0</v>
          </cell>
          <cell r="N14">
            <v>0</v>
          </cell>
          <cell r="O14">
            <v>5.240761</v>
          </cell>
          <cell r="P14">
            <v>6.5</v>
          </cell>
        </row>
        <row r="15">
          <cell r="A15" t="str">
            <v>Corporate Pensions</v>
          </cell>
          <cell r="C15">
            <v>3.844106</v>
          </cell>
          <cell r="D15">
            <v>4.154384</v>
          </cell>
          <cell r="E15">
            <v>7.574323999999999</v>
          </cell>
          <cell r="F15">
            <v>3.8248750000000005</v>
          </cell>
          <cell r="G15">
            <v>3.844106</v>
          </cell>
          <cell r="H15">
            <v>7.99849</v>
          </cell>
          <cell r="I15">
            <v>15.572814</v>
          </cell>
          <cell r="J15">
            <v>19.397689</v>
          </cell>
          <cell r="K15">
            <v>7.026144</v>
          </cell>
          <cell r="L15">
            <v>2.3538559999999986</v>
          </cell>
          <cell r="M15">
            <v>0</v>
          </cell>
          <cell r="N15">
            <v>0</v>
          </cell>
          <cell r="O15">
            <v>7.026144</v>
          </cell>
          <cell r="P15">
            <v>9.379999999999999</v>
          </cell>
          <cell r="Q15">
            <v>0</v>
          </cell>
          <cell r="R15">
            <v>0</v>
          </cell>
        </row>
        <row r="16">
          <cell r="B16" t="str">
            <v>Prudence Bond (non-linked)</v>
          </cell>
          <cell r="C16">
            <v>0</v>
          </cell>
          <cell r="D16">
            <v>0</v>
          </cell>
          <cell r="E16">
            <v>0</v>
          </cell>
          <cell r="F16">
            <v>0</v>
          </cell>
          <cell r="G16">
            <v>0</v>
          </cell>
          <cell r="K16">
            <v>0</v>
          </cell>
          <cell r="L16">
            <v>0</v>
          </cell>
          <cell r="M16">
            <v>0</v>
          </cell>
          <cell r="N16">
            <v>0</v>
          </cell>
          <cell r="O16">
            <v>0</v>
          </cell>
        </row>
        <row r="17">
          <cell r="B17" t="str">
            <v>Prudence Bond (linked)</v>
          </cell>
          <cell r="C17">
            <v>0</v>
          </cell>
          <cell r="D17">
            <v>0</v>
          </cell>
          <cell r="E17">
            <v>0</v>
          </cell>
          <cell r="F17">
            <v>0</v>
          </cell>
          <cell r="G17">
            <v>0</v>
          </cell>
          <cell r="K17">
            <v>0</v>
          </cell>
          <cell r="L17">
            <v>0</v>
          </cell>
          <cell r="M17">
            <v>0</v>
          </cell>
          <cell r="N17">
            <v>0</v>
          </cell>
          <cell r="O17">
            <v>0</v>
          </cell>
        </row>
        <row r="18">
          <cell r="B18" t="str">
            <v>Home Purchaser non linked</v>
          </cell>
          <cell r="C18">
            <v>1.046345</v>
          </cell>
          <cell r="D18">
            <v>1.0393219999999999</v>
          </cell>
          <cell r="E18">
            <v>0.18087100000000023</v>
          </cell>
          <cell r="F18">
            <v>0.02698899999999993</v>
          </cell>
          <cell r="G18">
            <v>1.046345</v>
          </cell>
          <cell r="H18">
            <v>2.085667</v>
          </cell>
          <cell r="I18">
            <v>2.266538</v>
          </cell>
          <cell r="J18">
            <v>2.293527</v>
          </cell>
          <cell r="K18">
            <v>0.035111</v>
          </cell>
          <cell r="L18">
            <v>0.024888999999999994</v>
          </cell>
          <cell r="M18">
            <v>0</v>
          </cell>
          <cell r="N18">
            <v>0</v>
          </cell>
          <cell r="O18">
            <v>0.035111</v>
          </cell>
          <cell r="P18">
            <v>0.06</v>
          </cell>
        </row>
        <row r="19">
          <cell r="B19" t="str">
            <v>Home Purchaser linked</v>
          </cell>
          <cell r="C19">
            <v>2.413799</v>
          </cell>
          <cell r="D19">
            <v>2.063763</v>
          </cell>
          <cell r="E19">
            <v>0.3142580000000006</v>
          </cell>
          <cell r="F19">
            <v>0.009859999999999758</v>
          </cell>
          <cell r="G19">
            <v>2.413799</v>
          </cell>
          <cell r="H19">
            <v>4.477562</v>
          </cell>
          <cell r="I19">
            <v>4.79182</v>
          </cell>
          <cell r="J19">
            <v>4.80168</v>
          </cell>
          <cell r="K19">
            <v>0.030566</v>
          </cell>
          <cell r="L19">
            <v>0.009434000000000001</v>
          </cell>
          <cell r="M19">
            <v>0</v>
          </cell>
          <cell r="N19">
            <v>0</v>
          </cell>
          <cell r="O19">
            <v>0.030566</v>
          </cell>
          <cell r="P19">
            <v>0.04</v>
          </cell>
        </row>
        <row r="20">
          <cell r="B20" t="str">
            <v>Other (non-linked)</v>
          </cell>
          <cell r="C20">
            <v>2.404094</v>
          </cell>
          <cell r="D20">
            <v>3.1413499999999996</v>
          </cell>
          <cell r="E20">
            <v>3.404365999999999</v>
          </cell>
          <cell r="F20">
            <v>3.1599860000000004</v>
          </cell>
          <cell r="G20">
            <v>2.404094</v>
          </cell>
          <cell r="H20">
            <v>5.545444</v>
          </cell>
          <cell r="I20">
            <v>8.94981</v>
          </cell>
          <cell r="J20">
            <v>12.109796</v>
          </cell>
          <cell r="K20">
            <v>2.66542</v>
          </cell>
          <cell r="L20">
            <v>3.08458</v>
          </cell>
          <cell r="M20">
            <v>0</v>
          </cell>
          <cell r="N20">
            <v>0</v>
          </cell>
          <cell r="O20">
            <v>2.66542</v>
          </cell>
          <cell r="P20">
            <v>5.75</v>
          </cell>
        </row>
        <row r="21">
          <cell r="B21" t="str">
            <v>Other (linked)</v>
          </cell>
          <cell r="C21">
            <v>1.976915</v>
          </cell>
          <cell r="D21">
            <v>1.7932290000000002</v>
          </cell>
          <cell r="E21">
            <v>1.7508045999999995</v>
          </cell>
          <cell r="F21">
            <v>1.9184460000000003</v>
          </cell>
          <cell r="G21">
            <v>1.976915</v>
          </cell>
          <cell r="H21">
            <v>3.770144</v>
          </cell>
          <cell r="I21">
            <v>5.5209486</v>
          </cell>
          <cell r="J21">
            <v>7.4393946</v>
          </cell>
          <cell r="K21">
            <v>1.3394036</v>
          </cell>
          <cell r="L21">
            <v>1.0105964</v>
          </cell>
          <cell r="M21">
            <v>0</v>
          </cell>
          <cell r="N21">
            <v>0</v>
          </cell>
          <cell r="O21">
            <v>1.3394036</v>
          </cell>
          <cell r="P21">
            <v>2.35</v>
          </cell>
        </row>
        <row r="22">
          <cell r="A22" t="str">
            <v>Life</v>
          </cell>
          <cell r="C22">
            <v>7.841153</v>
          </cell>
          <cell r="D22">
            <v>8.037664</v>
          </cell>
          <cell r="E22">
            <v>5.6502995999999985</v>
          </cell>
          <cell r="F22">
            <v>5.115281000000001</v>
          </cell>
          <cell r="G22">
            <v>7.841153</v>
          </cell>
          <cell r="H22">
            <v>15.878817</v>
          </cell>
          <cell r="I22">
            <v>21.5291166</v>
          </cell>
          <cell r="J22">
            <v>26.644397599999998</v>
          </cell>
          <cell r="K22">
            <v>4.0705006</v>
          </cell>
          <cell r="L22">
            <v>4.129499399999999</v>
          </cell>
          <cell r="M22">
            <v>0</v>
          </cell>
          <cell r="N22">
            <v>0</v>
          </cell>
          <cell r="O22">
            <v>4.0705006</v>
          </cell>
          <cell r="P22">
            <v>8.2</v>
          </cell>
          <cell r="Q22">
            <v>0</v>
          </cell>
          <cell r="R22">
            <v>0</v>
          </cell>
        </row>
        <row r="23">
          <cell r="B23" t="str">
            <v>Investment Products</v>
          </cell>
        </row>
        <row r="24">
          <cell r="A24" t="str">
            <v>Investment Products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t="str">
            <v>Annuities - Internal</v>
          </cell>
          <cell r="C25">
            <v>0</v>
          </cell>
          <cell r="D25">
            <v>0</v>
          </cell>
          <cell r="E25">
            <v>0</v>
          </cell>
          <cell r="F25">
            <v>0</v>
          </cell>
          <cell r="K25">
            <v>0</v>
          </cell>
          <cell r="L25">
            <v>0</v>
          </cell>
          <cell r="M25">
            <v>0</v>
          </cell>
          <cell r="N25">
            <v>0</v>
          </cell>
        </row>
        <row r="26">
          <cell r="B26" t="str">
            <v>Annuities - External</v>
          </cell>
          <cell r="C26">
            <v>0</v>
          </cell>
          <cell r="D26">
            <v>0</v>
          </cell>
          <cell r="E26">
            <v>0</v>
          </cell>
          <cell r="F26">
            <v>0</v>
          </cell>
          <cell r="K26">
            <v>0</v>
          </cell>
          <cell r="L26">
            <v>0</v>
          </cell>
          <cell r="M26">
            <v>0</v>
          </cell>
          <cell r="N26">
            <v>0</v>
          </cell>
        </row>
        <row r="27">
          <cell r="A27" t="str">
            <v>Individual Annuities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A28" t="str">
            <v>Sub-Total</v>
          </cell>
          <cell r="C28">
            <v>26.63586</v>
          </cell>
          <cell r="D28">
            <v>30.095684</v>
          </cell>
          <cell r="E28">
            <v>32.8193936</v>
          </cell>
          <cell r="F28">
            <v>24.39050600000001</v>
          </cell>
          <cell r="G28">
            <v>26.63586</v>
          </cell>
          <cell r="H28">
            <v>56.731544</v>
          </cell>
          <cell r="I28">
            <v>89.5509376</v>
          </cell>
          <cell r="J28">
            <v>113.94144360000001</v>
          </cell>
          <cell r="K28">
            <v>19.8910036</v>
          </cell>
          <cell r="L28">
            <v>15.89899639999999</v>
          </cell>
          <cell r="M28">
            <v>0</v>
          </cell>
          <cell r="N28">
            <v>0</v>
          </cell>
          <cell r="O28">
            <v>19.8910036</v>
          </cell>
          <cell r="P28">
            <v>35.78999999999999</v>
          </cell>
          <cell r="Q28">
            <v>0</v>
          </cell>
          <cell r="R28">
            <v>0</v>
          </cell>
        </row>
        <row r="29">
          <cell r="B29" t="str">
            <v>DSS Rebates</v>
          </cell>
          <cell r="C29">
            <v>0</v>
          </cell>
          <cell r="D29">
            <v>0</v>
          </cell>
          <cell r="E29">
            <v>0</v>
          </cell>
          <cell r="F29">
            <v>0</v>
          </cell>
          <cell r="K29">
            <v>0</v>
          </cell>
          <cell r="L29">
            <v>0</v>
          </cell>
          <cell r="M29">
            <v>0</v>
          </cell>
          <cell r="N29">
            <v>0</v>
          </cell>
        </row>
        <row r="30">
          <cell r="A30" t="str">
            <v>DSS Rebates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Total</v>
          </cell>
          <cell r="C31">
            <v>26.63586</v>
          </cell>
          <cell r="D31">
            <v>30.095684</v>
          </cell>
          <cell r="E31">
            <v>32.8193936</v>
          </cell>
          <cell r="F31">
            <v>24.39050600000001</v>
          </cell>
          <cell r="G31">
            <v>26.63586</v>
          </cell>
          <cell r="H31">
            <v>56.731544</v>
          </cell>
          <cell r="I31">
            <v>89.5509376</v>
          </cell>
          <cell r="J31">
            <v>113.94144360000001</v>
          </cell>
          <cell r="K31">
            <v>19.8910036</v>
          </cell>
          <cell r="L31">
            <v>15.89899639999999</v>
          </cell>
          <cell r="M31">
            <v>0</v>
          </cell>
          <cell r="N31">
            <v>0</v>
          </cell>
          <cell r="O31">
            <v>19.8910036</v>
          </cell>
          <cell r="P31">
            <v>35.78999999999999</v>
          </cell>
          <cell r="Q31">
            <v>0</v>
          </cell>
          <cell r="R31">
            <v>0</v>
          </cell>
        </row>
        <row r="34">
          <cell r="B34" t="str">
            <v>Pensions Individual non-linked</v>
          </cell>
          <cell r="C34">
            <v>19.450664500000002</v>
          </cell>
          <cell r="D34">
            <v>32.04265899999999</v>
          </cell>
          <cell r="E34">
            <v>16.942808500000005</v>
          </cell>
          <cell r="F34">
            <v>18.002883499999996</v>
          </cell>
          <cell r="G34">
            <v>19.450664500000002</v>
          </cell>
          <cell r="H34">
            <v>51.493323499999995</v>
          </cell>
          <cell r="I34">
            <v>68.436132</v>
          </cell>
          <cell r="J34">
            <v>86.4390155</v>
          </cell>
          <cell r="K34">
            <v>6.4445885</v>
          </cell>
          <cell r="L34">
            <v>3.425411499999999</v>
          </cell>
          <cell r="M34">
            <v>0</v>
          </cell>
          <cell r="N34">
            <v>0</v>
          </cell>
          <cell r="O34">
            <v>6.4445885</v>
          </cell>
          <cell r="P34">
            <v>9.87</v>
          </cell>
        </row>
        <row r="35">
          <cell r="B35" t="str">
            <v>Pen Ind non-linked stakeholder</v>
          </cell>
          <cell r="C35">
            <v>0</v>
          </cell>
          <cell r="D35">
            <v>0.0748165</v>
          </cell>
          <cell r="E35">
            <v>0.578118</v>
          </cell>
          <cell r="F35">
            <v>0.5989969999999999</v>
          </cell>
          <cell r="G35">
            <v>0</v>
          </cell>
          <cell r="H35">
            <v>0.0748165</v>
          </cell>
          <cell r="I35">
            <v>0.6529345</v>
          </cell>
          <cell r="J35">
            <v>1.2519315</v>
          </cell>
          <cell r="K35">
            <v>0.6893455</v>
          </cell>
          <cell r="L35">
            <v>0.47065449999999986</v>
          </cell>
          <cell r="M35">
            <v>0</v>
          </cell>
          <cell r="N35">
            <v>0</v>
          </cell>
          <cell r="O35">
            <v>0.6893455</v>
          </cell>
          <cell r="P35">
            <v>1.16</v>
          </cell>
        </row>
        <row r="36">
          <cell r="B36" t="str">
            <v>Pensions Individual linked</v>
          </cell>
          <cell r="C36">
            <v>34.6860175</v>
          </cell>
          <cell r="D36">
            <v>43.338795</v>
          </cell>
          <cell r="E36">
            <v>21.447378499999992</v>
          </cell>
          <cell r="F36">
            <v>30.554888500000033</v>
          </cell>
          <cell r="G36">
            <v>34.6860175</v>
          </cell>
          <cell r="H36">
            <v>78.0248125</v>
          </cell>
          <cell r="I36">
            <v>99.472191</v>
          </cell>
          <cell r="J36">
            <v>130.0270795</v>
          </cell>
          <cell r="K36">
            <v>24.419254499999997</v>
          </cell>
          <cell r="L36">
            <v>20.010745500000002</v>
          </cell>
          <cell r="M36">
            <v>0</v>
          </cell>
          <cell r="N36">
            <v>0</v>
          </cell>
          <cell r="O36">
            <v>24.419254499999997</v>
          </cell>
          <cell r="P36">
            <v>44.43</v>
          </cell>
        </row>
        <row r="37">
          <cell r="B37" t="str">
            <v>Pens Ind linked stakeholder</v>
          </cell>
          <cell r="C37">
            <v>0</v>
          </cell>
          <cell r="D37">
            <v>0.0748165</v>
          </cell>
          <cell r="E37">
            <v>0.578118</v>
          </cell>
          <cell r="F37">
            <v>0.5989969999999999</v>
          </cell>
          <cell r="G37">
            <v>0</v>
          </cell>
          <cell r="H37">
            <v>0.0748165</v>
          </cell>
          <cell r="I37">
            <v>0.6529345</v>
          </cell>
          <cell r="J37">
            <v>1.2519315</v>
          </cell>
          <cell r="K37">
            <v>0.6893455</v>
          </cell>
          <cell r="L37">
            <v>0.47065449999999986</v>
          </cell>
          <cell r="M37">
            <v>0</v>
          </cell>
          <cell r="N37">
            <v>0</v>
          </cell>
          <cell r="O37">
            <v>0.6893455</v>
          </cell>
          <cell r="P37">
            <v>1.16</v>
          </cell>
        </row>
        <row r="38">
          <cell r="A38" t="str">
            <v>Individual Pensions</v>
          </cell>
          <cell r="C38">
            <v>54.136682</v>
          </cell>
          <cell r="D38">
            <v>75.53108699999999</v>
          </cell>
          <cell r="E38">
            <v>39.546423000000004</v>
          </cell>
          <cell r="F38">
            <v>49.75576600000002</v>
          </cell>
          <cell r="G38">
            <v>54.136682</v>
          </cell>
          <cell r="H38">
            <v>129.667769</v>
          </cell>
          <cell r="I38">
            <v>169.214192</v>
          </cell>
          <cell r="J38">
            <v>218.96995800000002</v>
          </cell>
          <cell r="K38">
            <v>32.242534</v>
          </cell>
          <cell r="L38">
            <v>24.377466</v>
          </cell>
          <cell r="M38">
            <v>0</v>
          </cell>
          <cell r="N38">
            <v>0</v>
          </cell>
          <cell r="O38">
            <v>32.242534</v>
          </cell>
          <cell r="P38">
            <v>56.62</v>
          </cell>
          <cell r="Q38">
            <v>0</v>
          </cell>
          <cell r="R38">
            <v>0</v>
          </cell>
        </row>
        <row r="39">
          <cell r="B39" t="str">
            <v>Pensions Corporate non linked</v>
          </cell>
          <cell r="C39">
            <v>10.252587</v>
          </cell>
          <cell r="D39">
            <v>9.841982</v>
          </cell>
          <cell r="E39">
            <v>11.0401015</v>
          </cell>
          <cell r="F39">
            <v>12.432947000000004</v>
          </cell>
          <cell r="G39">
            <v>10.252587</v>
          </cell>
          <cell r="H39">
            <v>20.094569</v>
          </cell>
          <cell r="I39">
            <v>31.1346705</v>
          </cell>
          <cell r="J39">
            <v>43.567617500000004</v>
          </cell>
          <cell r="K39">
            <v>12.398811</v>
          </cell>
          <cell r="L39">
            <v>18.561189</v>
          </cell>
          <cell r="M39">
            <v>0</v>
          </cell>
          <cell r="N39">
            <v>0</v>
          </cell>
          <cell r="O39">
            <v>12.398811</v>
          </cell>
          <cell r="P39">
            <v>30.96</v>
          </cell>
        </row>
        <row r="40">
          <cell r="B40" t="str">
            <v>Pensions Corporate linked</v>
          </cell>
          <cell r="C40">
            <v>7.056184</v>
          </cell>
          <cell r="D40">
            <v>5.4516480000000005</v>
          </cell>
          <cell r="E40">
            <v>6.6906085</v>
          </cell>
          <cell r="F40">
            <v>18.831024000000003</v>
          </cell>
          <cell r="G40">
            <v>7.056184</v>
          </cell>
          <cell r="H40">
            <v>12.507832</v>
          </cell>
          <cell r="I40">
            <v>19.1984405</v>
          </cell>
          <cell r="J40">
            <v>38.0294645</v>
          </cell>
          <cell r="K40">
            <v>7.8198479999999995</v>
          </cell>
          <cell r="L40">
            <v>12.990151999999998</v>
          </cell>
          <cell r="M40">
            <v>0</v>
          </cell>
          <cell r="N40">
            <v>0</v>
          </cell>
          <cell r="O40">
            <v>7.8198479999999995</v>
          </cell>
          <cell r="P40">
            <v>20.81</v>
          </cell>
        </row>
        <row r="41">
          <cell r="A41" t="str">
            <v>Corporate Pensions</v>
          </cell>
          <cell r="C41">
            <v>17.308771</v>
          </cell>
          <cell r="D41">
            <v>15.29363</v>
          </cell>
          <cell r="E41">
            <v>17.730710000000002</v>
          </cell>
          <cell r="F41">
            <v>31.26397099999999</v>
          </cell>
          <cell r="G41">
            <v>17.308771</v>
          </cell>
          <cell r="H41">
            <v>32.602401</v>
          </cell>
          <cell r="I41">
            <v>50.333111</v>
          </cell>
          <cell r="J41">
            <v>81.597082</v>
          </cell>
          <cell r="K41">
            <v>20.218659</v>
          </cell>
          <cell r="L41">
            <v>31.551340999999997</v>
          </cell>
          <cell r="M41">
            <v>0</v>
          </cell>
          <cell r="N41">
            <v>0</v>
          </cell>
          <cell r="O41">
            <v>20.218659</v>
          </cell>
          <cell r="P41">
            <v>51.769999999999996</v>
          </cell>
          <cell r="Q41">
            <v>0</v>
          </cell>
          <cell r="R41">
            <v>0</v>
          </cell>
        </row>
        <row r="42">
          <cell r="B42" t="str">
            <v>Prudence Bond (non-linked)</v>
          </cell>
          <cell r="C42">
            <v>335.8</v>
          </cell>
          <cell r="D42">
            <v>354.3322809999999</v>
          </cell>
          <cell r="E42">
            <v>534.459413</v>
          </cell>
          <cell r="F42">
            <v>748.9118290000001</v>
          </cell>
          <cell r="G42">
            <v>335.8</v>
          </cell>
          <cell r="H42">
            <v>690.1322809999999</v>
          </cell>
          <cell r="I42">
            <v>1224.591694</v>
          </cell>
          <cell r="J42">
            <v>1973.503523</v>
          </cell>
          <cell r="K42">
            <v>717.784963</v>
          </cell>
          <cell r="L42">
            <v>461.82503699999995</v>
          </cell>
          <cell r="M42">
            <v>0</v>
          </cell>
          <cell r="N42">
            <v>0</v>
          </cell>
          <cell r="O42">
            <v>717.784963</v>
          </cell>
          <cell r="P42">
            <v>1179.61</v>
          </cell>
        </row>
        <row r="43">
          <cell r="B43" t="str">
            <v>Prudence Bond (linked)</v>
          </cell>
          <cell r="C43">
            <v>1.67743</v>
          </cell>
          <cell r="D43">
            <v>0</v>
          </cell>
          <cell r="E43">
            <v>0</v>
          </cell>
          <cell r="F43">
            <v>0</v>
          </cell>
          <cell r="G43">
            <v>1.67743</v>
          </cell>
          <cell r="H43">
            <v>1.67743</v>
          </cell>
          <cell r="I43">
            <v>1.67743</v>
          </cell>
          <cell r="J43">
            <v>1.67743</v>
          </cell>
          <cell r="K43">
            <v>0</v>
          </cell>
          <cell r="L43">
            <v>0</v>
          </cell>
          <cell r="M43">
            <v>0</v>
          </cell>
          <cell r="N43">
            <v>0</v>
          </cell>
          <cell r="O43">
            <v>0</v>
          </cell>
          <cell r="P43">
            <v>0</v>
          </cell>
        </row>
        <row r="44">
          <cell r="B44" t="str">
            <v>Other (non-linked)</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B45" t="str">
            <v>Other (linked)</v>
          </cell>
          <cell r="C45">
            <v>65.88009600000001</v>
          </cell>
          <cell r="D45">
            <v>76.534256</v>
          </cell>
          <cell r="E45">
            <v>95.09186857</v>
          </cell>
          <cell r="F45">
            <v>84.54814647</v>
          </cell>
          <cell r="G45">
            <v>65.88009600000001</v>
          </cell>
          <cell r="H45">
            <v>142.414352</v>
          </cell>
          <cell r="I45">
            <v>237.50622057</v>
          </cell>
          <cell r="J45">
            <v>322.05436704</v>
          </cell>
          <cell r="K45">
            <v>76.719582</v>
          </cell>
          <cell r="L45">
            <v>93.250418</v>
          </cell>
          <cell r="M45">
            <v>0</v>
          </cell>
          <cell r="N45">
            <v>0</v>
          </cell>
          <cell r="O45">
            <v>76.719582</v>
          </cell>
          <cell r="P45">
            <v>169.97</v>
          </cell>
        </row>
        <row r="46">
          <cell r="A46" t="str">
            <v>Life</v>
          </cell>
          <cell r="C46">
            <v>403.357526</v>
          </cell>
          <cell r="D46">
            <v>430.8665369999999</v>
          </cell>
          <cell r="E46">
            <v>629.5512815700001</v>
          </cell>
          <cell r="F46">
            <v>833.4599754700002</v>
          </cell>
          <cell r="G46">
            <v>403.357526</v>
          </cell>
          <cell r="H46">
            <v>834.2240629999999</v>
          </cell>
          <cell r="I46">
            <v>1463.77534457</v>
          </cell>
          <cell r="J46">
            <v>2297.2353200400003</v>
          </cell>
          <cell r="K46">
            <v>794.504545</v>
          </cell>
          <cell r="L46">
            <v>555.0754549999999</v>
          </cell>
          <cell r="M46">
            <v>0</v>
          </cell>
          <cell r="N46">
            <v>0</v>
          </cell>
          <cell r="O46">
            <v>794.504545</v>
          </cell>
          <cell r="P46">
            <v>1349.58</v>
          </cell>
          <cell r="Q46">
            <v>0</v>
          </cell>
          <cell r="R46">
            <v>0</v>
          </cell>
        </row>
        <row r="47">
          <cell r="B47" t="str">
            <v>Investment Products</v>
          </cell>
        </row>
        <row r="48">
          <cell r="A48" t="str">
            <v>Investment Products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t="str">
            <v>Annuities - Internal</v>
          </cell>
          <cell r="C49">
            <v>30.9772</v>
          </cell>
          <cell r="D49">
            <v>35.319215</v>
          </cell>
          <cell r="E49">
            <v>34.303585</v>
          </cell>
          <cell r="F49">
            <v>38.5</v>
          </cell>
          <cell r="G49">
            <v>30.9772</v>
          </cell>
          <cell r="H49">
            <v>66.296415</v>
          </cell>
          <cell r="I49">
            <v>100.6</v>
          </cell>
          <cell r="J49">
            <v>139.1</v>
          </cell>
          <cell r="K49">
            <v>44.54083</v>
          </cell>
          <cell r="L49">
            <v>32.189170000000004</v>
          </cell>
          <cell r="M49">
            <v>0</v>
          </cell>
          <cell r="N49">
            <v>0</v>
          </cell>
          <cell r="O49">
            <v>44.54083</v>
          </cell>
          <cell r="P49">
            <v>76.73</v>
          </cell>
        </row>
        <row r="50">
          <cell r="B50" t="str">
            <v>Annuities - External</v>
          </cell>
          <cell r="C50">
            <v>0</v>
          </cell>
          <cell r="D50">
            <v>0</v>
          </cell>
          <cell r="E50">
            <v>0</v>
          </cell>
          <cell r="F50">
            <v>0</v>
          </cell>
          <cell r="G50">
            <v>0</v>
          </cell>
          <cell r="H50">
            <v>0</v>
          </cell>
          <cell r="K50">
            <v>0</v>
          </cell>
          <cell r="L50">
            <v>0</v>
          </cell>
          <cell r="M50">
            <v>0</v>
          </cell>
          <cell r="N50">
            <v>0</v>
          </cell>
          <cell r="O50">
            <v>0</v>
          </cell>
          <cell r="P50">
            <v>0</v>
          </cell>
        </row>
        <row r="51">
          <cell r="A51" t="str">
            <v>Individual Annuities</v>
          </cell>
          <cell r="C51">
            <v>30.9772</v>
          </cell>
          <cell r="D51">
            <v>35.319215</v>
          </cell>
          <cell r="E51">
            <v>34.303585</v>
          </cell>
          <cell r="F51">
            <v>38.5</v>
          </cell>
          <cell r="G51">
            <v>30.9772</v>
          </cell>
          <cell r="H51">
            <v>66.296415</v>
          </cell>
          <cell r="I51">
            <v>100.6</v>
          </cell>
          <cell r="J51">
            <v>139.1</v>
          </cell>
          <cell r="K51">
            <v>44.54083</v>
          </cell>
          <cell r="L51">
            <v>32.189170000000004</v>
          </cell>
          <cell r="M51">
            <v>0</v>
          </cell>
          <cell r="N51">
            <v>0</v>
          </cell>
          <cell r="O51">
            <v>44.54083</v>
          </cell>
          <cell r="P51">
            <v>76.73</v>
          </cell>
          <cell r="Q51">
            <v>0</v>
          </cell>
          <cell r="R51">
            <v>0</v>
          </cell>
        </row>
        <row r="52">
          <cell r="A52" t="str">
            <v>Sub-Total</v>
          </cell>
          <cell r="C52">
            <v>505.780179</v>
          </cell>
          <cell r="D52">
            <v>557.010469</v>
          </cell>
          <cell r="E52">
            <v>721.13199957</v>
          </cell>
          <cell r="F52">
            <v>952.9797124700009</v>
          </cell>
          <cell r="G52">
            <v>505.780179</v>
          </cell>
          <cell r="H52">
            <v>1062.790648</v>
          </cell>
          <cell r="I52">
            <v>1783.92264757</v>
          </cell>
          <cell r="J52">
            <v>2736.9023600400005</v>
          </cell>
          <cell r="K52">
            <v>891.506568</v>
          </cell>
          <cell r="L52">
            <v>643.1934319999998</v>
          </cell>
          <cell r="M52">
            <v>0</v>
          </cell>
          <cell r="N52">
            <v>0</v>
          </cell>
          <cell r="O52">
            <v>891.506568</v>
          </cell>
          <cell r="P52">
            <v>1534.6999999999998</v>
          </cell>
          <cell r="Q52">
            <v>0</v>
          </cell>
          <cell r="R52">
            <v>0</v>
          </cell>
        </row>
        <row r="53">
          <cell r="B53" t="str">
            <v>DSS Rebates</v>
          </cell>
          <cell r="C53">
            <v>55</v>
          </cell>
          <cell r="D53">
            <v>0</v>
          </cell>
          <cell r="E53">
            <v>0</v>
          </cell>
          <cell r="F53">
            <v>9.099999999999994</v>
          </cell>
          <cell r="G53">
            <v>55</v>
          </cell>
          <cell r="H53">
            <v>55</v>
          </cell>
          <cell r="I53">
            <v>55</v>
          </cell>
          <cell r="J53">
            <v>64.1</v>
          </cell>
          <cell r="K53">
            <v>45</v>
          </cell>
          <cell r="L53">
            <v>0</v>
          </cell>
          <cell r="M53">
            <v>0</v>
          </cell>
          <cell r="N53">
            <v>0</v>
          </cell>
          <cell r="O53">
            <v>45</v>
          </cell>
          <cell r="P53">
            <v>45</v>
          </cell>
        </row>
        <row r="54">
          <cell r="A54" t="str">
            <v>DSS Rebates</v>
          </cell>
          <cell r="C54">
            <v>55</v>
          </cell>
          <cell r="D54">
            <v>0</v>
          </cell>
          <cell r="E54">
            <v>0</v>
          </cell>
          <cell r="F54">
            <v>9.099999999999994</v>
          </cell>
          <cell r="G54">
            <v>55</v>
          </cell>
          <cell r="H54">
            <v>55</v>
          </cell>
          <cell r="I54">
            <v>55</v>
          </cell>
          <cell r="J54">
            <v>64.1</v>
          </cell>
          <cell r="K54">
            <v>45</v>
          </cell>
          <cell r="L54">
            <v>0</v>
          </cell>
          <cell r="M54">
            <v>0</v>
          </cell>
          <cell r="N54">
            <v>0</v>
          </cell>
          <cell r="O54">
            <v>45</v>
          </cell>
          <cell r="P54">
            <v>45</v>
          </cell>
          <cell r="Q54">
            <v>0</v>
          </cell>
          <cell r="R54">
            <v>0</v>
          </cell>
        </row>
        <row r="55">
          <cell r="A55" t="str">
            <v>Total</v>
          </cell>
          <cell r="C55">
            <v>560.780179</v>
          </cell>
          <cell r="D55">
            <v>557.010469</v>
          </cell>
          <cell r="E55">
            <v>721.13199957</v>
          </cell>
          <cell r="F55">
            <v>962.0797124700008</v>
          </cell>
          <cell r="G55">
            <v>560.780179</v>
          </cell>
          <cell r="H55">
            <v>1117.790648</v>
          </cell>
          <cell r="I55">
            <v>1838.92264757</v>
          </cell>
          <cell r="J55">
            <v>2801.0023600400004</v>
          </cell>
          <cell r="K55">
            <v>936.506568</v>
          </cell>
          <cell r="L55">
            <v>643.1934319999998</v>
          </cell>
          <cell r="M55">
            <v>0</v>
          </cell>
          <cell r="N55">
            <v>0</v>
          </cell>
          <cell r="O55">
            <v>936.506568</v>
          </cell>
          <cell r="P55">
            <v>1579.6999999999998</v>
          </cell>
          <cell r="Q55">
            <v>0</v>
          </cell>
          <cell r="R55">
            <v>0</v>
          </cell>
        </row>
      </sheetData>
      <sheetData sheetId="7">
        <row r="8">
          <cell r="B8" t="str">
            <v>Pensions Individual non-linked</v>
          </cell>
          <cell r="C8">
            <v>0</v>
          </cell>
          <cell r="D8">
            <v>0</v>
          </cell>
          <cell r="E8">
            <v>0</v>
          </cell>
          <cell r="F8">
            <v>0</v>
          </cell>
          <cell r="G8">
            <v>0</v>
          </cell>
          <cell r="H8">
            <v>0</v>
          </cell>
          <cell r="I8">
            <v>0</v>
          </cell>
          <cell r="K8">
            <v>0</v>
          </cell>
          <cell r="L8">
            <v>0</v>
          </cell>
          <cell r="M8">
            <v>0</v>
          </cell>
          <cell r="N8">
            <v>0</v>
          </cell>
        </row>
        <row r="9">
          <cell r="B9" t="str">
            <v>Pensions Individual linked</v>
          </cell>
          <cell r="C9">
            <v>0</v>
          </cell>
          <cell r="D9">
            <v>0</v>
          </cell>
          <cell r="E9">
            <v>0</v>
          </cell>
          <cell r="F9">
            <v>0</v>
          </cell>
          <cell r="G9">
            <v>0</v>
          </cell>
          <cell r="H9">
            <v>0</v>
          </cell>
          <cell r="I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Stakeholder</v>
          </cell>
          <cell r="C11">
            <v>0</v>
          </cell>
          <cell r="D11">
            <v>0.004</v>
          </cell>
          <cell r="E11">
            <v>1.216</v>
          </cell>
          <cell r="F11">
            <v>1.1700000000000002</v>
          </cell>
          <cell r="G11">
            <v>0</v>
          </cell>
          <cell r="H11">
            <v>0.004</v>
          </cell>
          <cell r="I11">
            <v>1.22</v>
          </cell>
          <cell r="J11">
            <v>2.39</v>
          </cell>
          <cell r="K11">
            <v>1.444</v>
          </cell>
          <cell r="L11">
            <v>2.3770000000000002</v>
          </cell>
          <cell r="M11">
            <v>0</v>
          </cell>
          <cell r="N11">
            <v>0</v>
          </cell>
          <cell r="O11">
            <v>1.444</v>
          </cell>
          <cell r="P11">
            <v>3.821</v>
          </cell>
        </row>
        <row r="12">
          <cell r="B12" t="str">
            <v>Pensions Corporate non-linked</v>
          </cell>
          <cell r="C12">
            <v>32.56</v>
          </cell>
          <cell r="D12">
            <v>33.739999999999995</v>
          </cell>
          <cell r="E12">
            <v>29.299999999999997</v>
          </cell>
          <cell r="F12">
            <v>11.120000000000005</v>
          </cell>
          <cell r="G12">
            <v>32.56</v>
          </cell>
          <cell r="H12">
            <v>66.3</v>
          </cell>
          <cell r="I12">
            <v>95.6</v>
          </cell>
          <cell r="J12">
            <v>106.72</v>
          </cell>
          <cell r="K12">
            <v>17.744</v>
          </cell>
          <cell r="L12">
            <v>22.070999999999998</v>
          </cell>
          <cell r="M12">
            <v>0</v>
          </cell>
          <cell r="N12">
            <v>0</v>
          </cell>
          <cell r="O12">
            <v>17.744</v>
          </cell>
          <cell r="P12">
            <v>39.815</v>
          </cell>
        </row>
        <row r="13">
          <cell r="B13" t="str">
            <v>Pensions Corporate linked</v>
          </cell>
          <cell r="C13">
            <v>3.2</v>
          </cell>
          <cell r="D13">
            <v>2.79</v>
          </cell>
          <cell r="E13">
            <v>1.8599999999999994</v>
          </cell>
          <cell r="F13">
            <v>14.32</v>
          </cell>
          <cell r="G13">
            <v>3.2</v>
          </cell>
          <cell r="H13">
            <v>5.99</v>
          </cell>
          <cell r="I13">
            <v>7.85</v>
          </cell>
          <cell r="J13">
            <v>22.169999999999998</v>
          </cell>
          <cell r="K13">
            <v>4.23</v>
          </cell>
          <cell r="L13">
            <v>5.686999999999999</v>
          </cell>
          <cell r="M13">
            <v>0</v>
          </cell>
          <cell r="N13">
            <v>0</v>
          </cell>
          <cell r="O13">
            <v>4.23</v>
          </cell>
          <cell r="P13">
            <v>9.917</v>
          </cell>
        </row>
        <row r="14">
          <cell r="A14" t="str">
            <v>Corporate Pensions</v>
          </cell>
          <cell r="C14">
            <v>35.760000000000005</v>
          </cell>
          <cell r="D14">
            <v>36.53399999999999</v>
          </cell>
          <cell r="E14">
            <v>32.37599999999999</v>
          </cell>
          <cell r="F14">
            <v>26.610000000000014</v>
          </cell>
          <cell r="G14">
            <v>35.760000000000005</v>
          </cell>
          <cell r="H14">
            <v>72.294</v>
          </cell>
          <cell r="I14">
            <v>104.66999999999999</v>
          </cell>
          <cell r="J14">
            <v>131.28</v>
          </cell>
          <cell r="K14">
            <v>23.418</v>
          </cell>
          <cell r="L14">
            <v>30.134999999999998</v>
          </cell>
          <cell r="M14">
            <v>0</v>
          </cell>
          <cell r="N14">
            <v>0</v>
          </cell>
          <cell r="O14">
            <v>23.418</v>
          </cell>
          <cell r="P14">
            <v>53.553</v>
          </cell>
          <cell r="Q14">
            <v>0</v>
          </cell>
          <cell r="R14">
            <v>0</v>
          </cell>
        </row>
        <row r="15">
          <cell r="B15" t="str">
            <v>Other (non-linked)</v>
          </cell>
          <cell r="C15">
            <v>0</v>
          </cell>
          <cell r="D15">
            <v>0</v>
          </cell>
          <cell r="E15">
            <v>0</v>
          </cell>
          <cell r="F15">
            <v>0</v>
          </cell>
          <cell r="G15">
            <v>0</v>
          </cell>
          <cell r="K15">
            <v>0</v>
          </cell>
          <cell r="L15">
            <v>0</v>
          </cell>
          <cell r="M15">
            <v>0</v>
          </cell>
          <cell r="N15">
            <v>0</v>
          </cell>
          <cell r="O15">
            <v>0</v>
          </cell>
        </row>
        <row r="16">
          <cell r="B16" t="str">
            <v>Other (linked)</v>
          </cell>
          <cell r="C16">
            <v>0</v>
          </cell>
          <cell r="D16">
            <v>0</v>
          </cell>
          <cell r="E16">
            <v>0</v>
          </cell>
          <cell r="F16">
            <v>0</v>
          </cell>
          <cell r="G16">
            <v>0</v>
          </cell>
          <cell r="K16">
            <v>0</v>
          </cell>
          <cell r="L16">
            <v>0</v>
          </cell>
          <cell r="M16">
            <v>0</v>
          </cell>
          <cell r="N16">
            <v>0</v>
          </cell>
          <cell r="O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G18">
            <v>0</v>
          </cell>
          <cell r="K18">
            <v>0</v>
          </cell>
          <cell r="L18">
            <v>0</v>
          </cell>
          <cell r="M18">
            <v>0</v>
          </cell>
          <cell r="N18">
            <v>0</v>
          </cell>
          <cell r="O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K20">
            <v>0</v>
          </cell>
          <cell r="L20">
            <v>0</v>
          </cell>
          <cell r="M20">
            <v>0</v>
          </cell>
          <cell r="N20">
            <v>0</v>
          </cell>
        </row>
        <row r="21">
          <cell r="A21" t="str">
            <v>Individual Annuities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Sub-Total</v>
          </cell>
          <cell r="C22">
            <v>35.760000000000005</v>
          </cell>
          <cell r="D22">
            <v>36.53399999999999</v>
          </cell>
          <cell r="E22">
            <v>32.37599999999999</v>
          </cell>
          <cell r="F22">
            <v>26.610000000000014</v>
          </cell>
          <cell r="G22">
            <v>35.760000000000005</v>
          </cell>
          <cell r="H22">
            <v>72.294</v>
          </cell>
          <cell r="I22">
            <v>104.66999999999999</v>
          </cell>
          <cell r="J22">
            <v>131.28</v>
          </cell>
          <cell r="K22">
            <v>23.418</v>
          </cell>
          <cell r="L22">
            <v>30.134999999999998</v>
          </cell>
          <cell r="M22">
            <v>0</v>
          </cell>
          <cell r="N22">
            <v>0</v>
          </cell>
          <cell r="O22">
            <v>23.418</v>
          </cell>
          <cell r="P22">
            <v>53.553</v>
          </cell>
          <cell r="Q22">
            <v>0</v>
          </cell>
          <cell r="R22">
            <v>0</v>
          </cell>
        </row>
        <row r="23">
          <cell r="B23" t="str">
            <v>DSS Rebates</v>
          </cell>
          <cell r="C23">
            <v>0</v>
          </cell>
          <cell r="D23">
            <v>0</v>
          </cell>
          <cell r="E23">
            <v>0</v>
          </cell>
          <cell r="F23">
            <v>0</v>
          </cell>
          <cell r="K23">
            <v>0</v>
          </cell>
          <cell r="L23">
            <v>0</v>
          </cell>
          <cell r="M23">
            <v>0</v>
          </cell>
          <cell r="N23">
            <v>0</v>
          </cell>
        </row>
        <row r="24">
          <cell r="A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Total</v>
          </cell>
          <cell r="C25">
            <v>35.760000000000005</v>
          </cell>
          <cell r="D25">
            <v>36.53399999999999</v>
          </cell>
          <cell r="E25">
            <v>32.37599999999999</v>
          </cell>
          <cell r="F25">
            <v>26.610000000000014</v>
          </cell>
          <cell r="G25">
            <v>35.760000000000005</v>
          </cell>
          <cell r="H25">
            <v>72.294</v>
          </cell>
          <cell r="I25">
            <v>104.66999999999999</v>
          </cell>
          <cell r="J25">
            <v>131.28</v>
          </cell>
          <cell r="K25">
            <v>23.418</v>
          </cell>
          <cell r="L25">
            <v>30.134999999999998</v>
          </cell>
          <cell r="M25">
            <v>0</v>
          </cell>
          <cell r="N25">
            <v>0</v>
          </cell>
          <cell r="O25">
            <v>23.418</v>
          </cell>
          <cell r="P25">
            <v>53.553</v>
          </cell>
          <cell r="Q25">
            <v>0</v>
          </cell>
          <cell r="R25">
            <v>0</v>
          </cell>
        </row>
        <row r="28">
          <cell r="B28" t="str">
            <v>Pensions Individual non-linked</v>
          </cell>
          <cell r="C28">
            <v>0</v>
          </cell>
          <cell r="D28">
            <v>0</v>
          </cell>
          <cell r="E28">
            <v>0</v>
          </cell>
          <cell r="F28">
            <v>0</v>
          </cell>
          <cell r="G28">
            <v>0</v>
          </cell>
          <cell r="H28">
            <v>0</v>
          </cell>
          <cell r="I28">
            <v>0</v>
          </cell>
          <cell r="K28">
            <v>0</v>
          </cell>
          <cell r="L28">
            <v>0</v>
          </cell>
          <cell r="M28">
            <v>0</v>
          </cell>
          <cell r="N28">
            <v>0</v>
          </cell>
        </row>
        <row r="29">
          <cell r="B29" t="str">
            <v>Pensions Individual linked</v>
          </cell>
          <cell r="C29">
            <v>0</v>
          </cell>
          <cell r="D29">
            <v>0</v>
          </cell>
          <cell r="E29">
            <v>0</v>
          </cell>
          <cell r="F29">
            <v>0</v>
          </cell>
          <cell r="G29">
            <v>0</v>
          </cell>
          <cell r="H29">
            <v>0</v>
          </cell>
          <cell r="I29">
            <v>0</v>
          </cell>
          <cell r="K29">
            <v>0</v>
          </cell>
          <cell r="L29">
            <v>0</v>
          </cell>
          <cell r="M29">
            <v>0</v>
          </cell>
          <cell r="N29">
            <v>0</v>
          </cell>
        </row>
        <row r="30">
          <cell r="A30" t="str">
            <v>Individual Pensions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Stakeholder</v>
          </cell>
          <cell r="C31">
            <v>0</v>
          </cell>
          <cell r="D31">
            <v>0.11</v>
          </cell>
          <cell r="E31">
            <v>0.36</v>
          </cell>
          <cell r="F31">
            <v>1.7600000000000002</v>
          </cell>
          <cell r="G31">
            <v>0</v>
          </cell>
          <cell r="H31">
            <v>0.11</v>
          </cell>
          <cell r="I31">
            <v>0.47</v>
          </cell>
          <cell r="J31">
            <v>2.23</v>
          </cell>
          <cell r="K31">
            <v>1.99</v>
          </cell>
          <cell r="L31">
            <v>1.6609999999999998</v>
          </cell>
          <cell r="M31">
            <v>0</v>
          </cell>
          <cell r="N31">
            <v>0</v>
          </cell>
          <cell r="O31">
            <v>1.99</v>
          </cell>
          <cell r="P31">
            <v>3.651</v>
          </cell>
        </row>
        <row r="32">
          <cell r="B32" t="str">
            <v>Pensions Corporate non-linked</v>
          </cell>
          <cell r="C32">
            <v>27.34</v>
          </cell>
          <cell r="D32">
            <v>22.780000000000005</v>
          </cell>
          <cell r="E32">
            <v>17.699999999999985</v>
          </cell>
          <cell r="F32">
            <v>17.18000000000001</v>
          </cell>
          <cell r="G32">
            <v>27.34</v>
          </cell>
          <cell r="H32">
            <v>50.120000000000005</v>
          </cell>
          <cell r="I32">
            <v>67.82</v>
          </cell>
          <cell r="J32">
            <v>85</v>
          </cell>
          <cell r="K32">
            <v>42.882</v>
          </cell>
          <cell r="L32">
            <v>36.67600000000001</v>
          </cell>
          <cell r="M32">
            <v>0</v>
          </cell>
          <cell r="N32">
            <v>0</v>
          </cell>
          <cell r="O32">
            <v>42.882</v>
          </cell>
          <cell r="P32">
            <v>79.558</v>
          </cell>
        </row>
        <row r="33">
          <cell r="B33" t="str">
            <v>Pensions Corporate linked</v>
          </cell>
          <cell r="C33">
            <v>151.7</v>
          </cell>
          <cell r="D33">
            <v>45.670000000000016</v>
          </cell>
          <cell r="E33">
            <v>111.07</v>
          </cell>
          <cell r="F33">
            <v>73.56</v>
          </cell>
          <cell r="G33">
            <v>151.7</v>
          </cell>
          <cell r="H33">
            <v>197.37</v>
          </cell>
          <cell r="I33">
            <v>308.44</v>
          </cell>
          <cell r="J33">
            <v>382</v>
          </cell>
          <cell r="K33">
            <v>224.016</v>
          </cell>
          <cell r="L33">
            <v>87.55300000000003</v>
          </cell>
          <cell r="M33">
            <v>0</v>
          </cell>
          <cell r="N33">
            <v>0</v>
          </cell>
          <cell r="O33">
            <v>224.016</v>
          </cell>
          <cell r="P33">
            <v>311.569</v>
          </cell>
        </row>
        <row r="34">
          <cell r="A34" t="str">
            <v>Corporate Pensions</v>
          </cell>
          <cell r="C34">
            <v>179.04</v>
          </cell>
          <cell r="D34">
            <v>68.56000000000003</v>
          </cell>
          <cell r="E34">
            <v>129.13</v>
          </cell>
          <cell r="F34">
            <v>92.50000000000003</v>
          </cell>
          <cell r="G34">
            <v>179.04</v>
          </cell>
          <cell r="H34">
            <v>247.60000000000002</v>
          </cell>
          <cell r="I34">
            <v>376.73</v>
          </cell>
          <cell r="J34">
            <v>469.23</v>
          </cell>
          <cell r="K34">
            <v>268.888</v>
          </cell>
          <cell r="L34">
            <v>125.89000000000004</v>
          </cell>
          <cell r="M34">
            <v>0</v>
          </cell>
          <cell r="N34">
            <v>0</v>
          </cell>
          <cell r="O34">
            <v>268.888</v>
          </cell>
          <cell r="P34">
            <v>394.778</v>
          </cell>
          <cell r="Q34">
            <v>0</v>
          </cell>
          <cell r="R34">
            <v>0</v>
          </cell>
        </row>
        <row r="35">
          <cell r="B35" t="str">
            <v>Other (non-linked)</v>
          </cell>
          <cell r="C35">
            <v>0</v>
          </cell>
          <cell r="D35">
            <v>0</v>
          </cell>
          <cell r="E35">
            <v>0</v>
          </cell>
          <cell r="F35">
            <v>0</v>
          </cell>
          <cell r="G35">
            <v>0</v>
          </cell>
          <cell r="K35">
            <v>0</v>
          </cell>
          <cell r="L35">
            <v>0</v>
          </cell>
          <cell r="M35">
            <v>0</v>
          </cell>
          <cell r="N35">
            <v>0</v>
          </cell>
          <cell r="O35">
            <v>0</v>
          </cell>
        </row>
        <row r="36">
          <cell r="B36" t="str">
            <v>Other (linked)</v>
          </cell>
          <cell r="C36">
            <v>0</v>
          </cell>
          <cell r="D36">
            <v>0</v>
          </cell>
          <cell r="E36">
            <v>0</v>
          </cell>
          <cell r="F36">
            <v>0</v>
          </cell>
          <cell r="G36">
            <v>0</v>
          </cell>
          <cell r="K36">
            <v>0</v>
          </cell>
          <cell r="L36">
            <v>0</v>
          </cell>
          <cell r="M36">
            <v>0</v>
          </cell>
          <cell r="N36">
            <v>0</v>
          </cell>
          <cell r="O36">
            <v>0</v>
          </cell>
        </row>
        <row r="37">
          <cell r="A37" t="str">
            <v>Life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t="str">
            <v>Investment Products</v>
          </cell>
          <cell r="C38">
            <v>0</v>
          </cell>
          <cell r="D38">
            <v>0</v>
          </cell>
          <cell r="E38">
            <v>0</v>
          </cell>
          <cell r="F38">
            <v>0</v>
          </cell>
          <cell r="G38">
            <v>0</v>
          </cell>
          <cell r="K38">
            <v>0</v>
          </cell>
          <cell r="L38">
            <v>0</v>
          </cell>
          <cell r="M38">
            <v>0</v>
          </cell>
          <cell r="N38">
            <v>0</v>
          </cell>
          <cell r="O38">
            <v>0</v>
          </cell>
        </row>
        <row r="39">
          <cell r="A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t="str">
            <v>Annuities - Internal</v>
          </cell>
          <cell r="C40">
            <v>34.19</v>
          </cell>
          <cell r="D40">
            <v>37.61</v>
          </cell>
          <cell r="E40">
            <v>35.8</v>
          </cell>
          <cell r="F40">
            <v>56.30000000000001</v>
          </cell>
          <cell r="G40">
            <v>34.19</v>
          </cell>
          <cell r="H40">
            <v>71.8</v>
          </cell>
          <cell r="I40">
            <v>107.6</v>
          </cell>
          <cell r="J40">
            <v>163.9</v>
          </cell>
          <cell r="K40">
            <v>47.1</v>
          </cell>
          <cell r="L40">
            <v>45.88999999999999</v>
          </cell>
          <cell r="M40">
            <v>0</v>
          </cell>
          <cell r="N40">
            <v>0</v>
          </cell>
          <cell r="O40">
            <v>47.1</v>
          </cell>
          <cell r="P40">
            <v>92.99</v>
          </cell>
        </row>
        <row r="41">
          <cell r="A41" t="str">
            <v>Individual Annuities</v>
          </cell>
          <cell r="C41">
            <v>34.19</v>
          </cell>
          <cell r="D41">
            <v>37.61</v>
          </cell>
          <cell r="E41">
            <v>35.8</v>
          </cell>
          <cell r="F41">
            <v>56.30000000000001</v>
          </cell>
          <cell r="G41">
            <v>34.19</v>
          </cell>
          <cell r="H41">
            <v>71.8</v>
          </cell>
          <cell r="I41">
            <v>107.6</v>
          </cell>
          <cell r="J41">
            <v>163.9</v>
          </cell>
          <cell r="K41">
            <v>47.1</v>
          </cell>
          <cell r="L41">
            <v>45.88999999999999</v>
          </cell>
          <cell r="M41">
            <v>0</v>
          </cell>
          <cell r="N41">
            <v>0</v>
          </cell>
          <cell r="O41">
            <v>47.1</v>
          </cell>
          <cell r="P41">
            <v>92.99</v>
          </cell>
          <cell r="Q41">
            <v>0</v>
          </cell>
          <cell r="R41">
            <v>0</v>
          </cell>
        </row>
        <row r="42">
          <cell r="A42" t="str">
            <v>Sub-Total</v>
          </cell>
          <cell r="C42">
            <v>213.23</v>
          </cell>
          <cell r="D42">
            <v>106.17000000000004</v>
          </cell>
          <cell r="E42">
            <v>164.92999999999998</v>
          </cell>
          <cell r="F42">
            <v>148.79999999999993</v>
          </cell>
          <cell r="G42">
            <v>213.23</v>
          </cell>
          <cell r="H42">
            <v>319.40000000000003</v>
          </cell>
          <cell r="I42">
            <v>484.33000000000004</v>
          </cell>
          <cell r="J42">
            <v>633.13</v>
          </cell>
          <cell r="K42">
            <v>315.988</v>
          </cell>
          <cell r="L42">
            <v>171.78000000000003</v>
          </cell>
          <cell r="M42">
            <v>0</v>
          </cell>
          <cell r="N42">
            <v>0</v>
          </cell>
          <cell r="O42">
            <v>315.988</v>
          </cell>
          <cell r="P42">
            <v>487.76800000000003</v>
          </cell>
          <cell r="Q42">
            <v>0</v>
          </cell>
          <cell r="R42">
            <v>0</v>
          </cell>
        </row>
        <row r="43">
          <cell r="B43" t="str">
            <v>DSS Rebates</v>
          </cell>
          <cell r="C43">
            <v>0</v>
          </cell>
          <cell r="D43">
            <v>0</v>
          </cell>
          <cell r="E43">
            <v>0</v>
          </cell>
          <cell r="F43">
            <v>0</v>
          </cell>
          <cell r="K43">
            <v>0</v>
          </cell>
          <cell r="L43">
            <v>0</v>
          </cell>
          <cell r="M43">
            <v>0</v>
          </cell>
          <cell r="N43">
            <v>0</v>
          </cell>
        </row>
        <row r="44">
          <cell r="A44" t="str">
            <v>DSS Rebates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Total</v>
          </cell>
          <cell r="C45">
            <v>213.23</v>
          </cell>
          <cell r="D45">
            <v>106.17000000000004</v>
          </cell>
          <cell r="E45">
            <v>164.92999999999998</v>
          </cell>
          <cell r="F45">
            <v>148.79999999999993</v>
          </cell>
          <cell r="G45">
            <v>213.23</v>
          </cell>
          <cell r="H45">
            <v>319.40000000000003</v>
          </cell>
          <cell r="I45">
            <v>484.33000000000004</v>
          </cell>
          <cell r="J45">
            <v>633.13</v>
          </cell>
          <cell r="K45">
            <v>315.988</v>
          </cell>
          <cell r="L45">
            <v>171.78000000000003</v>
          </cell>
          <cell r="M45">
            <v>0</v>
          </cell>
          <cell r="N45">
            <v>0</v>
          </cell>
          <cell r="O45">
            <v>315.988</v>
          </cell>
          <cell r="P45">
            <v>487.76800000000003</v>
          </cell>
          <cell r="Q45">
            <v>0</v>
          </cell>
          <cell r="R45">
            <v>0</v>
          </cell>
        </row>
      </sheetData>
      <sheetData sheetId="8">
        <row r="8">
          <cell r="B8" t="str">
            <v>Pensions Individual non-linked</v>
          </cell>
          <cell r="C8">
            <v>0</v>
          </cell>
          <cell r="D8">
            <v>0</v>
          </cell>
          <cell r="E8">
            <v>0</v>
          </cell>
          <cell r="F8">
            <v>0</v>
          </cell>
          <cell r="K8">
            <v>0</v>
          </cell>
          <cell r="L8">
            <v>0</v>
          </cell>
          <cell r="M8">
            <v>0</v>
          </cell>
          <cell r="N8">
            <v>0</v>
          </cell>
        </row>
        <row r="9">
          <cell r="B9" t="str">
            <v>Pensions Individual linked</v>
          </cell>
          <cell r="C9">
            <v>0</v>
          </cell>
          <cell r="D9">
            <v>0</v>
          </cell>
          <cell r="E9">
            <v>0</v>
          </cell>
          <cell r="F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Other (non-linked)</v>
          </cell>
          <cell r="C15">
            <v>0</v>
          </cell>
          <cell r="D15">
            <v>0</v>
          </cell>
          <cell r="E15">
            <v>0</v>
          </cell>
          <cell r="F15">
            <v>0</v>
          </cell>
          <cell r="K15">
            <v>0</v>
          </cell>
          <cell r="L15">
            <v>0</v>
          </cell>
          <cell r="M15">
            <v>0</v>
          </cell>
          <cell r="N15">
            <v>0</v>
          </cell>
        </row>
        <row r="16">
          <cell r="B16" t="str">
            <v>Other (linked)</v>
          </cell>
          <cell r="C16">
            <v>0</v>
          </cell>
          <cell r="D16">
            <v>0</v>
          </cell>
          <cell r="E16">
            <v>0</v>
          </cell>
          <cell r="F16">
            <v>0</v>
          </cell>
          <cell r="K16">
            <v>0</v>
          </cell>
          <cell r="L16">
            <v>0</v>
          </cell>
          <cell r="M16">
            <v>0</v>
          </cell>
          <cell r="N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K18">
            <v>0</v>
          </cell>
          <cell r="L18">
            <v>0</v>
          </cell>
          <cell r="M18">
            <v>0</v>
          </cell>
          <cell r="N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Annuities - Exceptional Bulk</v>
          </cell>
          <cell r="B20" t="str">
            <v>Annuities - Exceptional Bulk</v>
          </cell>
          <cell r="C20">
            <v>0</v>
          </cell>
          <cell r="D20">
            <v>0</v>
          </cell>
          <cell r="E20">
            <v>0</v>
          </cell>
          <cell r="F20">
            <v>0</v>
          </cell>
          <cell r="K20">
            <v>0</v>
          </cell>
          <cell r="L20">
            <v>0</v>
          </cell>
          <cell r="M20">
            <v>0</v>
          </cell>
          <cell r="N20">
            <v>0</v>
          </cell>
        </row>
        <row r="21">
          <cell r="A21" t="str">
            <v>Annuities - Other Bulk</v>
          </cell>
          <cell r="B21" t="str">
            <v>Annuities - Other Bulk</v>
          </cell>
          <cell r="C21">
            <v>0</v>
          </cell>
          <cell r="D21">
            <v>0</v>
          </cell>
          <cell r="E21">
            <v>0</v>
          </cell>
          <cell r="F21">
            <v>0</v>
          </cell>
          <cell r="K21">
            <v>0</v>
          </cell>
          <cell r="L21">
            <v>0</v>
          </cell>
          <cell r="M21">
            <v>0</v>
          </cell>
          <cell r="N21">
            <v>0</v>
          </cell>
        </row>
        <row r="22">
          <cell r="A22" t="str">
            <v>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DSS Rebates</v>
          </cell>
          <cell r="C24">
            <v>0</v>
          </cell>
          <cell r="D24">
            <v>0</v>
          </cell>
          <cell r="E24">
            <v>0</v>
          </cell>
          <cell r="F24">
            <v>0</v>
          </cell>
          <cell r="K24">
            <v>0</v>
          </cell>
          <cell r="L24">
            <v>0</v>
          </cell>
          <cell r="M24">
            <v>0</v>
          </cell>
          <cell r="N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41">
          <cell r="A41" t="str">
            <v>Annuities - Exceptional Bulk</v>
          </cell>
          <cell r="B41" t="str">
            <v>Annuities - Exceptional Bulk</v>
          </cell>
          <cell r="C41">
            <v>0</v>
          </cell>
          <cell r="D41">
            <v>0</v>
          </cell>
          <cell r="E41">
            <v>0</v>
          </cell>
          <cell r="F41">
            <v>0</v>
          </cell>
          <cell r="G41">
            <v>0</v>
          </cell>
          <cell r="H41">
            <v>0</v>
          </cell>
          <cell r="I41">
            <v>0</v>
          </cell>
          <cell r="K41">
            <v>0</v>
          </cell>
          <cell r="L41">
            <v>0</v>
          </cell>
          <cell r="M41">
            <v>0</v>
          </cell>
          <cell r="N41">
            <v>0</v>
          </cell>
          <cell r="O41">
            <v>0</v>
          </cell>
        </row>
        <row r="42">
          <cell r="A42" t="str">
            <v>Annuities - Other Bulk</v>
          </cell>
          <cell r="B42" t="str">
            <v>Annuities - Other Bulk</v>
          </cell>
          <cell r="C42">
            <v>144.2</v>
          </cell>
          <cell r="D42">
            <v>207.60000000000002</v>
          </cell>
          <cell r="E42">
            <v>122.69999999999999</v>
          </cell>
          <cell r="F42">
            <v>100.60000000000002</v>
          </cell>
          <cell r="G42">
            <v>144.2</v>
          </cell>
          <cell r="H42">
            <v>351.8</v>
          </cell>
          <cell r="I42">
            <v>474.5</v>
          </cell>
          <cell r="J42">
            <v>575.1</v>
          </cell>
          <cell r="K42">
            <v>58.2</v>
          </cell>
          <cell r="L42">
            <v>105.08</v>
          </cell>
          <cell r="M42">
            <v>0</v>
          </cell>
          <cell r="N42">
            <v>0</v>
          </cell>
          <cell r="O42">
            <v>58.2</v>
          </cell>
          <cell r="P42">
            <v>163.28</v>
          </cell>
        </row>
        <row r="43">
          <cell r="A43" t="str">
            <v>Annuities - Individual WP</v>
          </cell>
          <cell r="B43" t="str">
            <v>Annuities - Individual WP</v>
          </cell>
          <cell r="C43">
            <v>29.4</v>
          </cell>
          <cell r="D43">
            <v>31</v>
          </cell>
          <cell r="E43">
            <v>23.4</v>
          </cell>
          <cell r="F43">
            <v>19.699999999999996</v>
          </cell>
          <cell r="G43">
            <v>29.4</v>
          </cell>
          <cell r="H43">
            <v>60.4</v>
          </cell>
          <cell r="I43">
            <v>83.8</v>
          </cell>
          <cell r="J43">
            <v>103.5</v>
          </cell>
          <cell r="K43">
            <v>13.536885000000002</v>
          </cell>
          <cell r="L43">
            <v>17.183114999999997</v>
          </cell>
          <cell r="M43">
            <v>0</v>
          </cell>
          <cell r="N43">
            <v>0</v>
          </cell>
          <cell r="O43">
            <v>13.536885000000002</v>
          </cell>
          <cell r="P43">
            <v>30.72</v>
          </cell>
        </row>
        <row r="44">
          <cell r="A44" t="str">
            <v>Annuities - Individual RPI</v>
          </cell>
          <cell r="B44" t="str">
            <v>Annuities - Individual RPI</v>
          </cell>
          <cell r="C44">
            <v>7.6</v>
          </cell>
          <cell r="D44">
            <v>8.1</v>
          </cell>
          <cell r="E44">
            <v>8.000000000000002</v>
          </cell>
          <cell r="F44">
            <v>10.599999999999993</v>
          </cell>
          <cell r="G44">
            <v>7.6</v>
          </cell>
          <cell r="H44">
            <v>15.7</v>
          </cell>
          <cell r="I44">
            <v>23.7</v>
          </cell>
          <cell r="J44">
            <v>34.3</v>
          </cell>
          <cell r="K44">
            <v>9.042548</v>
          </cell>
          <cell r="L44">
            <v>14.417452</v>
          </cell>
          <cell r="M44">
            <v>0</v>
          </cell>
          <cell r="N44">
            <v>0</v>
          </cell>
          <cell r="O44">
            <v>9.042548</v>
          </cell>
          <cell r="P44">
            <v>23.46</v>
          </cell>
        </row>
        <row r="45">
          <cell r="A45" t="str">
            <v>Annuities - Individual NP</v>
          </cell>
          <cell r="B45" t="str">
            <v>Annuities - Individual NP</v>
          </cell>
          <cell r="C45">
            <v>36.2</v>
          </cell>
          <cell r="D45">
            <v>51.8</v>
          </cell>
          <cell r="E45">
            <v>65.5</v>
          </cell>
          <cell r="F45">
            <v>70.5</v>
          </cell>
          <cell r="G45">
            <v>36.2</v>
          </cell>
          <cell r="H45">
            <v>88</v>
          </cell>
          <cell r="I45">
            <v>153.5</v>
          </cell>
          <cell r="J45">
            <v>224</v>
          </cell>
          <cell r="K45">
            <v>39.712161</v>
          </cell>
          <cell r="L45">
            <v>97.94783899999999</v>
          </cell>
          <cell r="M45">
            <v>0</v>
          </cell>
          <cell r="N45">
            <v>0</v>
          </cell>
          <cell r="O45">
            <v>39.712161</v>
          </cell>
          <cell r="P45">
            <v>137.66</v>
          </cell>
        </row>
        <row r="46">
          <cell r="B46" t="str">
            <v>Annuities - Unsplit External</v>
          </cell>
          <cell r="C46">
            <v>5.6</v>
          </cell>
          <cell r="D46">
            <v>13.4</v>
          </cell>
          <cell r="E46">
            <v>28.60000000000001</v>
          </cell>
          <cell r="F46">
            <v>48.499999999999986</v>
          </cell>
          <cell r="G46">
            <v>5.6</v>
          </cell>
          <cell r="H46">
            <v>19</v>
          </cell>
          <cell r="I46">
            <v>47.60000000000001</v>
          </cell>
          <cell r="J46">
            <v>96.1</v>
          </cell>
          <cell r="K46">
            <v>17.437326</v>
          </cell>
          <cell r="L46">
            <v>25.332674000000004</v>
          </cell>
          <cell r="M46">
            <v>0</v>
          </cell>
          <cell r="N46">
            <v>0</v>
          </cell>
          <cell r="O46">
            <v>17.437326</v>
          </cell>
          <cell r="P46">
            <v>42.77</v>
          </cell>
        </row>
        <row r="47">
          <cell r="A47" t="str">
            <v>Annuities</v>
          </cell>
          <cell r="C47">
            <v>222.99999999999997</v>
          </cell>
          <cell r="D47">
            <v>311.9</v>
          </cell>
          <cell r="E47">
            <v>248.20000000000005</v>
          </cell>
          <cell r="F47">
            <v>249.89999999999998</v>
          </cell>
          <cell r="G47">
            <v>222.99999999999997</v>
          </cell>
          <cell r="H47">
            <v>534.9</v>
          </cell>
          <cell r="I47">
            <v>783.1</v>
          </cell>
          <cell r="J47">
            <v>1033</v>
          </cell>
          <cell r="K47">
            <v>137.92892</v>
          </cell>
          <cell r="L47">
            <v>259.96108</v>
          </cell>
          <cell r="M47">
            <v>0</v>
          </cell>
          <cell r="N47">
            <v>0</v>
          </cell>
          <cell r="O47">
            <v>137.92892</v>
          </cell>
          <cell r="P47">
            <v>397.89</v>
          </cell>
          <cell r="Q47">
            <v>0</v>
          </cell>
          <cell r="R47">
            <v>0</v>
          </cell>
        </row>
        <row r="48">
          <cell r="A48" t="str">
            <v>Sub-Total</v>
          </cell>
          <cell r="C48">
            <v>222.99999999999997</v>
          </cell>
          <cell r="D48">
            <v>311.9</v>
          </cell>
          <cell r="E48">
            <v>248.20000000000005</v>
          </cell>
          <cell r="F48">
            <v>249.89999999999998</v>
          </cell>
          <cell r="G48">
            <v>222.99999999999997</v>
          </cell>
          <cell r="H48">
            <v>534.9</v>
          </cell>
          <cell r="I48">
            <v>783.1</v>
          </cell>
          <cell r="J48">
            <v>1033</v>
          </cell>
          <cell r="K48">
            <v>137.92892</v>
          </cell>
          <cell r="L48">
            <v>259.96108</v>
          </cell>
          <cell r="M48">
            <v>0</v>
          </cell>
          <cell r="N48">
            <v>0</v>
          </cell>
          <cell r="O48">
            <v>137.92892</v>
          </cell>
          <cell r="P48">
            <v>397.89</v>
          </cell>
          <cell r="Q48">
            <v>0</v>
          </cell>
          <cell r="R48">
            <v>0</v>
          </cell>
        </row>
        <row r="49">
          <cell r="B49" t="str">
            <v>DSS Rebates</v>
          </cell>
          <cell r="C49">
            <v>0</v>
          </cell>
          <cell r="D49">
            <v>0</v>
          </cell>
          <cell r="E49">
            <v>0</v>
          </cell>
          <cell r="F49">
            <v>0</v>
          </cell>
          <cell r="K49">
            <v>0</v>
          </cell>
          <cell r="L49">
            <v>0</v>
          </cell>
          <cell r="M49">
            <v>0</v>
          </cell>
          <cell r="N49">
            <v>0</v>
          </cell>
        </row>
        <row r="50">
          <cell r="A50" t="str">
            <v>DSS Rebates</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1">
          <cell r="A51" t="str">
            <v>Total</v>
          </cell>
          <cell r="C51">
            <v>222.99999999999997</v>
          </cell>
          <cell r="D51">
            <v>311.9</v>
          </cell>
          <cell r="E51">
            <v>248.20000000000005</v>
          </cell>
          <cell r="F51">
            <v>249.89999999999998</v>
          </cell>
          <cell r="G51">
            <v>222.99999999999997</v>
          </cell>
          <cell r="H51">
            <v>534.9</v>
          </cell>
          <cell r="I51">
            <v>783.1</v>
          </cell>
          <cell r="J51">
            <v>1033</v>
          </cell>
          <cell r="K51">
            <v>137.92892</v>
          </cell>
          <cell r="L51">
            <v>259.96108</v>
          </cell>
          <cell r="M51">
            <v>0</v>
          </cell>
          <cell r="N51">
            <v>0</v>
          </cell>
          <cell r="O51">
            <v>137.92892</v>
          </cell>
          <cell r="P51">
            <v>397.89</v>
          </cell>
          <cell r="Q51">
            <v>0</v>
          </cell>
          <cell r="R51">
            <v>0</v>
          </cell>
        </row>
      </sheetData>
      <sheetData sheetId="9">
        <row r="8">
          <cell r="B8" t="str">
            <v>Pensions Individual non-linked</v>
          </cell>
          <cell r="C8">
            <v>2.0900000000000007</v>
          </cell>
          <cell r="D8">
            <v>8.34</v>
          </cell>
          <cell r="E8">
            <v>2.869999999999999</v>
          </cell>
          <cell r="F8">
            <v>1.799999999999999</v>
          </cell>
          <cell r="G8">
            <v>2.0900000000000007</v>
          </cell>
          <cell r="H8">
            <v>10.430000000000001</v>
          </cell>
          <cell r="I8">
            <v>13.3</v>
          </cell>
          <cell r="J8">
            <v>15.1</v>
          </cell>
          <cell r="K8">
            <v>2.99</v>
          </cell>
          <cell r="L8">
            <v>3.59</v>
          </cell>
          <cell r="M8">
            <v>0</v>
          </cell>
          <cell r="N8">
            <v>0</v>
          </cell>
          <cell r="O8">
            <v>2.99</v>
          </cell>
          <cell r="P8">
            <v>6.58</v>
          </cell>
          <cell r="Q8">
            <v>0</v>
          </cell>
          <cell r="R8">
            <v>0</v>
          </cell>
        </row>
        <row r="9">
          <cell r="B9" t="str">
            <v>Pensions Individual linked</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A10" t="str">
            <v>Individual Pensions</v>
          </cell>
          <cell r="C10">
            <v>2.0900000000000007</v>
          </cell>
          <cell r="D10">
            <v>8.34</v>
          </cell>
          <cell r="E10">
            <v>2.869999999999999</v>
          </cell>
          <cell r="F10">
            <v>1.799999999999999</v>
          </cell>
          <cell r="G10">
            <v>2.0900000000000007</v>
          </cell>
          <cell r="H10">
            <v>10.430000000000001</v>
          </cell>
          <cell r="I10">
            <v>13.3</v>
          </cell>
          <cell r="J10">
            <v>15.1</v>
          </cell>
          <cell r="K10">
            <v>2.99</v>
          </cell>
          <cell r="L10">
            <v>3.59</v>
          </cell>
          <cell r="M10">
            <v>0</v>
          </cell>
          <cell r="N10">
            <v>0</v>
          </cell>
          <cell r="O10">
            <v>2.99</v>
          </cell>
          <cell r="P10">
            <v>6.58</v>
          </cell>
          <cell r="Q10">
            <v>0</v>
          </cell>
          <cell r="R10">
            <v>0</v>
          </cell>
        </row>
        <row r="11">
          <cell r="B11" t="str">
            <v>Pensions Corporate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Prudence Bond (linked)</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Other (non-linked)</v>
          </cell>
          <cell r="C15">
            <v>0.47999999999999954</v>
          </cell>
          <cell r="D15">
            <v>0.9700000000000006</v>
          </cell>
          <cell r="E15">
            <v>1.0499999999999998</v>
          </cell>
          <cell r="F15">
            <v>1.1400000000000006</v>
          </cell>
          <cell r="G15">
            <v>0.47999999999999954</v>
          </cell>
          <cell r="H15">
            <v>1.4500000000000002</v>
          </cell>
          <cell r="I15">
            <v>2.5</v>
          </cell>
          <cell r="J15">
            <v>3.6400000000000006</v>
          </cell>
          <cell r="K15">
            <v>1.04</v>
          </cell>
          <cell r="L15">
            <v>1.13</v>
          </cell>
          <cell r="M15">
            <v>0</v>
          </cell>
          <cell r="N15">
            <v>0</v>
          </cell>
          <cell r="O15">
            <v>1.04</v>
          </cell>
          <cell r="P15">
            <v>2.17</v>
          </cell>
          <cell r="Q15">
            <v>0</v>
          </cell>
          <cell r="R15">
            <v>0</v>
          </cell>
        </row>
        <row r="16">
          <cell r="B16" t="str">
            <v>Other (linked)</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row r="17">
          <cell r="A17" t="str">
            <v>Life</v>
          </cell>
          <cell r="C17">
            <v>0.47999999999999954</v>
          </cell>
          <cell r="D17">
            <v>0.9700000000000006</v>
          </cell>
          <cell r="E17">
            <v>1.0499999999999998</v>
          </cell>
          <cell r="F17">
            <v>1.1400000000000006</v>
          </cell>
          <cell r="G17">
            <v>0.47999999999999954</v>
          </cell>
          <cell r="H17">
            <v>1.4500000000000002</v>
          </cell>
          <cell r="I17">
            <v>2.5</v>
          </cell>
          <cell r="J17">
            <v>3.6400000000000006</v>
          </cell>
          <cell r="K17">
            <v>1.04</v>
          </cell>
          <cell r="L17">
            <v>1.13</v>
          </cell>
          <cell r="M17">
            <v>0</v>
          </cell>
          <cell r="N17">
            <v>0</v>
          </cell>
          <cell r="O17">
            <v>1.04</v>
          </cell>
          <cell r="P17">
            <v>2.17</v>
          </cell>
          <cell r="Q17">
            <v>0</v>
          </cell>
          <cell r="R17">
            <v>0</v>
          </cell>
        </row>
        <row r="18">
          <cell r="B18" t="str">
            <v>Investment Products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External</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Individual 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2.5700000000000003</v>
          </cell>
          <cell r="D23">
            <v>9.310000000000002</v>
          </cell>
          <cell r="E23">
            <v>3.9199999999999946</v>
          </cell>
          <cell r="F23">
            <v>2.940000000000005</v>
          </cell>
          <cell r="G23">
            <v>2.5700000000000003</v>
          </cell>
          <cell r="H23">
            <v>11.880000000000003</v>
          </cell>
          <cell r="I23">
            <v>15.799999999999997</v>
          </cell>
          <cell r="J23">
            <v>18.740000000000002</v>
          </cell>
          <cell r="K23">
            <v>4.03</v>
          </cell>
          <cell r="L23">
            <v>4.72</v>
          </cell>
          <cell r="M23">
            <v>0</v>
          </cell>
          <cell r="N23">
            <v>0</v>
          </cell>
          <cell r="O23">
            <v>4.03</v>
          </cell>
          <cell r="P23">
            <v>8.75</v>
          </cell>
          <cell r="Q23">
            <v>0</v>
          </cell>
          <cell r="R23">
            <v>0</v>
          </cell>
        </row>
        <row r="24">
          <cell r="B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2.5700000000000003</v>
          </cell>
          <cell r="D26">
            <v>9.310000000000002</v>
          </cell>
          <cell r="E26">
            <v>3.9199999999999946</v>
          </cell>
          <cell r="F26">
            <v>2.940000000000005</v>
          </cell>
          <cell r="G26">
            <v>2.5700000000000003</v>
          </cell>
          <cell r="H26">
            <v>11.880000000000003</v>
          </cell>
          <cell r="I26">
            <v>15.799999999999997</v>
          </cell>
          <cell r="J26">
            <v>18.740000000000002</v>
          </cell>
          <cell r="K26">
            <v>4.03</v>
          </cell>
          <cell r="L26">
            <v>4.72</v>
          </cell>
          <cell r="M26">
            <v>0</v>
          </cell>
          <cell r="N26">
            <v>0</v>
          </cell>
          <cell r="O26">
            <v>4.03</v>
          </cell>
          <cell r="P26">
            <v>8.75</v>
          </cell>
          <cell r="Q26">
            <v>0</v>
          </cell>
          <cell r="R26">
            <v>0</v>
          </cell>
        </row>
        <row r="29">
          <cell r="B29" t="str">
            <v>Pensions Individual non-linked</v>
          </cell>
          <cell r="C29">
            <v>3.1500000000000012</v>
          </cell>
          <cell r="D29">
            <v>5.579999999999999</v>
          </cell>
          <cell r="E29">
            <v>2.6599999999999984</v>
          </cell>
          <cell r="F29">
            <v>2.410000000000002</v>
          </cell>
          <cell r="G29">
            <v>3.1500000000000012</v>
          </cell>
          <cell r="H29">
            <v>8.73</v>
          </cell>
          <cell r="I29">
            <v>11.389999999999999</v>
          </cell>
          <cell r="J29">
            <v>13.8</v>
          </cell>
          <cell r="K29">
            <v>5.48</v>
          </cell>
          <cell r="L29">
            <v>4.859999999999999</v>
          </cell>
          <cell r="M29">
            <v>0</v>
          </cell>
          <cell r="N29">
            <v>0</v>
          </cell>
          <cell r="O29">
            <v>5.48</v>
          </cell>
          <cell r="P29">
            <v>10.34</v>
          </cell>
          <cell r="Q29">
            <v>0</v>
          </cell>
          <cell r="R29">
            <v>0</v>
          </cell>
        </row>
        <row r="30">
          <cell r="B30" t="str">
            <v>Pensions Individual linked</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Individual Pensions</v>
          </cell>
          <cell r="C31">
            <v>3.1500000000000012</v>
          </cell>
          <cell r="D31">
            <v>5.579999999999999</v>
          </cell>
          <cell r="E31">
            <v>2.6599999999999984</v>
          </cell>
          <cell r="F31">
            <v>2.410000000000002</v>
          </cell>
          <cell r="G31">
            <v>3.1500000000000012</v>
          </cell>
          <cell r="H31">
            <v>8.73</v>
          </cell>
          <cell r="I31">
            <v>11.389999999999999</v>
          </cell>
          <cell r="J31">
            <v>13.8</v>
          </cell>
          <cell r="K31">
            <v>5.48</v>
          </cell>
          <cell r="L31">
            <v>4.859999999999999</v>
          </cell>
          <cell r="M31">
            <v>0</v>
          </cell>
          <cell r="N31">
            <v>0</v>
          </cell>
          <cell r="O31">
            <v>5.48</v>
          </cell>
          <cell r="P31">
            <v>10.34</v>
          </cell>
          <cell r="Q31">
            <v>0</v>
          </cell>
          <cell r="R31">
            <v>0</v>
          </cell>
        </row>
        <row r="32">
          <cell r="B32" t="str">
            <v>Pensions Corporate</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Corporate Pensions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t="str">
            <v>Prudence Bond (non-linked)</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(linked)</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B36" t="str">
            <v>Other (non-linked)</v>
          </cell>
          <cell r="C36">
            <v>5.130000000000024</v>
          </cell>
          <cell r="D36">
            <v>12.479999999999961</v>
          </cell>
          <cell r="E36">
            <v>22.049999999999983</v>
          </cell>
          <cell r="F36">
            <v>30.890000000000043</v>
          </cell>
          <cell r="G36">
            <v>5.130000000000024</v>
          </cell>
          <cell r="H36">
            <v>17.609999999999985</v>
          </cell>
          <cell r="I36">
            <v>39.65999999999997</v>
          </cell>
          <cell r="J36">
            <v>70.55000000000001</v>
          </cell>
          <cell r="K36">
            <v>17.32</v>
          </cell>
          <cell r="L36">
            <v>19.380000000000003</v>
          </cell>
          <cell r="M36">
            <v>0</v>
          </cell>
          <cell r="N36">
            <v>0</v>
          </cell>
          <cell r="O36">
            <v>17.32</v>
          </cell>
          <cell r="P36">
            <v>36.7</v>
          </cell>
          <cell r="Q36">
            <v>0</v>
          </cell>
          <cell r="R36">
            <v>0</v>
          </cell>
        </row>
        <row r="37">
          <cell r="B37" t="str">
            <v>Other (linked)</v>
          </cell>
          <cell r="C37">
            <v>0.020000000000000018</v>
          </cell>
          <cell r="D37">
            <v>-0.040000000000000036</v>
          </cell>
          <cell r="E37">
            <v>0.2999999999999998</v>
          </cell>
          <cell r="F37">
            <v>0.10999999999999988</v>
          </cell>
          <cell r="G37">
            <v>0.020000000000000018</v>
          </cell>
          <cell r="H37">
            <v>-0.020000000000000018</v>
          </cell>
          <cell r="I37">
            <v>0.2799999999999998</v>
          </cell>
          <cell r="J37">
            <v>0.3899999999999997</v>
          </cell>
          <cell r="K37">
            <v>0.066</v>
          </cell>
          <cell r="L37">
            <v>0.24400000000000005</v>
          </cell>
          <cell r="M37">
            <v>0</v>
          </cell>
          <cell r="N37">
            <v>0</v>
          </cell>
          <cell r="O37">
            <v>0.066</v>
          </cell>
          <cell r="P37">
            <v>0.31000000000000005</v>
          </cell>
          <cell r="Q37">
            <v>0</v>
          </cell>
          <cell r="R37">
            <v>0</v>
          </cell>
        </row>
        <row r="38">
          <cell r="A38" t="str">
            <v>Life</v>
          </cell>
          <cell r="C38">
            <v>5.15000000000002</v>
          </cell>
          <cell r="D38">
            <v>12.439999999999955</v>
          </cell>
          <cell r="E38">
            <v>22.349999999999994</v>
          </cell>
          <cell r="F38">
            <v>31.00000000000003</v>
          </cell>
          <cell r="G38">
            <v>5.15000000000002</v>
          </cell>
          <cell r="H38">
            <v>17.589999999999975</v>
          </cell>
          <cell r="I38">
            <v>39.93999999999997</v>
          </cell>
          <cell r="J38">
            <v>70.94</v>
          </cell>
          <cell r="K38">
            <v>17.386</v>
          </cell>
          <cell r="L38">
            <v>19.624000000000006</v>
          </cell>
          <cell r="M38">
            <v>0</v>
          </cell>
          <cell r="N38">
            <v>0</v>
          </cell>
          <cell r="O38">
            <v>17.386</v>
          </cell>
          <cell r="P38">
            <v>37.010000000000005</v>
          </cell>
          <cell r="Q38">
            <v>0</v>
          </cell>
          <cell r="R38">
            <v>0</v>
          </cell>
        </row>
        <row r="39">
          <cell r="B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A40" t="str">
            <v>Investment Products</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t="str">
            <v>Annuities - Internal</v>
          </cell>
          <cell r="C41">
            <v>119.39</v>
          </cell>
          <cell r="D41">
            <v>123.21</v>
          </cell>
          <cell r="E41">
            <v>120.20000000000003</v>
          </cell>
          <cell r="F41">
            <v>124.2</v>
          </cell>
          <cell r="G41">
            <v>119.39</v>
          </cell>
          <cell r="H41">
            <v>242.6</v>
          </cell>
          <cell r="I41">
            <v>362.8</v>
          </cell>
          <cell r="J41">
            <v>487</v>
          </cell>
          <cell r="K41">
            <v>135.78719800000002</v>
          </cell>
          <cell r="L41">
            <v>141.04280199999997</v>
          </cell>
          <cell r="M41">
            <v>0</v>
          </cell>
          <cell r="N41">
            <v>0</v>
          </cell>
          <cell r="O41">
            <v>135.78719800000002</v>
          </cell>
          <cell r="P41">
            <v>276.83</v>
          </cell>
          <cell r="Q41">
            <v>0</v>
          </cell>
          <cell r="R41">
            <v>0</v>
          </cell>
        </row>
        <row r="42">
          <cell r="B42" t="str">
            <v>Annuities - External (Advice Centre)</v>
          </cell>
          <cell r="C42">
            <v>9.01</v>
          </cell>
          <cell r="D42">
            <v>3.09</v>
          </cell>
          <cell r="E42">
            <v>0.14000000000000057</v>
          </cell>
          <cell r="F42">
            <v>0</v>
          </cell>
          <cell r="G42">
            <v>9.01</v>
          </cell>
          <cell r="H42">
            <v>12.1</v>
          </cell>
          <cell r="I42">
            <v>12.24</v>
          </cell>
          <cell r="J42">
            <v>12.24</v>
          </cell>
          <cell r="K42">
            <v>7.630297</v>
          </cell>
          <cell r="L42">
            <v>13.119703000000001</v>
          </cell>
          <cell r="M42">
            <v>0</v>
          </cell>
          <cell r="N42">
            <v>0</v>
          </cell>
          <cell r="O42">
            <v>7.630297</v>
          </cell>
          <cell r="P42">
            <v>20.75</v>
          </cell>
          <cell r="Q42">
            <v>0</v>
          </cell>
          <cell r="R42">
            <v>0</v>
          </cell>
        </row>
        <row r="43">
          <cell r="A43" t="str">
            <v>Individual Annuities</v>
          </cell>
          <cell r="C43">
            <v>128.4</v>
          </cell>
          <cell r="D43">
            <v>126.29999999999998</v>
          </cell>
          <cell r="E43">
            <v>120.34000000000003</v>
          </cell>
          <cell r="F43">
            <v>124.20000000000002</v>
          </cell>
          <cell r="G43">
            <v>128.4</v>
          </cell>
          <cell r="H43">
            <v>254.7</v>
          </cell>
          <cell r="I43">
            <v>375.04</v>
          </cell>
          <cell r="J43">
            <v>499.24</v>
          </cell>
          <cell r="K43">
            <v>143.41749500000003</v>
          </cell>
          <cell r="L43">
            <v>154.16250499999995</v>
          </cell>
          <cell r="M43">
            <v>0</v>
          </cell>
          <cell r="N43">
            <v>0</v>
          </cell>
          <cell r="O43">
            <v>143.41749500000003</v>
          </cell>
          <cell r="P43">
            <v>297.58</v>
          </cell>
          <cell r="Q43">
            <v>0</v>
          </cell>
          <cell r="R43">
            <v>0</v>
          </cell>
        </row>
        <row r="44">
          <cell r="A44" t="str">
            <v>Sub-Total</v>
          </cell>
          <cell r="C44">
            <v>136.70000000000005</v>
          </cell>
          <cell r="D44">
            <v>144.31999999999996</v>
          </cell>
          <cell r="E44">
            <v>145.34999999999997</v>
          </cell>
          <cell r="F44">
            <v>157.60999999999996</v>
          </cell>
          <cell r="G44">
            <v>136.70000000000005</v>
          </cell>
          <cell r="H44">
            <v>281.02</v>
          </cell>
          <cell r="I44">
            <v>426.37</v>
          </cell>
          <cell r="J44">
            <v>583.9799999999999</v>
          </cell>
          <cell r="K44">
            <v>166.28349500000002</v>
          </cell>
          <cell r="L44">
            <v>178.64650499999993</v>
          </cell>
          <cell r="M44">
            <v>0</v>
          </cell>
          <cell r="N44">
            <v>0</v>
          </cell>
          <cell r="O44">
            <v>166.28349500000002</v>
          </cell>
          <cell r="P44">
            <v>344.92999999999995</v>
          </cell>
          <cell r="Q44">
            <v>0</v>
          </cell>
          <cell r="R44">
            <v>0</v>
          </cell>
        </row>
        <row r="45">
          <cell r="B45" t="str">
            <v>DSS Rebates</v>
          </cell>
          <cell r="C45">
            <v>175</v>
          </cell>
          <cell r="D45">
            <v>0</v>
          </cell>
          <cell r="E45">
            <v>0</v>
          </cell>
          <cell r="F45">
            <v>10</v>
          </cell>
          <cell r="G45">
            <v>175</v>
          </cell>
          <cell r="H45">
            <v>175</v>
          </cell>
          <cell r="I45">
            <v>175</v>
          </cell>
          <cell r="J45">
            <v>185</v>
          </cell>
          <cell r="K45">
            <v>195</v>
          </cell>
          <cell r="L45">
            <v>0</v>
          </cell>
          <cell r="M45">
            <v>0</v>
          </cell>
          <cell r="N45">
            <v>0</v>
          </cell>
          <cell r="O45">
            <v>195</v>
          </cell>
          <cell r="P45">
            <v>195</v>
          </cell>
          <cell r="Q45">
            <v>0</v>
          </cell>
          <cell r="R45">
            <v>0</v>
          </cell>
        </row>
        <row r="46">
          <cell r="A46" t="str">
            <v>DSS Rebates</v>
          </cell>
          <cell r="C46">
            <v>175</v>
          </cell>
          <cell r="D46">
            <v>0</v>
          </cell>
          <cell r="E46">
            <v>0</v>
          </cell>
          <cell r="F46">
            <v>10</v>
          </cell>
          <cell r="G46">
            <v>175</v>
          </cell>
          <cell r="H46">
            <v>175</v>
          </cell>
          <cell r="I46">
            <v>175</v>
          </cell>
          <cell r="J46">
            <v>185</v>
          </cell>
          <cell r="K46">
            <v>195</v>
          </cell>
          <cell r="L46">
            <v>0</v>
          </cell>
          <cell r="M46">
            <v>0</v>
          </cell>
          <cell r="N46">
            <v>0</v>
          </cell>
          <cell r="O46">
            <v>195</v>
          </cell>
          <cell r="P46">
            <v>195</v>
          </cell>
          <cell r="Q46">
            <v>0</v>
          </cell>
          <cell r="R46">
            <v>0</v>
          </cell>
        </row>
        <row r="47">
          <cell r="A47" t="str">
            <v>Total</v>
          </cell>
          <cell r="C47">
            <v>311.70000000000005</v>
          </cell>
          <cell r="D47">
            <v>144.31999999999996</v>
          </cell>
          <cell r="E47">
            <v>145.34999999999997</v>
          </cell>
          <cell r="F47">
            <v>167.60999999999996</v>
          </cell>
          <cell r="G47">
            <v>311.70000000000005</v>
          </cell>
          <cell r="H47">
            <v>456.02</v>
          </cell>
          <cell r="I47">
            <v>601.37</v>
          </cell>
          <cell r="J47">
            <v>768.9799999999999</v>
          </cell>
          <cell r="K47">
            <v>361.283495</v>
          </cell>
          <cell r="L47">
            <v>178.64650499999993</v>
          </cell>
          <cell r="M47">
            <v>0</v>
          </cell>
          <cell r="N47">
            <v>0</v>
          </cell>
          <cell r="O47">
            <v>361.283495</v>
          </cell>
          <cell r="P47">
            <v>539.93</v>
          </cell>
          <cell r="Q47">
            <v>0</v>
          </cell>
          <cell r="R47">
            <v>0</v>
          </cell>
        </row>
      </sheetData>
      <sheetData sheetId="11">
        <row r="8">
          <cell r="B8" t="str">
            <v>Pensions Individual non-linked</v>
          </cell>
          <cell r="C8">
            <v>-5.55</v>
          </cell>
          <cell r="D8">
            <v>-3.8899999999999997</v>
          </cell>
          <cell r="E8">
            <v>-0.7599999999999998</v>
          </cell>
          <cell r="F8">
            <v>-0.9000000000000004</v>
          </cell>
          <cell r="G8">
            <v>-5.55</v>
          </cell>
          <cell r="H8">
            <v>-9.44</v>
          </cell>
          <cell r="I8">
            <v>-10.2</v>
          </cell>
          <cell r="J8">
            <v>-11.1</v>
          </cell>
          <cell r="K8">
            <v>0</v>
          </cell>
          <cell r="L8">
            <v>0</v>
          </cell>
          <cell r="M8">
            <v>0</v>
          </cell>
          <cell r="N8">
            <v>0</v>
          </cell>
          <cell r="O8">
            <v>0</v>
          </cell>
        </row>
        <row r="9">
          <cell r="B9" t="str">
            <v>Pensions Individual linked</v>
          </cell>
          <cell r="C9">
            <v>0</v>
          </cell>
          <cell r="D9">
            <v>0</v>
          </cell>
          <cell r="E9">
            <v>0</v>
          </cell>
          <cell r="F9">
            <v>0</v>
          </cell>
          <cell r="G9">
            <v>0</v>
          </cell>
          <cell r="K9">
            <v>0</v>
          </cell>
          <cell r="L9">
            <v>0</v>
          </cell>
          <cell r="M9">
            <v>0</v>
          </cell>
          <cell r="N9">
            <v>0</v>
          </cell>
          <cell r="O9">
            <v>0</v>
          </cell>
        </row>
        <row r="10">
          <cell r="A10" t="str">
            <v>Individual Pensions</v>
          </cell>
          <cell r="C10">
            <v>-5.55</v>
          </cell>
          <cell r="D10">
            <v>-3.8899999999999997</v>
          </cell>
          <cell r="E10">
            <v>-0.7599999999999998</v>
          </cell>
          <cell r="F10">
            <v>-0.9000000000000004</v>
          </cell>
          <cell r="G10">
            <v>-5.55</v>
          </cell>
          <cell r="H10">
            <v>-9.44</v>
          </cell>
          <cell r="I10">
            <v>-10.2</v>
          </cell>
          <cell r="J10">
            <v>-11.1</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G11">
            <v>0</v>
          </cell>
          <cell r="H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Home Purchaser</v>
          </cell>
          <cell r="C15">
            <v>0</v>
          </cell>
          <cell r="D15">
            <v>0</v>
          </cell>
          <cell r="E15">
            <v>0</v>
          </cell>
          <cell r="F15">
            <v>0</v>
          </cell>
          <cell r="K15">
            <v>0</v>
          </cell>
          <cell r="L15">
            <v>0</v>
          </cell>
          <cell r="M15">
            <v>0</v>
          </cell>
          <cell r="N15">
            <v>0</v>
          </cell>
        </row>
        <row r="16">
          <cell r="B16" t="str">
            <v>Other (non-linked)</v>
          </cell>
          <cell r="C16">
            <v>-4.9</v>
          </cell>
          <cell r="D16">
            <v>-1.8999999999999995</v>
          </cell>
          <cell r="E16">
            <v>-0.10000000000000053</v>
          </cell>
          <cell r="F16">
            <v>0</v>
          </cell>
          <cell r="G16">
            <v>-4.9</v>
          </cell>
          <cell r="H16">
            <v>-6.8</v>
          </cell>
          <cell r="I16">
            <v>-6.9</v>
          </cell>
          <cell r="J16">
            <v>-6.9</v>
          </cell>
          <cell r="K16">
            <v>0</v>
          </cell>
          <cell r="L16">
            <v>0</v>
          </cell>
          <cell r="M16">
            <v>0</v>
          </cell>
          <cell r="N16">
            <v>0</v>
          </cell>
          <cell r="O16">
            <v>0</v>
          </cell>
        </row>
        <row r="17">
          <cell r="B17" t="str">
            <v>Other (linked)</v>
          </cell>
          <cell r="C17">
            <v>0</v>
          </cell>
          <cell r="D17">
            <v>0</v>
          </cell>
          <cell r="E17">
            <v>0</v>
          </cell>
          <cell r="F17">
            <v>0</v>
          </cell>
          <cell r="G17">
            <v>0</v>
          </cell>
          <cell r="H17">
            <v>0</v>
          </cell>
          <cell r="I17">
            <v>0</v>
          </cell>
          <cell r="K17">
            <v>0</v>
          </cell>
          <cell r="L17">
            <v>0</v>
          </cell>
          <cell r="M17">
            <v>0</v>
          </cell>
          <cell r="N17">
            <v>0</v>
          </cell>
        </row>
        <row r="18">
          <cell r="A18" t="str">
            <v>Life</v>
          </cell>
          <cell r="C18">
            <v>-4.9</v>
          </cell>
          <cell r="D18">
            <v>-1.8999999999999995</v>
          </cell>
          <cell r="E18">
            <v>-0.10000000000000053</v>
          </cell>
          <cell r="F18">
            <v>0</v>
          </cell>
          <cell r="G18">
            <v>-4.9</v>
          </cell>
          <cell r="H18">
            <v>-6.8</v>
          </cell>
          <cell r="I18">
            <v>-6.9</v>
          </cell>
          <cell r="J18">
            <v>-6.9</v>
          </cell>
          <cell r="K18">
            <v>0</v>
          </cell>
          <cell r="L18">
            <v>0</v>
          </cell>
          <cell r="M18">
            <v>0</v>
          </cell>
          <cell r="N18">
            <v>0</v>
          </cell>
          <cell r="O18">
            <v>0</v>
          </cell>
          <cell r="P18">
            <v>0</v>
          </cell>
          <cell r="Q18">
            <v>0</v>
          </cell>
          <cell r="R18">
            <v>0</v>
          </cell>
        </row>
        <row r="19">
          <cell r="B19" t="str">
            <v>Investment Products</v>
          </cell>
        </row>
        <row r="20">
          <cell r="A20" t="str">
            <v>Investment Products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Internal</v>
          </cell>
          <cell r="C21">
            <v>0</v>
          </cell>
          <cell r="D21">
            <v>0</v>
          </cell>
          <cell r="E21">
            <v>0</v>
          </cell>
          <cell r="F21">
            <v>0</v>
          </cell>
          <cell r="K21">
            <v>0</v>
          </cell>
          <cell r="L21">
            <v>0</v>
          </cell>
          <cell r="M21">
            <v>0</v>
          </cell>
          <cell r="N21">
            <v>0</v>
          </cell>
        </row>
        <row r="22">
          <cell r="B22" t="str">
            <v>Annuities - External</v>
          </cell>
          <cell r="C22">
            <v>0</v>
          </cell>
          <cell r="D22">
            <v>0</v>
          </cell>
          <cell r="E22">
            <v>0</v>
          </cell>
          <cell r="F22">
            <v>0</v>
          </cell>
          <cell r="K22">
            <v>0</v>
          </cell>
          <cell r="L22">
            <v>0</v>
          </cell>
          <cell r="M22">
            <v>0</v>
          </cell>
          <cell r="N22">
            <v>0</v>
          </cell>
        </row>
        <row r="23">
          <cell r="A23" t="str">
            <v>Annuities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Sub-Total</v>
          </cell>
          <cell r="C24">
            <v>-10.45</v>
          </cell>
          <cell r="D24">
            <v>-5.789999999999999</v>
          </cell>
          <cell r="E24">
            <v>-0.860000000000003</v>
          </cell>
          <cell r="F24">
            <v>-0.8999999999999986</v>
          </cell>
          <cell r="G24">
            <v>-10.45</v>
          </cell>
          <cell r="H24">
            <v>-16.24</v>
          </cell>
          <cell r="I24">
            <v>-17.1</v>
          </cell>
          <cell r="J24">
            <v>-18</v>
          </cell>
          <cell r="K24">
            <v>0</v>
          </cell>
          <cell r="L24">
            <v>0</v>
          </cell>
          <cell r="M24">
            <v>0</v>
          </cell>
          <cell r="N24">
            <v>0</v>
          </cell>
          <cell r="O24">
            <v>0</v>
          </cell>
          <cell r="P24">
            <v>0</v>
          </cell>
          <cell r="Q24">
            <v>0</v>
          </cell>
          <cell r="R24">
            <v>0</v>
          </cell>
        </row>
        <row r="25">
          <cell r="B25" t="str">
            <v>DSS Rebates</v>
          </cell>
          <cell r="C25">
            <v>0</v>
          </cell>
          <cell r="D25">
            <v>0</v>
          </cell>
          <cell r="E25">
            <v>0</v>
          </cell>
          <cell r="F25">
            <v>0</v>
          </cell>
          <cell r="K25">
            <v>0</v>
          </cell>
          <cell r="L25">
            <v>0</v>
          </cell>
          <cell r="M25">
            <v>0</v>
          </cell>
          <cell r="N25">
            <v>0</v>
          </cell>
        </row>
        <row r="26">
          <cell r="A26" t="str">
            <v>DSS Rebates</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Total</v>
          </cell>
          <cell r="C27">
            <v>-10.45</v>
          </cell>
          <cell r="D27">
            <v>-5.789999999999999</v>
          </cell>
          <cell r="E27">
            <v>-0.860000000000003</v>
          </cell>
          <cell r="F27">
            <v>-0.8999999999999986</v>
          </cell>
          <cell r="G27">
            <v>-10.45</v>
          </cell>
          <cell r="H27">
            <v>-16.24</v>
          </cell>
          <cell r="I27">
            <v>-17.1</v>
          </cell>
          <cell r="J27">
            <v>-18</v>
          </cell>
          <cell r="K27">
            <v>0</v>
          </cell>
          <cell r="L27">
            <v>0</v>
          </cell>
          <cell r="M27">
            <v>0</v>
          </cell>
          <cell r="N27">
            <v>0</v>
          </cell>
          <cell r="O27">
            <v>0</v>
          </cell>
          <cell r="P27">
            <v>0</v>
          </cell>
          <cell r="Q27">
            <v>0</v>
          </cell>
          <cell r="R27">
            <v>0</v>
          </cell>
        </row>
        <row r="30">
          <cell r="B30" t="str">
            <v>Pensions Individual non-linked</v>
          </cell>
          <cell r="C30">
            <v>-5.72</v>
          </cell>
          <cell r="D30">
            <v>-5.78</v>
          </cell>
          <cell r="E30">
            <v>-0.34999999999999964</v>
          </cell>
          <cell r="F30">
            <v>-0.15000000000000036</v>
          </cell>
          <cell r="G30">
            <v>-5.72</v>
          </cell>
          <cell r="H30">
            <v>-11.5</v>
          </cell>
          <cell r="I30">
            <v>-11.85</v>
          </cell>
          <cell r="J30">
            <v>-12</v>
          </cell>
          <cell r="K30">
            <v>0</v>
          </cell>
          <cell r="L30">
            <v>0</v>
          </cell>
          <cell r="M30">
            <v>0</v>
          </cell>
          <cell r="N30">
            <v>0</v>
          </cell>
          <cell r="O30">
            <v>0</v>
          </cell>
        </row>
        <row r="31">
          <cell r="B31" t="str">
            <v>Pensions Individual linked</v>
          </cell>
          <cell r="C31">
            <v>0</v>
          </cell>
          <cell r="D31">
            <v>0</v>
          </cell>
          <cell r="E31">
            <v>0</v>
          </cell>
          <cell r="F31">
            <v>0</v>
          </cell>
          <cell r="G31">
            <v>0</v>
          </cell>
          <cell r="K31">
            <v>0</v>
          </cell>
          <cell r="L31">
            <v>0</v>
          </cell>
          <cell r="M31">
            <v>0</v>
          </cell>
          <cell r="N31">
            <v>0</v>
          </cell>
          <cell r="O31">
            <v>0</v>
          </cell>
        </row>
        <row r="32">
          <cell r="A32" t="str">
            <v>Individual Pensions</v>
          </cell>
          <cell r="C32">
            <v>-5.72</v>
          </cell>
          <cell r="D32">
            <v>-5.78</v>
          </cell>
          <cell r="E32">
            <v>-0.34999999999999964</v>
          </cell>
          <cell r="F32">
            <v>-0.15000000000000036</v>
          </cell>
          <cell r="G32">
            <v>-5.72</v>
          </cell>
          <cell r="H32">
            <v>-11.5</v>
          </cell>
          <cell r="I32">
            <v>-11.85</v>
          </cell>
          <cell r="J32">
            <v>-12</v>
          </cell>
          <cell r="K32">
            <v>0</v>
          </cell>
          <cell r="L32">
            <v>0</v>
          </cell>
          <cell r="M32">
            <v>0</v>
          </cell>
          <cell r="N32">
            <v>0</v>
          </cell>
          <cell r="O32">
            <v>0</v>
          </cell>
          <cell r="P32">
            <v>0</v>
          </cell>
          <cell r="Q32">
            <v>0</v>
          </cell>
          <cell r="R32">
            <v>0</v>
          </cell>
        </row>
        <row r="33">
          <cell r="B33" t="str">
            <v>Pensions Corporate</v>
          </cell>
          <cell r="C33">
            <v>0</v>
          </cell>
          <cell r="D33">
            <v>0</v>
          </cell>
          <cell r="E33">
            <v>0</v>
          </cell>
          <cell r="F33">
            <v>0</v>
          </cell>
          <cell r="G33">
            <v>0</v>
          </cell>
          <cell r="H33">
            <v>0</v>
          </cell>
          <cell r="I33">
            <v>0</v>
          </cell>
          <cell r="K33">
            <v>0</v>
          </cell>
          <cell r="L33">
            <v>0</v>
          </cell>
          <cell r="M33">
            <v>0</v>
          </cell>
          <cell r="N33">
            <v>0</v>
          </cell>
          <cell r="O33">
            <v>0</v>
          </cell>
          <cell r="P33">
            <v>0</v>
          </cell>
          <cell r="Q33">
            <v>0</v>
          </cell>
        </row>
        <row r="34">
          <cell r="A34" t="str">
            <v>Corporate Pensions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(non-linked)</v>
          </cell>
          <cell r="C35">
            <v>0</v>
          </cell>
          <cell r="D35">
            <v>0</v>
          </cell>
          <cell r="E35">
            <v>0</v>
          </cell>
          <cell r="F35">
            <v>0</v>
          </cell>
          <cell r="K35">
            <v>0</v>
          </cell>
          <cell r="L35">
            <v>0</v>
          </cell>
          <cell r="M35">
            <v>0</v>
          </cell>
          <cell r="N35">
            <v>0</v>
          </cell>
        </row>
        <row r="36">
          <cell r="B36" t="str">
            <v>Prudence Bond (linked)</v>
          </cell>
          <cell r="C36">
            <v>0</v>
          </cell>
          <cell r="D36">
            <v>0</v>
          </cell>
          <cell r="E36">
            <v>0</v>
          </cell>
          <cell r="F36">
            <v>0</v>
          </cell>
          <cell r="K36">
            <v>0</v>
          </cell>
          <cell r="L36">
            <v>0</v>
          </cell>
          <cell r="M36">
            <v>0</v>
          </cell>
          <cell r="N36">
            <v>0</v>
          </cell>
        </row>
        <row r="37">
          <cell r="B37" t="str">
            <v>Other (non-linked)</v>
          </cell>
          <cell r="C37">
            <v>-107.1</v>
          </cell>
          <cell r="D37">
            <v>-43</v>
          </cell>
          <cell r="E37">
            <v>-1.200000000000017</v>
          </cell>
          <cell r="F37">
            <v>-0.29999999999998295</v>
          </cell>
          <cell r="G37">
            <v>-107.1</v>
          </cell>
          <cell r="H37">
            <v>-150.1</v>
          </cell>
          <cell r="I37">
            <v>-151.3</v>
          </cell>
          <cell r="J37">
            <v>-151.6</v>
          </cell>
          <cell r="K37">
            <v>0</v>
          </cell>
          <cell r="L37">
            <v>0</v>
          </cell>
          <cell r="M37">
            <v>0</v>
          </cell>
          <cell r="N37">
            <v>0</v>
          </cell>
          <cell r="O37">
            <v>0</v>
          </cell>
        </row>
        <row r="38">
          <cell r="B38" t="str">
            <v>Other (linked)</v>
          </cell>
          <cell r="C38">
            <v>-2</v>
          </cell>
          <cell r="D38">
            <v>-1</v>
          </cell>
          <cell r="E38">
            <v>0</v>
          </cell>
          <cell r="F38">
            <v>0</v>
          </cell>
          <cell r="G38">
            <v>-2</v>
          </cell>
          <cell r="H38">
            <v>-3</v>
          </cell>
          <cell r="I38">
            <v>-3</v>
          </cell>
          <cell r="J38">
            <v>-3</v>
          </cell>
          <cell r="K38">
            <v>0</v>
          </cell>
          <cell r="L38">
            <v>0</v>
          </cell>
          <cell r="M38">
            <v>0</v>
          </cell>
          <cell r="N38">
            <v>0</v>
          </cell>
          <cell r="O38">
            <v>0</v>
          </cell>
        </row>
        <row r="39">
          <cell r="A39" t="str">
            <v>Life</v>
          </cell>
          <cell r="C39">
            <v>-109.1</v>
          </cell>
          <cell r="D39">
            <v>-44</v>
          </cell>
          <cell r="E39">
            <v>-1.200000000000017</v>
          </cell>
          <cell r="F39">
            <v>-0.29999999999998295</v>
          </cell>
          <cell r="G39">
            <v>-109.1</v>
          </cell>
          <cell r="H39">
            <v>-153.1</v>
          </cell>
          <cell r="I39">
            <v>-154.3</v>
          </cell>
          <cell r="J39">
            <v>-154.6</v>
          </cell>
          <cell r="K39">
            <v>0</v>
          </cell>
          <cell r="L39">
            <v>0</v>
          </cell>
          <cell r="M39">
            <v>0</v>
          </cell>
          <cell r="N39">
            <v>0</v>
          </cell>
          <cell r="O39">
            <v>0</v>
          </cell>
          <cell r="P39">
            <v>0</v>
          </cell>
          <cell r="Q39">
            <v>0</v>
          </cell>
          <cell r="R39">
            <v>0</v>
          </cell>
        </row>
        <row r="40">
          <cell r="B40" t="str">
            <v>Investment Products</v>
          </cell>
        </row>
        <row r="41">
          <cell r="A41" t="str">
            <v>Investment Products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t="str">
            <v>Annuities - Internal</v>
          </cell>
          <cell r="C42">
            <v>0</v>
          </cell>
          <cell r="D42">
            <v>0</v>
          </cell>
          <cell r="E42">
            <v>0</v>
          </cell>
          <cell r="F42">
            <v>0</v>
          </cell>
          <cell r="G42">
            <v>0</v>
          </cell>
          <cell r="H42">
            <v>0</v>
          </cell>
          <cell r="I42">
            <v>0</v>
          </cell>
          <cell r="J42">
            <v>0</v>
          </cell>
          <cell r="K42">
            <v>0</v>
          </cell>
          <cell r="L42">
            <v>0</v>
          </cell>
          <cell r="M42">
            <v>0</v>
          </cell>
          <cell r="N42">
            <v>0</v>
          </cell>
          <cell r="O42">
            <v>0</v>
          </cell>
        </row>
        <row r="43">
          <cell r="B43" t="str">
            <v>Annuities - External (Advice Centre)</v>
          </cell>
          <cell r="C43">
            <v>0</v>
          </cell>
          <cell r="D43">
            <v>0</v>
          </cell>
          <cell r="E43">
            <v>0</v>
          </cell>
          <cell r="F43">
            <v>0</v>
          </cell>
          <cell r="K43">
            <v>0</v>
          </cell>
          <cell r="L43">
            <v>0</v>
          </cell>
          <cell r="M43">
            <v>0</v>
          </cell>
          <cell r="N43">
            <v>0</v>
          </cell>
          <cell r="O43">
            <v>0</v>
          </cell>
        </row>
        <row r="44">
          <cell r="A44" t="str">
            <v>Annuities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Sub-Total</v>
          </cell>
          <cell r="C45">
            <v>-114.82</v>
          </cell>
          <cell r="D45">
            <v>-49.78</v>
          </cell>
          <cell r="E45">
            <v>-1.5500000000000114</v>
          </cell>
          <cell r="F45">
            <v>-0.44999999999998863</v>
          </cell>
          <cell r="G45">
            <v>-114.82</v>
          </cell>
          <cell r="H45">
            <v>-164.6</v>
          </cell>
          <cell r="I45">
            <v>-166.15</v>
          </cell>
          <cell r="J45">
            <v>-166.6</v>
          </cell>
          <cell r="K45">
            <v>0</v>
          </cell>
          <cell r="L45">
            <v>0</v>
          </cell>
          <cell r="M45">
            <v>0</v>
          </cell>
          <cell r="N45">
            <v>0</v>
          </cell>
          <cell r="O45">
            <v>0</v>
          </cell>
          <cell r="P45">
            <v>0</v>
          </cell>
          <cell r="Q45">
            <v>0</v>
          </cell>
          <cell r="R45">
            <v>0</v>
          </cell>
        </row>
        <row r="46">
          <cell r="B46" t="str">
            <v>DSS Rebates</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DSS Rebates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A48" t="str">
            <v>Total</v>
          </cell>
          <cell r="C48">
            <v>-114.82</v>
          </cell>
          <cell r="D48">
            <v>-49.78</v>
          </cell>
          <cell r="E48">
            <v>-1.5500000000000114</v>
          </cell>
          <cell r="F48">
            <v>-0.44999999999998863</v>
          </cell>
          <cell r="G48">
            <v>-114.82</v>
          </cell>
          <cell r="H48">
            <v>-164.6</v>
          </cell>
          <cell r="I48">
            <v>-166.15</v>
          </cell>
          <cell r="J48">
            <v>-166.6</v>
          </cell>
          <cell r="K48">
            <v>0</v>
          </cell>
          <cell r="L48">
            <v>0</v>
          </cell>
          <cell r="M48">
            <v>0</v>
          </cell>
          <cell r="N48">
            <v>0</v>
          </cell>
          <cell r="O48">
            <v>0</v>
          </cell>
          <cell r="P48">
            <v>0</v>
          </cell>
          <cell r="Q48">
            <v>0</v>
          </cell>
          <cell r="R48">
            <v>0</v>
          </cell>
        </row>
      </sheetData>
      <sheetData sheetId="12">
        <row r="4">
          <cell r="B4" t="str">
            <v>Retail:</v>
          </cell>
        </row>
        <row r="5">
          <cell r="B5" t="str">
            <v>Opening FUM (as at 31/12/01)</v>
          </cell>
          <cell r="C5">
            <v>384</v>
          </cell>
          <cell r="D5">
            <v>365</v>
          </cell>
          <cell r="E5">
            <v>376</v>
          </cell>
          <cell r="F5">
            <v>384</v>
          </cell>
          <cell r="G5">
            <v>384</v>
          </cell>
          <cell r="H5">
            <v>144</v>
          </cell>
          <cell r="I5">
            <v>144</v>
          </cell>
          <cell r="J5">
            <v>144</v>
          </cell>
          <cell r="K5">
            <v>244</v>
          </cell>
          <cell r="L5">
            <v>249</v>
          </cell>
          <cell r="M5">
            <v>258</v>
          </cell>
          <cell r="N5">
            <v>116</v>
          </cell>
          <cell r="O5">
            <v>244</v>
          </cell>
          <cell r="P5">
            <v>128</v>
          </cell>
          <cell r="Q5">
            <v>128</v>
          </cell>
          <cell r="R5">
            <v>128</v>
          </cell>
        </row>
        <row r="7">
          <cell r="B7" t="str">
            <v>Gross inflows</v>
          </cell>
          <cell r="C7">
            <v>4</v>
          </cell>
          <cell r="D7">
            <v>3</v>
          </cell>
          <cell r="E7">
            <v>-7</v>
          </cell>
          <cell r="F7">
            <v>0</v>
          </cell>
          <cell r="G7">
            <v>4</v>
          </cell>
          <cell r="H7">
            <v>7</v>
          </cell>
          <cell r="K7">
            <v>1</v>
          </cell>
          <cell r="L7">
            <v>2</v>
          </cell>
          <cell r="M7">
            <v>-3</v>
          </cell>
          <cell r="N7">
            <v>0</v>
          </cell>
          <cell r="O7">
            <v>1</v>
          </cell>
          <cell r="P7">
            <v>3</v>
          </cell>
        </row>
        <row r="8">
          <cell r="B8" t="str">
            <v>Less redemptions</v>
          </cell>
          <cell r="C8">
            <v>-8</v>
          </cell>
          <cell r="D8">
            <v>4</v>
          </cell>
          <cell r="E8">
            <v>4</v>
          </cell>
          <cell r="F8">
            <v>0</v>
          </cell>
          <cell r="G8">
            <v>-8</v>
          </cell>
          <cell r="H8">
            <v>-4</v>
          </cell>
          <cell r="K8">
            <v>-2</v>
          </cell>
          <cell r="L8">
            <v>-2</v>
          </cell>
          <cell r="M8">
            <v>4</v>
          </cell>
          <cell r="N8">
            <v>0</v>
          </cell>
          <cell r="O8">
            <v>-2</v>
          </cell>
          <cell r="P8">
            <v>-4</v>
          </cell>
        </row>
        <row r="9">
          <cell r="B9" t="str">
            <v>Net flows</v>
          </cell>
          <cell r="C9">
            <v>-4</v>
          </cell>
          <cell r="D9">
            <v>7</v>
          </cell>
          <cell r="E9">
            <v>-3</v>
          </cell>
          <cell r="F9">
            <v>0</v>
          </cell>
          <cell r="G9">
            <v>-4</v>
          </cell>
          <cell r="H9">
            <v>3</v>
          </cell>
          <cell r="I9">
            <v>0</v>
          </cell>
          <cell r="J9">
            <v>0</v>
          </cell>
          <cell r="K9">
            <v>-1</v>
          </cell>
          <cell r="L9">
            <v>0</v>
          </cell>
          <cell r="M9">
            <v>1</v>
          </cell>
          <cell r="N9">
            <v>0</v>
          </cell>
          <cell r="O9">
            <v>-1</v>
          </cell>
          <cell r="P9">
            <v>-1</v>
          </cell>
          <cell r="Q9">
            <v>0</v>
          </cell>
          <cell r="R9">
            <v>0</v>
          </cell>
        </row>
        <row r="10">
          <cell r="B10" t="str">
            <v>Other movements</v>
          </cell>
          <cell r="C10">
            <v>0</v>
          </cell>
          <cell r="D10">
            <v>0</v>
          </cell>
          <cell r="E10">
            <v>0</v>
          </cell>
          <cell r="F10">
            <v>0</v>
          </cell>
          <cell r="G10">
            <v>0</v>
          </cell>
          <cell r="H10">
            <v>0</v>
          </cell>
          <cell r="I10">
            <v>0</v>
          </cell>
          <cell r="J10">
            <v>0</v>
          </cell>
          <cell r="K10">
            <v>0</v>
          </cell>
          <cell r="L10">
            <v>0</v>
          </cell>
          <cell r="M10">
            <v>0</v>
          </cell>
          <cell r="N10">
            <v>0</v>
          </cell>
          <cell r="O10">
            <v>0</v>
          </cell>
          <cell r="P10">
            <v>0</v>
          </cell>
        </row>
        <row r="11">
          <cell r="B11" t="str">
            <v>Market and currency movements</v>
          </cell>
          <cell r="C11">
            <v>-15</v>
          </cell>
          <cell r="D11">
            <v>4</v>
          </cell>
          <cell r="E11">
            <v>11</v>
          </cell>
          <cell r="F11">
            <v>0</v>
          </cell>
          <cell r="G11">
            <v>-15</v>
          </cell>
          <cell r="H11">
            <v>-11</v>
          </cell>
          <cell r="K11">
            <v>6</v>
          </cell>
          <cell r="L11">
            <v>9</v>
          </cell>
          <cell r="M11">
            <v>-143</v>
          </cell>
          <cell r="N11">
            <v>0</v>
          </cell>
          <cell r="O11">
            <v>6</v>
          </cell>
          <cell r="P11">
            <v>15</v>
          </cell>
          <cell r="Q11">
            <v>-128</v>
          </cell>
          <cell r="R11">
            <v>-128</v>
          </cell>
        </row>
        <row r="13">
          <cell r="B13" t="str">
            <v>Net movement in FUM</v>
          </cell>
          <cell r="C13">
            <v>-19</v>
          </cell>
          <cell r="D13">
            <v>11</v>
          </cell>
          <cell r="E13">
            <v>8</v>
          </cell>
          <cell r="F13">
            <v>0</v>
          </cell>
          <cell r="G13">
            <v>-19</v>
          </cell>
          <cell r="H13">
            <v>-8</v>
          </cell>
          <cell r="I13">
            <v>0</v>
          </cell>
          <cell r="J13">
            <v>0</v>
          </cell>
          <cell r="K13">
            <v>5</v>
          </cell>
          <cell r="L13">
            <v>9</v>
          </cell>
          <cell r="M13">
            <v>-142</v>
          </cell>
          <cell r="N13">
            <v>0</v>
          </cell>
          <cell r="O13">
            <v>5</v>
          </cell>
          <cell r="P13">
            <v>14</v>
          </cell>
          <cell r="Q13">
            <v>-128</v>
          </cell>
          <cell r="R13">
            <v>-128</v>
          </cell>
        </row>
        <row r="15">
          <cell r="B15" t="str">
            <v>Closing FUM</v>
          </cell>
          <cell r="C15">
            <v>365</v>
          </cell>
          <cell r="D15">
            <v>376</v>
          </cell>
          <cell r="E15">
            <v>384</v>
          </cell>
          <cell r="F15">
            <v>384</v>
          </cell>
          <cell r="G15">
            <v>365</v>
          </cell>
          <cell r="H15">
            <v>136</v>
          </cell>
          <cell r="I15">
            <v>144</v>
          </cell>
          <cell r="J15">
            <v>144</v>
          </cell>
          <cell r="K15">
            <v>249</v>
          </cell>
          <cell r="L15">
            <v>258</v>
          </cell>
          <cell r="M15">
            <v>116</v>
          </cell>
          <cell r="N15">
            <v>116</v>
          </cell>
          <cell r="O15">
            <v>249</v>
          </cell>
          <cell r="P15">
            <v>142</v>
          </cell>
        </row>
      </sheetData>
      <sheetData sheetId="13">
        <row r="4">
          <cell r="B4" t="str">
            <v>Retail:</v>
          </cell>
        </row>
        <row r="5">
          <cell r="B5" t="str">
            <v>Opening FUM (as at 31/12/01)</v>
          </cell>
          <cell r="C5">
            <v>1631</v>
          </cell>
          <cell r="D5">
            <v>1515</v>
          </cell>
          <cell r="E5">
            <v>1573</v>
          </cell>
          <cell r="F5">
            <v>1631</v>
          </cell>
          <cell r="G5">
            <v>1631</v>
          </cell>
          <cell r="H5">
            <v>1631</v>
          </cell>
          <cell r="I5">
            <v>1631</v>
          </cell>
          <cell r="J5">
            <v>1631</v>
          </cell>
          <cell r="K5">
            <v>1376</v>
          </cell>
          <cell r="L5">
            <v>1379</v>
          </cell>
          <cell r="M5">
            <v>940</v>
          </cell>
          <cell r="N5">
            <v>-42</v>
          </cell>
          <cell r="O5">
            <v>1376</v>
          </cell>
          <cell r="P5">
            <v>1418</v>
          </cell>
          <cell r="Q5">
            <v>1418</v>
          </cell>
          <cell r="R5">
            <v>1418</v>
          </cell>
        </row>
        <row r="7">
          <cell r="B7" t="str">
            <v>Gross inflows</v>
          </cell>
          <cell r="C7">
            <v>34</v>
          </cell>
          <cell r="D7">
            <v>26</v>
          </cell>
          <cell r="E7">
            <v>-60</v>
          </cell>
          <cell r="F7">
            <v>0</v>
          </cell>
          <cell r="G7">
            <v>34</v>
          </cell>
          <cell r="H7">
            <v>60</v>
          </cell>
          <cell r="K7">
            <v>24</v>
          </cell>
          <cell r="L7">
            <v>44</v>
          </cell>
          <cell r="M7">
            <v>-68</v>
          </cell>
          <cell r="N7">
            <v>0</v>
          </cell>
          <cell r="O7">
            <v>24</v>
          </cell>
          <cell r="P7">
            <v>68</v>
          </cell>
        </row>
        <row r="8">
          <cell r="B8" t="str">
            <v>Less redemptions</v>
          </cell>
          <cell r="C8">
            <v>-70</v>
          </cell>
          <cell r="D8">
            <v>-67</v>
          </cell>
          <cell r="E8">
            <v>137</v>
          </cell>
          <cell r="F8">
            <v>0</v>
          </cell>
          <cell r="G8">
            <v>-70</v>
          </cell>
          <cell r="H8">
            <v>-137</v>
          </cell>
          <cell r="K8">
            <v>-69</v>
          </cell>
          <cell r="L8">
            <v>-71</v>
          </cell>
          <cell r="M8">
            <v>140</v>
          </cell>
          <cell r="N8">
            <v>0</v>
          </cell>
          <cell r="O8">
            <v>-69</v>
          </cell>
          <cell r="P8">
            <v>-140</v>
          </cell>
        </row>
        <row r="9">
          <cell r="B9" t="str">
            <v>Net flows</v>
          </cell>
          <cell r="C9">
            <v>-36</v>
          </cell>
          <cell r="D9">
            <v>-41</v>
          </cell>
          <cell r="E9">
            <v>77</v>
          </cell>
          <cell r="F9">
            <v>0</v>
          </cell>
          <cell r="G9">
            <v>-36</v>
          </cell>
          <cell r="H9">
            <v>-77</v>
          </cell>
          <cell r="I9">
            <v>0</v>
          </cell>
          <cell r="J9">
            <v>0</v>
          </cell>
          <cell r="K9">
            <v>-45</v>
          </cell>
          <cell r="L9">
            <v>-27</v>
          </cell>
          <cell r="M9">
            <v>72</v>
          </cell>
          <cell r="N9">
            <v>0</v>
          </cell>
          <cell r="O9">
            <v>-45</v>
          </cell>
          <cell r="P9">
            <v>-72</v>
          </cell>
          <cell r="Q9">
            <v>0</v>
          </cell>
          <cell r="R9">
            <v>0</v>
          </cell>
        </row>
        <row r="10">
          <cell r="B10" t="str">
            <v>Other movements</v>
          </cell>
          <cell r="C10">
            <v>0</v>
          </cell>
          <cell r="D10">
            <v>0</v>
          </cell>
          <cell r="E10">
            <v>0</v>
          </cell>
          <cell r="F10">
            <v>0</v>
          </cell>
          <cell r="G10">
            <v>0</v>
          </cell>
          <cell r="K10">
            <v>0</v>
          </cell>
          <cell r="L10">
            <v>0</v>
          </cell>
          <cell r="M10">
            <v>0</v>
          </cell>
          <cell r="N10">
            <v>0</v>
          </cell>
          <cell r="O10">
            <v>0</v>
          </cell>
          <cell r="P10">
            <v>0</v>
          </cell>
        </row>
        <row r="11">
          <cell r="B11" t="str">
            <v>Market and currency movements</v>
          </cell>
          <cell r="C11">
            <v>-80</v>
          </cell>
          <cell r="D11">
            <v>99</v>
          </cell>
          <cell r="E11">
            <v>-19</v>
          </cell>
          <cell r="F11">
            <v>0</v>
          </cell>
          <cell r="G11">
            <v>-80</v>
          </cell>
          <cell r="H11">
            <v>19</v>
          </cell>
          <cell r="K11">
            <v>48</v>
          </cell>
          <cell r="L11">
            <v>-412</v>
          </cell>
          <cell r="M11">
            <v>-1054</v>
          </cell>
          <cell r="N11">
            <v>0</v>
          </cell>
          <cell r="O11">
            <v>48</v>
          </cell>
          <cell r="P11">
            <v>-364</v>
          </cell>
          <cell r="Q11">
            <v>-1418</v>
          </cell>
          <cell r="R11">
            <v>-1418</v>
          </cell>
        </row>
        <row r="13">
          <cell r="B13" t="str">
            <v>Net movement in FUM</v>
          </cell>
          <cell r="C13">
            <v>-116</v>
          </cell>
          <cell r="D13">
            <v>58</v>
          </cell>
          <cell r="E13">
            <v>58</v>
          </cell>
          <cell r="F13">
            <v>0</v>
          </cell>
          <cell r="G13">
            <v>-116</v>
          </cell>
          <cell r="H13">
            <v>-58</v>
          </cell>
          <cell r="I13">
            <v>0</v>
          </cell>
          <cell r="J13">
            <v>0</v>
          </cell>
          <cell r="K13">
            <v>3</v>
          </cell>
          <cell r="L13">
            <v>-439</v>
          </cell>
          <cell r="M13">
            <v>-982</v>
          </cell>
          <cell r="N13">
            <v>0</v>
          </cell>
          <cell r="O13">
            <v>3</v>
          </cell>
          <cell r="P13">
            <v>-436</v>
          </cell>
          <cell r="Q13">
            <v>-1418</v>
          </cell>
          <cell r="R13">
            <v>-1418</v>
          </cell>
        </row>
        <row r="15">
          <cell r="B15" t="str">
            <v>Closing FUM</v>
          </cell>
          <cell r="C15">
            <v>1515</v>
          </cell>
          <cell r="D15">
            <v>1573</v>
          </cell>
          <cell r="E15">
            <v>1631</v>
          </cell>
          <cell r="F15">
            <v>1631</v>
          </cell>
          <cell r="G15">
            <v>1515</v>
          </cell>
          <cell r="H15">
            <v>1573</v>
          </cell>
          <cell r="I15">
            <v>1631</v>
          </cell>
          <cell r="J15">
            <v>1631</v>
          </cell>
          <cell r="K15">
            <v>1379</v>
          </cell>
          <cell r="L15">
            <v>940</v>
          </cell>
          <cell r="M15">
            <v>-42</v>
          </cell>
          <cell r="N15">
            <v>-42</v>
          </cell>
          <cell r="O15">
            <v>1379</v>
          </cell>
          <cell r="P15">
            <v>982</v>
          </cell>
        </row>
      </sheetData>
      <sheetData sheetId="14">
        <row r="4">
          <cell r="B4" t="str">
            <v>Retail:</v>
          </cell>
        </row>
        <row r="5">
          <cell r="B5" t="str">
            <v>Opening FUM (as at 31/12/01)</v>
          </cell>
          <cell r="C5">
            <v>9877</v>
          </cell>
          <cell r="D5">
            <v>9362</v>
          </cell>
          <cell r="E5">
            <v>9540</v>
          </cell>
          <cell r="F5">
            <v>0</v>
          </cell>
          <cell r="G5">
            <v>9877</v>
          </cell>
          <cell r="H5">
            <v>9877</v>
          </cell>
          <cell r="I5">
            <v>9877</v>
          </cell>
          <cell r="J5">
            <v>9877</v>
          </cell>
          <cell r="K5">
            <v>8782</v>
          </cell>
          <cell r="L5">
            <v>8652</v>
          </cell>
          <cell r="M5">
            <v>8114</v>
          </cell>
          <cell r="N5">
            <v>0</v>
          </cell>
          <cell r="O5">
            <v>8782</v>
          </cell>
          <cell r="P5">
            <v>8782</v>
          </cell>
          <cell r="Q5">
            <v>8782</v>
          </cell>
          <cell r="R5">
            <v>8782</v>
          </cell>
        </row>
        <row r="7">
          <cell r="B7" t="str">
            <v>Gross inflows</v>
          </cell>
          <cell r="C7">
            <v>258</v>
          </cell>
          <cell r="D7">
            <v>254</v>
          </cell>
          <cell r="E7">
            <v>-512</v>
          </cell>
          <cell r="F7">
            <v>0</v>
          </cell>
          <cell r="G7">
            <v>258</v>
          </cell>
          <cell r="H7">
            <v>512</v>
          </cell>
          <cell r="K7">
            <v>256</v>
          </cell>
          <cell r="L7">
            <v>293</v>
          </cell>
          <cell r="M7">
            <v>-549</v>
          </cell>
          <cell r="N7">
            <v>0</v>
          </cell>
          <cell r="O7">
            <v>256</v>
          </cell>
          <cell r="P7">
            <v>549</v>
          </cell>
        </row>
        <row r="8">
          <cell r="B8" t="str">
            <v>Less redemptions</v>
          </cell>
          <cell r="C8">
            <v>-207</v>
          </cell>
          <cell r="D8">
            <v>-173</v>
          </cell>
          <cell r="E8">
            <v>380</v>
          </cell>
          <cell r="F8">
            <v>0</v>
          </cell>
          <cell r="G8">
            <v>-207</v>
          </cell>
          <cell r="H8">
            <v>-380</v>
          </cell>
          <cell r="K8">
            <v>-175</v>
          </cell>
          <cell r="L8">
            <v>-164</v>
          </cell>
          <cell r="M8">
            <v>339</v>
          </cell>
          <cell r="N8">
            <v>0</v>
          </cell>
          <cell r="O8">
            <v>-175</v>
          </cell>
          <cell r="P8">
            <v>-339</v>
          </cell>
        </row>
        <row r="9">
          <cell r="B9" t="str">
            <v>Net flows</v>
          </cell>
          <cell r="C9">
            <v>51</v>
          </cell>
          <cell r="D9">
            <v>81</v>
          </cell>
          <cell r="E9">
            <v>-132</v>
          </cell>
          <cell r="F9">
            <v>0</v>
          </cell>
          <cell r="G9">
            <v>51</v>
          </cell>
          <cell r="H9">
            <v>132</v>
          </cell>
          <cell r="I9">
            <v>0</v>
          </cell>
          <cell r="J9">
            <v>0</v>
          </cell>
          <cell r="K9">
            <v>81</v>
          </cell>
          <cell r="L9">
            <v>129</v>
          </cell>
          <cell r="M9">
            <v>-210</v>
          </cell>
          <cell r="N9">
            <v>0</v>
          </cell>
          <cell r="O9">
            <v>81</v>
          </cell>
          <cell r="P9">
            <v>210</v>
          </cell>
          <cell r="Q9">
            <v>0</v>
          </cell>
          <cell r="R9">
            <v>0</v>
          </cell>
        </row>
        <row r="10">
          <cell r="B10" t="str">
            <v>Other movements</v>
          </cell>
          <cell r="C10">
            <v>0</v>
          </cell>
          <cell r="D10">
            <v>0</v>
          </cell>
          <cell r="E10">
            <v>0</v>
          </cell>
          <cell r="F10">
            <v>0</v>
          </cell>
          <cell r="G10">
            <v>0</v>
          </cell>
          <cell r="K10">
            <v>-108</v>
          </cell>
          <cell r="L10">
            <v>0</v>
          </cell>
          <cell r="M10">
            <v>108</v>
          </cell>
          <cell r="N10">
            <v>0</v>
          </cell>
          <cell r="O10">
            <v>-108</v>
          </cell>
          <cell r="P10">
            <v>-108</v>
          </cell>
        </row>
        <row r="11">
          <cell r="B11" t="str">
            <v>Market and currency movements</v>
          </cell>
          <cell r="C11">
            <v>-566</v>
          </cell>
          <cell r="D11">
            <v>97</v>
          </cell>
          <cell r="E11">
            <v>-9408</v>
          </cell>
          <cell r="F11">
            <v>8782</v>
          </cell>
          <cell r="G11">
            <v>-566</v>
          </cell>
          <cell r="H11">
            <v>-469</v>
          </cell>
          <cell r="I11">
            <v>-9877</v>
          </cell>
          <cell r="J11">
            <v>-1095</v>
          </cell>
          <cell r="K11">
            <v>-103</v>
          </cell>
          <cell r="L11">
            <v>-667</v>
          </cell>
          <cell r="M11">
            <v>-8012</v>
          </cell>
          <cell r="N11">
            <v>0</v>
          </cell>
          <cell r="O11">
            <v>-103</v>
          </cell>
          <cell r="P11">
            <v>-770</v>
          </cell>
          <cell r="Q11">
            <v>-8782</v>
          </cell>
          <cell r="R11">
            <v>-8782</v>
          </cell>
        </row>
        <row r="13">
          <cell r="B13" t="str">
            <v>Net movement in FUM</v>
          </cell>
          <cell r="C13">
            <v>-515</v>
          </cell>
          <cell r="D13">
            <v>178</v>
          </cell>
          <cell r="E13">
            <v>-9540</v>
          </cell>
          <cell r="F13">
            <v>8782</v>
          </cell>
          <cell r="G13">
            <v>-515</v>
          </cell>
          <cell r="H13">
            <v>-337</v>
          </cell>
          <cell r="I13">
            <v>-9877</v>
          </cell>
          <cell r="J13">
            <v>-1095</v>
          </cell>
          <cell r="K13">
            <v>-130</v>
          </cell>
          <cell r="L13">
            <v>-538</v>
          </cell>
          <cell r="M13">
            <v>-8114</v>
          </cell>
          <cell r="N13">
            <v>0</v>
          </cell>
          <cell r="O13">
            <v>-130</v>
          </cell>
          <cell r="P13">
            <v>-668</v>
          </cell>
          <cell r="Q13">
            <v>-8782</v>
          </cell>
          <cell r="R13">
            <v>-8782</v>
          </cell>
        </row>
        <row r="15">
          <cell r="B15" t="str">
            <v>Closing FUM</v>
          </cell>
          <cell r="C15">
            <v>9362</v>
          </cell>
          <cell r="D15">
            <v>9540</v>
          </cell>
          <cell r="E15">
            <v>0</v>
          </cell>
          <cell r="F15">
            <v>8782</v>
          </cell>
          <cell r="G15">
            <v>9362</v>
          </cell>
          <cell r="H15">
            <v>9540</v>
          </cell>
          <cell r="J15">
            <v>8782</v>
          </cell>
          <cell r="K15">
            <v>8652</v>
          </cell>
          <cell r="L15">
            <v>8114</v>
          </cell>
          <cell r="M15">
            <v>0</v>
          </cell>
          <cell r="N15">
            <v>0</v>
          </cell>
          <cell r="O15">
            <v>8652</v>
          </cell>
          <cell r="P15">
            <v>8114</v>
          </cell>
        </row>
      </sheetData>
      <sheetData sheetId="15">
        <row r="9">
          <cell r="B9" t="str">
            <v>Deposits FUM</v>
          </cell>
          <cell r="C9">
            <v>6321.5936980100005</v>
          </cell>
          <cell r="D9">
            <v>-307.5842241900009</v>
          </cell>
          <cell r="E9">
            <v>-266.7889569199988</v>
          </cell>
          <cell r="F9">
            <v>-91.2205169000008</v>
          </cell>
          <cell r="G9">
            <v>6321.5936980100005</v>
          </cell>
          <cell r="H9">
            <v>6014.00947382</v>
          </cell>
          <cell r="I9">
            <v>5747.220516900001</v>
          </cell>
          <cell r="J9">
            <v>5656</v>
          </cell>
          <cell r="K9">
            <v>5311</v>
          </cell>
          <cell r="L9">
            <v>2100.4105124400003</v>
          </cell>
          <cell r="M9">
            <v>0</v>
          </cell>
          <cell r="N9">
            <v>0</v>
          </cell>
          <cell r="O9">
            <v>5311</v>
          </cell>
          <cell r="P9">
            <v>7411.41051244</v>
          </cell>
        </row>
        <row r="10">
          <cell r="B10" t="str">
            <v>Mortgage Book</v>
          </cell>
          <cell r="C10">
            <v>893.929192</v>
          </cell>
          <cell r="D10">
            <v>18.941851000000042</v>
          </cell>
          <cell r="E10">
            <v>25.111076000000025</v>
          </cell>
          <cell r="F10">
            <v>65.01788099999999</v>
          </cell>
          <cell r="G10">
            <v>893.929192</v>
          </cell>
          <cell r="H10">
            <v>912.871043</v>
          </cell>
          <cell r="I10">
            <v>937.982119</v>
          </cell>
          <cell r="J10">
            <v>1003</v>
          </cell>
          <cell r="K10">
            <v>1061</v>
          </cell>
          <cell r="L10">
            <v>56.00704399999995</v>
          </cell>
          <cell r="M10">
            <v>0</v>
          </cell>
          <cell r="N10">
            <v>0</v>
          </cell>
          <cell r="O10">
            <v>1061</v>
          </cell>
          <cell r="P10">
            <v>1117.007044</v>
          </cell>
        </row>
        <row r="11">
          <cell r="B11" t="str">
            <v>Personal Loans Book</v>
          </cell>
          <cell r="C11">
            <v>485.39553619</v>
          </cell>
          <cell r="D11">
            <v>41.58948590999995</v>
          </cell>
          <cell r="E11">
            <v>37.014977900000076</v>
          </cell>
          <cell r="F11">
            <v>23</v>
          </cell>
          <cell r="G11">
            <v>485.39553619</v>
          </cell>
          <cell r="H11">
            <v>526.9850220999999</v>
          </cell>
          <cell r="I11">
            <v>564</v>
          </cell>
          <cell r="J11">
            <v>587</v>
          </cell>
          <cell r="K11">
            <v>609</v>
          </cell>
          <cell r="L11">
            <v>49.85950288999993</v>
          </cell>
          <cell r="M11">
            <v>0</v>
          </cell>
          <cell r="N11">
            <v>0</v>
          </cell>
          <cell r="O11">
            <v>609</v>
          </cell>
          <cell r="P11">
            <v>658.8595028899999</v>
          </cell>
        </row>
        <row r="12">
          <cell r="B12" t="str">
            <v>Credit Card Receivables</v>
          </cell>
          <cell r="C12">
            <v>1259.16546554</v>
          </cell>
          <cell r="D12">
            <v>305.02783165999995</v>
          </cell>
          <cell r="E12">
            <v>27.704146419999915</v>
          </cell>
          <cell r="F12">
            <v>184.10255638000012</v>
          </cell>
          <cell r="G12">
            <v>1259.16546554</v>
          </cell>
          <cell r="H12">
            <v>1564.1932972</v>
          </cell>
          <cell r="I12">
            <v>1591.8974436199999</v>
          </cell>
          <cell r="J12">
            <v>1776</v>
          </cell>
          <cell r="K12">
            <v>1914</v>
          </cell>
          <cell r="L12">
            <v>207.22786652000013</v>
          </cell>
          <cell r="M12">
            <v>0</v>
          </cell>
          <cell r="N12">
            <v>0</v>
          </cell>
          <cell r="O12">
            <v>1914</v>
          </cell>
          <cell r="P12">
            <v>2121.22786652</v>
          </cell>
        </row>
        <row r="13">
          <cell r="B13" t="str">
            <v>Investment Supermarket FUM</v>
          </cell>
          <cell r="C13">
            <v>64.622268</v>
          </cell>
          <cell r="D13">
            <v>35.87560599999999</v>
          </cell>
          <cell r="E13">
            <v>-15.127741999999998</v>
          </cell>
          <cell r="F13">
            <v>21.629868000000002</v>
          </cell>
          <cell r="G13">
            <v>64.622268</v>
          </cell>
          <cell r="H13">
            <v>100.497874</v>
          </cell>
          <cell r="I13">
            <v>85.370132</v>
          </cell>
          <cell r="J13">
            <v>107</v>
          </cell>
          <cell r="K13">
            <v>130</v>
          </cell>
          <cell r="L13">
            <v>4.47799599999999</v>
          </cell>
          <cell r="M13">
            <v>0</v>
          </cell>
          <cell r="N13">
            <v>0</v>
          </cell>
          <cell r="O13">
            <v>130</v>
          </cell>
          <cell r="P13">
            <v>134.477996</v>
          </cell>
        </row>
        <row r="16">
          <cell r="B16" t="str">
            <v>Deposits FUM.</v>
          </cell>
          <cell r="C16">
            <v>377.61018</v>
          </cell>
          <cell r="D16">
            <v>-35.537550819999865</v>
          </cell>
          <cell r="E16">
            <v>-24.07262918000015</v>
          </cell>
          <cell r="F16">
            <v>-29</v>
          </cell>
          <cell r="G16">
            <v>377.61018</v>
          </cell>
          <cell r="H16">
            <v>342.07262918000015</v>
          </cell>
          <cell r="I16">
            <v>318</v>
          </cell>
          <cell r="J16">
            <v>289</v>
          </cell>
          <cell r="K16">
            <v>270</v>
          </cell>
          <cell r="L16">
            <v>-14.433450999999991</v>
          </cell>
          <cell r="M16">
            <v>0</v>
          </cell>
          <cell r="N16">
            <v>0</v>
          </cell>
          <cell r="O16">
            <v>270</v>
          </cell>
          <cell r="P16">
            <v>255.566549</v>
          </cell>
        </row>
        <row r="17">
          <cell r="B17" t="str">
            <v>Mortgage Book.</v>
          </cell>
          <cell r="C17">
            <v>1578.04835</v>
          </cell>
          <cell r="D17">
            <v>-23.401693000000023</v>
          </cell>
          <cell r="E17">
            <v>-60.57691900000009</v>
          </cell>
          <cell r="F17">
            <v>-68.06973799999992</v>
          </cell>
          <cell r="G17">
            <v>1578.04835</v>
          </cell>
          <cell r="H17">
            <v>1554.646657</v>
          </cell>
          <cell r="I17">
            <v>1494.069738</v>
          </cell>
          <cell r="J17">
            <v>1426</v>
          </cell>
          <cell r="K17">
            <v>1348</v>
          </cell>
          <cell r="L17">
            <v>-76.59098399999993</v>
          </cell>
          <cell r="M17">
            <v>0</v>
          </cell>
          <cell r="N17">
            <v>0</v>
          </cell>
          <cell r="O17">
            <v>1348</v>
          </cell>
          <cell r="P17">
            <v>1271.409016</v>
          </cell>
        </row>
        <row r="18">
          <cell r="B18" t="str">
            <v>Personal Loans Book.</v>
          </cell>
          <cell r="C18">
            <v>16.504789659999997</v>
          </cell>
          <cell r="D18">
            <v>-1.5712585999999966</v>
          </cell>
          <cell r="E18">
            <v>-2.5036298200000004</v>
          </cell>
          <cell r="F18">
            <v>-1.4299012399999995</v>
          </cell>
          <cell r="G18">
            <v>16.504789659999997</v>
          </cell>
          <cell r="H18">
            <v>14.93353106</v>
          </cell>
          <cell r="I18">
            <v>12.42990124</v>
          </cell>
          <cell r="J18">
            <v>11</v>
          </cell>
          <cell r="K18">
            <v>9</v>
          </cell>
          <cell r="L18">
            <v>-1.6254654100000012</v>
          </cell>
          <cell r="M18">
            <v>0</v>
          </cell>
          <cell r="N18">
            <v>0</v>
          </cell>
          <cell r="O18">
            <v>9</v>
          </cell>
          <cell r="P18">
            <v>7.374534589999999</v>
          </cell>
        </row>
        <row r="21">
          <cell r="B21" t="str">
            <v>Deposits FUM</v>
          </cell>
          <cell r="C21">
            <v>6699.20387801</v>
          </cell>
          <cell r="D21">
            <v>-343.1217750100004</v>
          </cell>
          <cell r="E21">
            <v>-290.86158609999893</v>
          </cell>
          <cell r="F21">
            <v>-120.2205169000008</v>
          </cell>
          <cell r="G21">
            <v>6699.20387801</v>
          </cell>
          <cell r="H21">
            <v>6356.082103</v>
          </cell>
          <cell r="I21">
            <v>6065.220516900001</v>
          </cell>
          <cell r="J21">
            <v>5945</v>
          </cell>
          <cell r="K21">
            <v>5581</v>
          </cell>
          <cell r="L21">
            <v>2085.9770614400004</v>
          </cell>
          <cell r="M21">
            <v>0</v>
          </cell>
          <cell r="N21">
            <v>0</v>
          </cell>
          <cell r="O21">
            <v>5581</v>
          </cell>
          <cell r="P21">
            <v>7666.97706144</v>
          </cell>
          <cell r="Q21">
            <v>0</v>
          </cell>
          <cell r="R21">
            <v>0</v>
          </cell>
        </row>
        <row r="22">
          <cell r="B22" t="str">
            <v>Mortgage Book</v>
          </cell>
          <cell r="C22">
            <v>2471.977542</v>
          </cell>
          <cell r="D22">
            <v>-4.459842000000208</v>
          </cell>
          <cell r="E22">
            <v>-35.46584299999995</v>
          </cell>
          <cell r="F22">
            <v>-3.051856999999927</v>
          </cell>
          <cell r="G22">
            <v>2471.977542</v>
          </cell>
          <cell r="H22">
            <v>2467.5177</v>
          </cell>
          <cell r="I22">
            <v>2432.051857</v>
          </cell>
          <cell r="J22">
            <v>2429</v>
          </cell>
          <cell r="K22">
            <v>2409</v>
          </cell>
          <cell r="L22">
            <v>-20.583939999999984</v>
          </cell>
          <cell r="M22">
            <v>0</v>
          </cell>
          <cell r="N22">
            <v>0</v>
          </cell>
          <cell r="O22">
            <v>2409</v>
          </cell>
          <cell r="P22">
            <v>2388.41606</v>
          </cell>
          <cell r="Q22">
            <v>0</v>
          </cell>
          <cell r="R22">
            <v>0</v>
          </cell>
        </row>
        <row r="23">
          <cell r="B23" t="str">
            <v>Personal Loans Book</v>
          </cell>
          <cell r="C23">
            <v>501.90032584999994</v>
          </cell>
          <cell r="D23">
            <v>40.01822730999993</v>
          </cell>
          <cell r="E23">
            <v>34.511348080000175</v>
          </cell>
          <cell r="F23">
            <v>21.57009875999995</v>
          </cell>
          <cell r="G23">
            <v>501.90032584999994</v>
          </cell>
          <cell r="H23">
            <v>541.9185531599999</v>
          </cell>
          <cell r="I23">
            <v>576.42990124</v>
          </cell>
          <cell r="J23">
            <v>598</v>
          </cell>
          <cell r="K23">
            <v>618</v>
          </cell>
          <cell r="L23">
            <v>48.234037479999984</v>
          </cell>
          <cell r="M23">
            <v>0</v>
          </cell>
          <cell r="N23">
            <v>0</v>
          </cell>
          <cell r="O23">
            <v>618</v>
          </cell>
          <cell r="P23">
            <v>666.23403748</v>
          </cell>
          <cell r="Q23">
            <v>0</v>
          </cell>
          <cell r="R23">
            <v>0</v>
          </cell>
        </row>
        <row r="24">
          <cell r="B24" t="str">
            <v>Credit Card Receivables</v>
          </cell>
          <cell r="C24">
            <v>1259.16546554</v>
          </cell>
          <cell r="D24">
            <v>305.02783165999995</v>
          </cell>
          <cell r="E24">
            <v>27.704146419999915</v>
          </cell>
          <cell r="F24">
            <v>184.10255638000012</v>
          </cell>
          <cell r="G24">
            <v>1259.16546554</v>
          </cell>
          <cell r="H24">
            <v>1564.1932972</v>
          </cell>
          <cell r="I24">
            <v>1591.8974436199999</v>
          </cell>
          <cell r="J24">
            <v>1776</v>
          </cell>
          <cell r="K24">
            <v>1914</v>
          </cell>
          <cell r="L24">
            <v>207.22786652000013</v>
          </cell>
          <cell r="M24">
            <v>0</v>
          </cell>
          <cell r="N24">
            <v>0</v>
          </cell>
          <cell r="O24">
            <v>1914</v>
          </cell>
          <cell r="P24">
            <v>2121.22786652</v>
          </cell>
          <cell r="Q24">
            <v>0</v>
          </cell>
          <cell r="R24">
            <v>0</v>
          </cell>
        </row>
        <row r="25">
          <cell r="B25" t="str">
            <v>Investment Supermarket FUM</v>
          </cell>
          <cell r="C25">
            <v>64.622268</v>
          </cell>
          <cell r="D25">
            <v>35.87560599999999</v>
          </cell>
          <cell r="E25">
            <v>-15.127741999999998</v>
          </cell>
          <cell r="F25">
            <v>21.629868000000002</v>
          </cell>
          <cell r="G25">
            <v>64.622268</v>
          </cell>
          <cell r="H25">
            <v>100.497874</v>
          </cell>
          <cell r="I25">
            <v>85.370132</v>
          </cell>
          <cell r="J25">
            <v>107</v>
          </cell>
          <cell r="K25">
            <v>130</v>
          </cell>
          <cell r="L25">
            <v>4.47799599999999</v>
          </cell>
          <cell r="M25">
            <v>0</v>
          </cell>
          <cell r="N25">
            <v>0</v>
          </cell>
          <cell r="O25">
            <v>130</v>
          </cell>
          <cell r="P25">
            <v>134.477996</v>
          </cell>
          <cell r="Q25">
            <v>0</v>
          </cell>
          <cell r="R25">
            <v>0</v>
          </cell>
        </row>
      </sheetData>
      <sheetData sheetId="16">
        <row r="9">
          <cell r="B9" t="str">
            <v>Individual Pensions - Germany</v>
          </cell>
          <cell r="C9">
            <v>2.7721646880525386</v>
          </cell>
          <cell r="D9">
            <v>3.100831833604439</v>
          </cell>
          <cell r="E9">
            <v>3.4038762564125147</v>
          </cell>
          <cell r="F9">
            <v>3.774866784575729</v>
          </cell>
          <cell r="G9">
            <v>2.7721646880525386</v>
          </cell>
          <cell r="H9">
            <v>5.872996521656978</v>
          </cell>
          <cell r="I9">
            <v>9.276872778069492</v>
          </cell>
          <cell r="J9">
            <v>13.051739562645222</v>
          </cell>
          <cell r="K9">
            <v>2.92</v>
          </cell>
          <cell r="L9">
            <v>3.393</v>
          </cell>
          <cell r="M9">
            <v>0</v>
          </cell>
          <cell r="N9">
            <v>0</v>
          </cell>
          <cell r="O9">
            <v>2.92</v>
          </cell>
          <cell r="P9">
            <v>6.313</v>
          </cell>
        </row>
        <row r="10">
          <cell r="B10" t="str">
            <v>Individual Pensions - Other</v>
          </cell>
          <cell r="C10">
            <v>0.0037888355645364995</v>
          </cell>
          <cell r="D10">
            <v>0.0007995079950799508</v>
          </cell>
          <cell r="E10">
            <v>0.0003613242574257427</v>
          </cell>
          <cell r="F10">
            <v>0</v>
          </cell>
          <cell r="G10">
            <v>0.0037888355645364995</v>
          </cell>
          <cell r="H10">
            <v>0.00458834355961645</v>
          </cell>
          <cell r="I10">
            <v>0.004949667817042193</v>
          </cell>
          <cell r="J10">
            <v>0.004949667817042193</v>
          </cell>
          <cell r="K10">
            <v>0</v>
          </cell>
          <cell r="L10">
            <v>0</v>
          </cell>
          <cell r="M10">
            <v>0</v>
          </cell>
          <cell r="N10">
            <v>0</v>
          </cell>
        </row>
        <row r="11">
          <cell r="B11" t="str">
            <v>Individual Pensions</v>
          </cell>
          <cell r="C11">
            <v>2.775953523617075</v>
          </cell>
          <cell r="D11">
            <v>3.101631341599519</v>
          </cell>
          <cell r="E11">
            <v>3.404237580669941</v>
          </cell>
          <cell r="F11">
            <v>3.7748667845757296</v>
          </cell>
          <cell r="G11">
            <v>2.775953523617075</v>
          </cell>
          <cell r="H11">
            <v>5.877584865216594</v>
          </cell>
          <cell r="I11">
            <v>9.281822445886535</v>
          </cell>
          <cell r="J11">
            <v>13.056689230462265</v>
          </cell>
          <cell r="K11">
            <v>2.92</v>
          </cell>
          <cell r="L11">
            <v>3.393</v>
          </cell>
          <cell r="M11">
            <v>0</v>
          </cell>
          <cell r="N11">
            <v>0</v>
          </cell>
          <cell r="O11">
            <v>2.92</v>
          </cell>
          <cell r="P11">
            <v>6.313</v>
          </cell>
          <cell r="Q11">
            <v>0</v>
          </cell>
          <cell r="R11">
            <v>0</v>
          </cell>
        </row>
        <row r="12">
          <cell r="B12" t="str">
            <v>Life</v>
          </cell>
          <cell r="C12">
            <v>0</v>
          </cell>
          <cell r="D12">
            <v>0</v>
          </cell>
          <cell r="E12">
            <v>0</v>
          </cell>
          <cell r="F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Investment Products - Germany</v>
          </cell>
          <cell r="C14">
            <v>1.1985349835817125</v>
          </cell>
          <cell r="D14">
            <v>1.8480930053090878</v>
          </cell>
          <cell r="E14">
            <v>1.9070465713447415</v>
          </cell>
          <cell r="F14">
            <v>2.082709487790823</v>
          </cell>
          <cell r="G14">
            <v>1.1985349835817125</v>
          </cell>
          <cell r="H14">
            <v>3.0466279888908003</v>
          </cell>
          <cell r="I14">
            <v>4.953674560235542</v>
          </cell>
          <cell r="J14">
            <v>7.036384048026365</v>
          </cell>
          <cell r="K14">
            <v>1.626</v>
          </cell>
          <cell r="L14">
            <v>2.089</v>
          </cell>
          <cell r="M14">
            <v>0</v>
          </cell>
          <cell r="N14">
            <v>0</v>
          </cell>
          <cell r="O14">
            <v>1.626</v>
          </cell>
          <cell r="P14">
            <v>3.715</v>
          </cell>
        </row>
        <row r="15">
          <cell r="B15" t="str">
            <v>Investment Products - France</v>
          </cell>
          <cell r="C15">
            <v>0</v>
          </cell>
          <cell r="D15">
            <v>0</v>
          </cell>
          <cell r="E15">
            <v>0</v>
          </cell>
          <cell r="F15">
            <v>0</v>
          </cell>
          <cell r="K15">
            <v>0</v>
          </cell>
          <cell r="L15">
            <v>0</v>
          </cell>
          <cell r="M15">
            <v>0</v>
          </cell>
          <cell r="N15">
            <v>0</v>
          </cell>
        </row>
        <row r="16">
          <cell r="B16" t="str">
            <v>Investment Products - Other</v>
          </cell>
          <cell r="C16">
            <v>0</v>
          </cell>
          <cell r="D16">
            <v>0</v>
          </cell>
          <cell r="E16">
            <v>0.0032582178217821778</v>
          </cell>
          <cell r="F16">
            <v>0.08322252996203586</v>
          </cell>
          <cell r="I16">
            <v>0.0032582178217821778</v>
          </cell>
          <cell r="J16">
            <v>0.08648074778381803</v>
          </cell>
          <cell r="K16">
            <v>0.001</v>
          </cell>
          <cell r="L16">
            <v>0.034999999999999996</v>
          </cell>
          <cell r="M16">
            <v>0</v>
          </cell>
          <cell r="N16">
            <v>0</v>
          </cell>
          <cell r="O16">
            <v>0.001</v>
          </cell>
          <cell r="P16">
            <v>0.036</v>
          </cell>
        </row>
        <row r="17">
          <cell r="B17" t="str">
            <v>Investment Products</v>
          </cell>
          <cell r="C17">
            <v>1.1985349835817125</v>
          </cell>
          <cell r="D17">
            <v>1.8480930053090878</v>
          </cell>
          <cell r="E17">
            <v>1.9103047891665241</v>
          </cell>
          <cell r="F17">
            <v>2.1659320177528585</v>
          </cell>
          <cell r="G17">
            <v>1.1985349835817125</v>
          </cell>
          <cell r="H17">
            <v>3.0466279888908003</v>
          </cell>
          <cell r="I17">
            <v>4.9569327780573245</v>
          </cell>
          <cell r="J17">
            <v>7.122864795810183</v>
          </cell>
          <cell r="K17">
            <v>1.6269999999999998</v>
          </cell>
          <cell r="L17">
            <v>2.124</v>
          </cell>
          <cell r="M17">
            <v>0</v>
          </cell>
          <cell r="N17">
            <v>0</v>
          </cell>
          <cell r="O17">
            <v>1.6269999999999998</v>
          </cell>
          <cell r="P17">
            <v>3.751</v>
          </cell>
          <cell r="Q17">
            <v>0</v>
          </cell>
          <cell r="R17">
            <v>0</v>
          </cell>
        </row>
        <row r="18">
          <cell r="B18" t="str">
            <v>Total</v>
          </cell>
          <cell r="C18">
            <v>3.9744885071987874</v>
          </cell>
          <cell r="D18">
            <v>4.949724346908608</v>
          </cell>
          <cell r="E18">
            <v>5.314542369836463</v>
          </cell>
          <cell r="F18">
            <v>5.9407988023285885</v>
          </cell>
          <cell r="G18">
            <v>3.9744885071987874</v>
          </cell>
          <cell r="H18">
            <v>8.924212854107395</v>
          </cell>
          <cell r="I18">
            <v>14.238755223943858</v>
          </cell>
          <cell r="J18">
            <v>20.17955402627245</v>
          </cell>
          <cell r="K18">
            <v>4.547</v>
          </cell>
          <cell r="L18">
            <v>5.517</v>
          </cell>
          <cell r="M18">
            <v>0</v>
          </cell>
          <cell r="N18">
            <v>0</v>
          </cell>
          <cell r="O18">
            <v>4.547</v>
          </cell>
          <cell r="P18">
            <v>10.064</v>
          </cell>
          <cell r="Q18">
            <v>0</v>
          </cell>
          <cell r="R18">
            <v>0</v>
          </cell>
        </row>
        <row r="21">
          <cell r="B21" t="str">
            <v>Individual Pensions - Germany</v>
          </cell>
          <cell r="C21">
            <v>1.2332659762566305</v>
          </cell>
          <cell r="D21">
            <v>1.0258811824804055</v>
          </cell>
          <cell r="E21">
            <v>0.8662426175617997</v>
          </cell>
          <cell r="F21">
            <v>0.9393772000505201</v>
          </cell>
          <cell r="G21">
            <v>1.2332659762566305</v>
          </cell>
          <cell r="H21">
            <v>2.259147158737036</v>
          </cell>
          <cell r="I21">
            <v>3.1253897762988356</v>
          </cell>
          <cell r="J21">
            <v>4.064766976349356</v>
          </cell>
          <cell r="K21">
            <v>0.832</v>
          </cell>
          <cell r="L21">
            <v>0.791</v>
          </cell>
          <cell r="M21">
            <v>0</v>
          </cell>
          <cell r="N21">
            <v>0</v>
          </cell>
          <cell r="O21">
            <v>0.832</v>
          </cell>
          <cell r="P21">
            <v>1.623</v>
          </cell>
        </row>
        <row r="22">
          <cell r="B22" t="str">
            <v>Individual Pensions - Other</v>
          </cell>
          <cell r="C22">
            <v>0</v>
          </cell>
          <cell r="D22">
            <v>0</v>
          </cell>
          <cell r="E22">
            <v>0</v>
          </cell>
          <cell r="F22">
            <v>0</v>
          </cell>
          <cell r="I22">
            <v>0</v>
          </cell>
          <cell r="K22">
            <v>0</v>
          </cell>
          <cell r="L22">
            <v>0</v>
          </cell>
          <cell r="M22">
            <v>0</v>
          </cell>
          <cell r="N22">
            <v>0</v>
          </cell>
        </row>
        <row r="23">
          <cell r="B23" t="str">
            <v>Individual Pensions</v>
          </cell>
          <cell r="C23">
            <v>1.2332659762566305</v>
          </cell>
          <cell r="D23">
            <v>1.0258811824804055</v>
          </cell>
          <cell r="E23">
            <v>0.8662426175617997</v>
          </cell>
          <cell r="F23">
            <v>0.9393772000505201</v>
          </cell>
          <cell r="G23">
            <v>1.2332659762566305</v>
          </cell>
          <cell r="H23">
            <v>2.259147158737036</v>
          </cell>
          <cell r="I23">
            <v>3.1253897762988356</v>
          </cell>
          <cell r="J23">
            <v>4.064766976349356</v>
          </cell>
          <cell r="K23">
            <v>0.832</v>
          </cell>
          <cell r="L23">
            <v>0.791</v>
          </cell>
          <cell r="M23">
            <v>0</v>
          </cell>
          <cell r="N23">
            <v>0</v>
          </cell>
          <cell r="O23">
            <v>0.832</v>
          </cell>
          <cell r="P23">
            <v>1.623</v>
          </cell>
          <cell r="Q23">
            <v>0</v>
          </cell>
          <cell r="R23">
            <v>0</v>
          </cell>
        </row>
        <row r="24">
          <cell r="B24" t="str">
            <v>Life</v>
          </cell>
          <cell r="C24">
            <v>0</v>
          </cell>
          <cell r="D24">
            <v>0</v>
          </cell>
          <cell r="E24">
            <v>0</v>
          </cell>
          <cell r="F24">
            <v>0</v>
          </cell>
          <cell r="K24">
            <v>0</v>
          </cell>
          <cell r="L24">
            <v>0</v>
          </cell>
          <cell r="M24">
            <v>0</v>
          </cell>
          <cell r="N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t="str">
            <v>Investment Products - Germany</v>
          </cell>
          <cell r="C26">
            <v>0.912477898459207</v>
          </cell>
          <cell r="D26">
            <v>0.7603186802367183</v>
          </cell>
          <cell r="E26">
            <v>0.4500242008989135</v>
          </cell>
          <cell r="F26">
            <v>0.5080324570673804</v>
          </cell>
          <cell r="G26">
            <v>0.912477898459207</v>
          </cell>
          <cell r="H26">
            <v>1.6727965786959254</v>
          </cell>
          <cell r="I26">
            <v>2.122820779594839</v>
          </cell>
          <cell r="J26">
            <v>2.6308532366622193</v>
          </cell>
          <cell r="K26">
            <v>0.76</v>
          </cell>
          <cell r="L26">
            <v>0.5859999999999999</v>
          </cell>
          <cell r="M26">
            <v>0</v>
          </cell>
          <cell r="N26">
            <v>0</v>
          </cell>
          <cell r="O26">
            <v>0.76</v>
          </cell>
          <cell r="P26">
            <v>1.3459999999999999</v>
          </cell>
        </row>
        <row r="27">
          <cell r="B27" t="str">
            <v>Investment Products - France</v>
          </cell>
          <cell r="C27">
            <v>0</v>
          </cell>
          <cell r="D27">
            <v>0</v>
          </cell>
          <cell r="E27">
            <v>0</v>
          </cell>
          <cell r="F27">
            <v>0</v>
          </cell>
          <cell r="K27">
            <v>0</v>
          </cell>
          <cell r="L27">
            <v>0</v>
          </cell>
          <cell r="M27">
            <v>0</v>
          </cell>
          <cell r="N27">
            <v>0</v>
          </cell>
        </row>
        <row r="28">
          <cell r="B28" t="str">
            <v>Investment Products - Other</v>
          </cell>
          <cell r="C28">
            <v>0.7779742359181612</v>
          </cell>
          <cell r="D28">
            <v>0</v>
          </cell>
          <cell r="E28">
            <v>0.030940594059405968</v>
          </cell>
          <cell r="F28">
            <v>0.6433304358614683</v>
          </cell>
          <cell r="G28">
            <v>0.7779742359181612</v>
          </cell>
          <cell r="H28">
            <v>0.7779742359181612</v>
          </cell>
          <cell r="I28">
            <v>0.8089148299775671</v>
          </cell>
          <cell r="J28">
            <v>1.4522452658390355</v>
          </cell>
          <cell r="K28">
            <v>0.99</v>
          </cell>
          <cell r="L28">
            <v>0.28300000000000014</v>
          </cell>
          <cell r="M28">
            <v>0</v>
          </cell>
          <cell r="N28">
            <v>0</v>
          </cell>
          <cell r="O28">
            <v>0.99</v>
          </cell>
          <cell r="P28">
            <v>1.2730000000000001</v>
          </cell>
        </row>
        <row r="29">
          <cell r="B29" t="str">
            <v>Investment Products - SIP</v>
          </cell>
          <cell r="C29">
            <v>0.8499621116443548</v>
          </cell>
          <cell r="D29">
            <v>0.9462250498842453</v>
          </cell>
          <cell r="E29">
            <v>1.5441920101329623</v>
          </cell>
          <cell r="F29">
            <v>1.1911167943434946</v>
          </cell>
          <cell r="G29">
            <v>0.8499621116443548</v>
          </cell>
          <cell r="H29">
            <v>1.7961871615286</v>
          </cell>
          <cell r="I29">
            <v>3.3403791716615623</v>
          </cell>
          <cell r="J29">
            <v>4.531495966005057</v>
          </cell>
          <cell r="K29">
            <v>0.427</v>
          </cell>
          <cell r="L29">
            <v>0.067</v>
          </cell>
          <cell r="M29">
            <v>0</v>
          </cell>
          <cell r="N29">
            <v>0</v>
          </cell>
          <cell r="O29">
            <v>0.427</v>
          </cell>
          <cell r="P29">
            <v>0.494</v>
          </cell>
        </row>
        <row r="30">
          <cell r="B30" t="str">
            <v>Investment Products - France</v>
          </cell>
          <cell r="C30">
            <v>7.302980550644103</v>
          </cell>
          <cell r="D30">
            <v>13.660269337385008</v>
          </cell>
          <cell r="E30">
            <v>10.02333230883057</v>
          </cell>
          <cell r="F30">
            <v>13.901143385906606</v>
          </cell>
          <cell r="G30">
            <v>7.302980550644103</v>
          </cell>
          <cell r="H30">
            <v>20.96324988802911</v>
          </cell>
          <cell r="I30">
            <v>30.98658219685968</v>
          </cell>
          <cell r="J30">
            <v>44.887725582766286</v>
          </cell>
          <cell r="K30">
            <v>11.283</v>
          </cell>
          <cell r="L30">
            <v>10.834999999999999</v>
          </cell>
          <cell r="M30">
            <v>0</v>
          </cell>
          <cell r="N30">
            <v>0</v>
          </cell>
          <cell r="O30">
            <v>11.283</v>
          </cell>
          <cell r="P30">
            <v>22.118</v>
          </cell>
        </row>
        <row r="31">
          <cell r="B31" t="str">
            <v>Investment Products</v>
          </cell>
          <cell r="C31">
            <v>9.843394796665827</v>
          </cell>
          <cell r="D31">
            <v>15.366813067505973</v>
          </cell>
          <cell r="E31">
            <v>12.048489113921846</v>
          </cell>
          <cell r="F31">
            <v>16.243623073178952</v>
          </cell>
          <cell r="G31">
            <v>9.843394796665827</v>
          </cell>
          <cell r="H31">
            <v>25.2102078641718</v>
          </cell>
          <cell r="I31">
            <v>37.258696978093646</v>
          </cell>
          <cell r="J31">
            <v>53.5023200512726</v>
          </cell>
          <cell r="K31">
            <v>13.459999999999999</v>
          </cell>
          <cell r="L31">
            <v>11.770999999999999</v>
          </cell>
          <cell r="M31">
            <v>0</v>
          </cell>
          <cell r="N31">
            <v>0</v>
          </cell>
          <cell r="O31">
            <v>13.459999999999999</v>
          </cell>
          <cell r="P31">
            <v>25.230999999999998</v>
          </cell>
          <cell r="Q31">
            <v>0</v>
          </cell>
          <cell r="R31">
            <v>0</v>
          </cell>
        </row>
        <row r="32">
          <cell r="B32" t="str">
            <v>Total</v>
          </cell>
          <cell r="C32">
            <v>11.076660772922457</v>
          </cell>
          <cell r="D32">
            <v>16.392694249986377</v>
          </cell>
          <cell r="E32">
            <v>12.914731731483649</v>
          </cell>
          <cell r="F32">
            <v>17.183000273229467</v>
          </cell>
          <cell r="G32">
            <v>11.076660772922457</v>
          </cell>
          <cell r="H32">
            <v>27.469355022908836</v>
          </cell>
          <cell r="I32">
            <v>40.384086754392484</v>
          </cell>
          <cell r="J32">
            <v>57.56708702762195</v>
          </cell>
          <cell r="K32">
            <v>14.292</v>
          </cell>
          <cell r="L32">
            <v>12.562</v>
          </cell>
          <cell r="M32">
            <v>0</v>
          </cell>
          <cell r="N32">
            <v>0</v>
          </cell>
          <cell r="O32">
            <v>14.292</v>
          </cell>
          <cell r="P32">
            <v>26.854</v>
          </cell>
          <cell r="Q32">
            <v>0</v>
          </cell>
          <cell r="R32">
            <v>0</v>
          </cell>
        </row>
      </sheetData>
      <sheetData sheetId="17">
        <row r="8">
          <cell r="B8" t="str">
            <v>Fixed Annuities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row>
        <row r="9">
          <cell r="B9" t="str">
            <v>Equity Linked Indexed Annuities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B10" t="str">
            <v>Variable Annuities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Guaranteed Investment Contracts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B12" t="str">
            <v>Funding Agreements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Life</v>
          </cell>
          <cell r="C13">
            <v>5.415781175018852</v>
          </cell>
          <cell r="D13">
            <v>6.023307587309249</v>
          </cell>
          <cell r="E13">
            <v>4.814299242397727</v>
          </cell>
          <cell r="F13">
            <v>5.553681930686354</v>
          </cell>
          <cell r="G13">
            <v>5.415781175018852</v>
          </cell>
          <cell r="H13">
            <v>11.439088762328101</v>
          </cell>
          <cell r="I13">
            <v>16.253388004725828</v>
          </cell>
          <cell r="J13">
            <v>21.80706993541218</v>
          </cell>
          <cell r="K13">
            <v>5.452951900154257</v>
          </cell>
          <cell r="L13">
            <v>6.38084311369616</v>
          </cell>
          <cell r="M13">
            <v>0</v>
          </cell>
          <cell r="N13">
            <v>0</v>
          </cell>
          <cell r="O13">
            <v>5.452951900154257</v>
          </cell>
          <cell r="P13">
            <v>11.833795013850416</v>
          </cell>
          <cell r="Q13">
            <v>0</v>
          </cell>
          <cell r="R13">
            <v>0</v>
          </cell>
        </row>
        <row r="14">
          <cell r="B14" t="str">
            <v>GIC - Medium Term Note</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Total</v>
          </cell>
          <cell r="C15">
            <v>5.415781175018852</v>
          </cell>
          <cell r="D15">
            <v>6.023307587309249</v>
          </cell>
          <cell r="E15">
            <v>4.814299242397727</v>
          </cell>
          <cell r="F15">
            <v>5.553681930686354</v>
          </cell>
          <cell r="G15">
            <v>5.415781175018852</v>
          </cell>
          <cell r="H15">
            <v>11.439088762328101</v>
          </cell>
          <cell r="I15">
            <v>16.253388004725828</v>
          </cell>
          <cell r="J15">
            <v>21.80706993541218</v>
          </cell>
          <cell r="K15">
            <v>5.452951900154257</v>
          </cell>
          <cell r="L15">
            <v>6.38084311369616</v>
          </cell>
          <cell r="M15">
            <v>0</v>
          </cell>
          <cell r="N15">
            <v>0</v>
          </cell>
          <cell r="O15">
            <v>5.452951900154257</v>
          </cell>
          <cell r="P15">
            <v>11.833795013850416</v>
          </cell>
          <cell r="Q15">
            <v>0</v>
          </cell>
          <cell r="R15">
            <v>0</v>
          </cell>
        </row>
        <row r="18">
          <cell r="B18" t="str">
            <v>Fixed Annuities</v>
          </cell>
          <cell r="C18">
            <v>347.70686227462807</v>
          </cell>
          <cell r="D18">
            <v>466.4131543943537</v>
          </cell>
          <cell r="E18">
            <v>560.8580916081745</v>
          </cell>
          <cell r="F18">
            <v>523.8912576510335</v>
          </cell>
          <cell r="G18">
            <v>347.70686227462807</v>
          </cell>
          <cell r="H18">
            <v>814.1200166689817</v>
          </cell>
          <cell r="I18">
            <v>1374.9781082771563</v>
          </cell>
          <cell r="J18">
            <v>1898.8693659281896</v>
          </cell>
          <cell r="K18">
            <v>427.5725704669752</v>
          </cell>
          <cell r="L18">
            <v>625.3685652670969</v>
          </cell>
          <cell r="M18">
            <v>0</v>
          </cell>
          <cell r="N18">
            <v>0</v>
          </cell>
          <cell r="O18">
            <v>427.5725704669752</v>
          </cell>
          <cell r="P18">
            <v>1052.941135734072</v>
          </cell>
          <cell r="Q18">
            <v>0</v>
          </cell>
          <cell r="R18">
            <v>0</v>
          </cell>
        </row>
        <row r="19">
          <cell r="B19" t="str">
            <v>Equity Linked Indexed Annuities</v>
          </cell>
          <cell r="C19">
            <v>72.25611846164392</v>
          </cell>
          <cell r="D19">
            <v>66.28465108968265</v>
          </cell>
          <cell r="E19">
            <v>58.048291537004786</v>
          </cell>
          <cell r="F19">
            <v>74.19432664692803</v>
          </cell>
          <cell r="G19">
            <v>72.25611846164392</v>
          </cell>
          <cell r="H19">
            <v>138.54076955132658</v>
          </cell>
          <cell r="I19">
            <v>196.58906108833136</v>
          </cell>
          <cell r="J19">
            <v>270.7833877352594</v>
          </cell>
          <cell r="K19">
            <v>57.35520964801571</v>
          </cell>
          <cell r="L19">
            <v>72.14063522733053</v>
          </cell>
          <cell r="M19">
            <v>0</v>
          </cell>
          <cell r="N19">
            <v>0</v>
          </cell>
          <cell r="O19">
            <v>57.35520964801571</v>
          </cell>
          <cell r="P19">
            <v>129.49584487534625</v>
          </cell>
          <cell r="Q19">
            <v>0</v>
          </cell>
          <cell r="R19">
            <v>0</v>
          </cell>
        </row>
        <row r="20">
          <cell r="B20" t="str">
            <v>Variable Annuities</v>
          </cell>
          <cell r="C20">
            <v>239.11702200589565</v>
          </cell>
          <cell r="D20">
            <v>207.76379477421267</v>
          </cell>
          <cell r="E20">
            <v>166.21043348050745</v>
          </cell>
          <cell r="F20">
            <v>154.98431054221788</v>
          </cell>
          <cell r="G20">
            <v>239.11702200589565</v>
          </cell>
          <cell r="H20">
            <v>446.8808167801083</v>
          </cell>
          <cell r="I20">
            <v>613.0912502606158</v>
          </cell>
          <cell r="J20">
            <v>768.0755608028336</v>
          </cell>
          <cell r="K20">
            <v>183.4216799887814</v>
          </cell>
          <cell r="L20">
            <v>300.4349682106646</v>
          </cell>
          <cell r="M20">
            <v>0</v>
          </cell>
          <cell r="N20">
            <v>0</v>
          </cell>
          <cell r="O20">
            <v>183.4216799887814</v>
          </cell>
          <cell r="P20">
            <v>483.856648199446</v>
          </cell>
          <cell r="Q20">
            <v>0</v>
          </cell>
          <cell r="R20">
            <v>0</v>
          </cell>
        </row>
        <row r="21">
          <cell r="B21" t="str">
            <v>Guaranteed Investment Contracts</v>
          </cell>
          <cell r="C21">
            <v>154.31548639199286</v>
          </cell>
          <cell r="D21">
            <v>-4.30923552381671</v>
          </cell>
          <cell r="E21">
            <v>20.248110102009406</v>
          </cell>
          <cell r="F21">
            <v>-0.11824040625748466</v>
          </cell>
          <cell r="G21">
            <v>154.31548639199286</v>
          </cell>
          <cell r="H21">
            <v>150.00625086817615</v>
          </cell>
          <cell r="I21">
            <v>170.25436097018556</v>
          </cell>
          <cell r="J21">
            <v>170.13612056392807</v>
          </cell>
          <cell r="K21">
            <v>113.23797503856402</v>
          </cell>
          <cell r="L21">
            <v>168.27172025229476</v>
          </cell>
          <cell r="M21">
            <v>0</v>
          </cell>
          <cell r="N21">
            <v>0</v>
          </cell>
          <cell r="O21">
            <v>113.23797503856402</v>
          </cell>
          <cell r="P21">
            <v>281.50969529085876</v>
          </cell>
          <cell r="Q21">
            <v>0</v>
          </cell>
          <cell r="R21">
            <v>0</v>
          </cell>
        </row>
        <row r="22">
          <cell r="B22" t="str">
            <v>Funding Agreements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B23" t="str">
            <v>Life</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GIC - Medium Term Note</v>
          </cell>
          <cell r="C24">
            <v>410.77671899636664</v>
          </cell>
          <cell r="D24">
            <v>644.1177107855475</v>
          </cell>
          <cell r="E24">
            <v>385.5983077259042</v>
          </cell>
          <cell r="F24">
            <v>63.2991924873204</v>
          </cell>
          <cell r="G24">
            <v>410.77671899636664</v>
          </cell>
          <cell r="H24">
            <v>1054.8944297819141</v>
          </cell>
          <cell r="I24">
            <v>1440.4927375078184</v>
          </cell>
          <cell r="J24">
            <v>1503.7919299951386</v>
          </cell>
          <cell r="K24">
            <v>524.9579301640724</v>
          </cell>
          <cell r="L24">
            <v>384.32115570850385</v>
          </cell>
          <cell r="M24">
            <v>0</v>
          </cell>
          <cell r="N24">
            <v>0</v>
          </cell>
          <cell r="O24">
            <v>524.9579301640724</v>
          </cell>
          <cell r="P24">
            <v>909.2790858725763</v>
          </cell>
          <cell r="Q24">
            <v>0</v>
          </cell>
          <cell r="R24">
            <v>0</v>
          </cell>
        </row>
        <row r="25">
          <cell r="B25" t="str">
            <v>Total</v>
          </cell>
          <cell r="C25">
            <v>1224.172208130527</v>
          </cell>
          <cell r="D25">
            <v>1380.2700755199799</v>
          </cell>
          <cell r="E25">
            <v>1190.9632344536003</v>
          </cell>
          <cell r="F25">
            <v>816.2508469212423</v>
          </cell>
          <cell r="G25">
            <v>1224.172208130527</v>
          </cell>
          <cell r="H25">
            <v>2604.4422836505073</v>
          </cell>
          <cell r="I25">
            <v>3795.4055181041076</v>
          </cell>
          <cell r="J25">
            <v>4611.656365025349</v>
          </cell>
          <cell r="K25">
            <v>1306.5453653064087</v>
          </cell>
          <cell r="L25">
            <v>1550.5370446658908</v>
          </cell>
          <cell r="M25">
            <v>0</v>
          </cell>
          <cell r="N25">
            <v>0</v>
          </cell>
          <cell r="O25">
            <v>1306.5453653064087</v>
          </cell>
          <cell r="P25">
            <v>2857.082409972299</v>
          </cell>
          <cell r="Q25">
            <v>0</v>
          </cell>
          <cell r="R25">
            <v>0</v>
          </cell>
        </row>
        <row r="39">
          <cell r="B39" t="str">
            <v>Total Deposit Liabilities</v>
          </cell>
          <cell r="C39">
            <v>518.6810173442105</v>
          </cell>
          <cell r="D39">
            <v>534.8044653014789</v>
          </cell>
          <cell r="E39">
            <v>564.3900115669865</v>
          </cell>
          <cell r="F39">
            <v>575.145664422152</v>
          </cell>
          <cell r="G39">
            <v>518.6810173442105</v>
          </cell>
          <cell r="H39">
            <v>534.8044653014789</v>
          </cell>
          <cell r="I39">
            <v>564.3900115669865</v>
          </cell>
          <cell r="J39">
            <v>575.145664422152</v>
          </cell>
          <cell r="K39">
            <v>633.1713483146068</v>
          </cell>
          <cell r="L39">
            <v>668.0240110214525</v>
          </cell>
          <cell r="M39">
            <v>0</v>
          </cell>
          <cell r="N39">
            <v>0</v>
          </cell>
          <cell r="O39">
            <v>633.1713483146068</v>
          </cell>
          <cell r="P39">
            <v>668.0240110214525</v>
          </cell>
          <cell r="Q39">
            <v>0</v>
          </cell>
          <cell r="R39">
            <v>0</v>
          </cell>
        </row>
        <row r="40">
          <cell r="G40">
            <v>0</v>
          </cell>
          <cell r="H40">
            <v>0</v>
          </cell>
          <cell r="I40">
            <v>0</v>
          </cell>
        </row>
        <row r="41">
          <cell r="B41" t="str">
            <v>Mortgage Book</v>
          </cell>
          <cell r="C41">
            <v>675.7386714197573</v>
          </cell>
          <cell r="D41">
            <v>731.6524459613197</v>
          </cell>
          <cell r="E41">
            <v>708.3302714839763</v>
          </cell>
          <cell r="F41">
            <v>695.6293802391095</v>
          </cell>
          <cell r="G41">
            <v>675.7386714197573</v>
          </cell>
          <cell r="H41">
            <v>731.6524459613197</v>
          </cell>
          <cell r="I41">
            <v>708.3302714839763</v>
          </cell>
          <cell r="J41">
            <v>695.6293802391095</v>
          </cell>
          <cell r="K41">
            <v>704.3047752808989</v>
          </cell>
          <cell r="L41">
            <v>685.3736141179558</v>
          </cell>
          <cell r="M41">
            <v>0</v>
          </cell>
          <cell r="N41">
            <v>0</v>
          </cell>
          <cell r="O41">
            <v>704.3047752808989</v>
          </cell>
          <cell r="P41">
            <v>685.3736141179558</v>
          </cell>
          <cell r="Q41">
            <v>0</v>
          </cell>
          <cell r="R41">
            <v>0</v>
          </cell>
        </row>
        <row r="42">
          <cell r="B42" t="str">
            <v>Personal Loans Book</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t="str">
            <v>Retail Assets</v>
          </cell>
          <cell r="C43">
            <v>675.7386714197573</v>
          </cell>
          <cell r="D43">
            <v>731.6524459613197</v>
          </cell>
          <cell r="E43">
            <v>708.3302714839763</v>
          </cell>
          <cell r="F43">
            <v>695.6293802391095</v>
          </cell>
          <cell r="G43">
            <v>675.7386714197573</v>
          </cell>
          <cell r="H43">
            <v>731.6524459613197</v>
          </cell>
          <cell r="I43">
            <v>708.3302714839763</v>
          </cell>
          <cell r="J43">
            <v>695.6293802391095</v>
          </cell>
          <cell r="K43">
            <v>704.3047752808989</v>
          </cell>
          <cell r="L43">
            <v>685.3736141179558</v>
          </cell>
          <cell r="M43">
            <v>0</v>
          </cell>
          <cell r="N43">
            <v>0</v>
          </cell>
          <cell r="O43">
            <v>704.3047752808989</v>
          </cell>
          <cell r="P43">
            <v>685.3736141179558</v>
          </cell>
          <cell r="Q43">
            <v>0</v>
          </cell>
          <cell r="R43">
            <v>0</v>
          </cell>
        </row>
      </sheetData>
      <sheetData sheetId="18">
        <row r="23">
          <cell r="B23" t="str">
            <v>opening Balance of FUM (31/12/01)</v>
          </cell>
          <cell r="C23">
            <v>694.8045621291084</v>
          </cell>
          <cell r="D23">
            <v>708.6635487934586</v>
          </cell>
          <cell r="E23">
            <v>908.4362713457999</v>
          </cell>
          <cell r="F23">
            <v>933.068089390432</v>
          </cell>
          <cell r="G23">
            <v>694.8045621291084</v>
          </cell>
          <cell r="H23">
            <v>694.8045621291084</v>
          </cell>
          <cell r="I23">
            <v>694.8045621291084</v>
          </cell>
          <cell r="J23">
            <v>694.8045621291084</v>
          </cell>
          <cell r="K23">
            <v>1072.26</v>
          </cell>
          <cell r="L23">
            <v>955</v>
          </cell>
          <cell r="M23">
            <v>1025.2999999999997</v>
          </cell>
          <cell r="N23">
            <v>0</v>
          </cell>
          <cell r="O23">
            <v>1072.26</v>
          </cell>
          <cell r="P23">
            <v>1072.26</v>
          </cell>
          <cell r="Q23">
            <v>1072.26</v>
          </cell>
          <cell r="R23">
            <v>1072.26</v>
          </cell>
        </row>
        <row r="25">
          <cell r="B25" t="str">
            <v>Gross inflows</v>
          </cell>
          <cell r="C25">
            <v>434.59731064270954</v>
          </cell>
          <cell r="D25">
            <v>447.4812381462632</v>
          </cell>
          <cell r="E25">
            <v>591.1214512110273</v>
          </cell>
          <cell r="F25">
            <v>636.7</v>
          </cell>
          <cell r="G25">
            <v>434.59731064270954</v>
          </cell>
          <cell r="H25">
            <v>882.0785487889727</v>
          </cell>
          <cell r="I25">
            <v>1473.2</v>
          </cell>
          <cell r="J25">
            <v>2109.9</v>
          </cell>
          <cell r="K25">
            <v>763.8</v>
          </cell>
          <cell r="L25">
            <v>846.7</v>
          </cell>
          <cell r="M25">
            <v>-1610.5</v>
          </cell>
          <cell r="N25">
            <v>0</v>
          </cell>
          <cell r="O25">
            <v>763.8</v>
          </cell>
          <cell r="P25">
            <v>1610.5</v>
          </cell>
        </row>
        <row r="26">
          <cell r="B26" t="str">
            <v>Less redemptions</v>
          </cell>
          <cell r="C26">
            <v>-437.3228951751498</v>
          </cell>
          <cell r="D26">
            <v>-275.1245516472785</v>
          </cell>
          <cell r="E26">
            <v>-496.7525531775717</v>
          </cell>
          <cell r="F26">
            <v>-548.3499999999999</v>
          </cell>
          <cell r="G26">
            <v>-437.3228951751498</v>
          </cell>
          <cell r="H26">
            <v>-712.4474468224283</v>
          </cell>
          <cell r="I26">
            <v>-1209.2</v>
          </cell>
          <cell r="J26">
            <v>-1757.55</v>
          </cell>
          <cell r="K26">
            <v>-915.5</v>
          </cell>
          <cell r="L26">
            <v>-718.0999999999999</v>
          </cell>
          <cell r="M26">
            <v>1633.6</v>
          </cell>
          <cell r="N26">
            <v>0</v>
          </cell>
          <cell r="O26">
            <v>-915.5</v>
          </cell>
          <cell r="P26">
            <v>-1633.6</v>
          </cell>
        </row>
        <row r="27">
          <cell r="B27" t="str">
            <v>Net flows</v>
          </cell>
          <cell r="C27">
            <v>-2.72558453244028</v>
          </cell>
          <cell r="D27">
            <v>172.3566864989847</v>
          </cell>
          <cell r="E27">
            <v>94.3688980334556</v>
          </cell>
          <cell r="F27">
            <v>88.35000000000014</v>
          </cell>
          <cell r="G27">
            <v>-2.72558453244028</v>
          </cell>
          <cell r="H27">
            <v>169.6311019665444</v>
          </cell>
          <cell r="I27">
            <v>264</v>
          </cell>
          <cell r="J27">
            <v>352.35000000000014</v>
          </cell>
          <cell r="K27">
            <v>-151.70000000000005</v>
          </cell>
          <cell r="L27">
            <v>128.60000000000014</v>
          </cell>
          <cell r="M27">
            <v>23.09999999999991</v>
          </cell>
          <cell r="N27">
            <v>0</v>
          </cell>
          <cell r="O27">
            <v>-151.70000000000005</v>
          </cell>
          <cell r="P27">
            <v>-23.09999999999991</v>
          </cell>
          <cell r="Q27">
            <v>0</v>
          </cell>
          <cell r="R27">
            <v>0</v>
          </cell>
        </row>
        <row r="28">
          <cell r="B28" t="str">
            <v>Other movements</v>
          </cell>
          <cell r="C28">
            <v>-12</v>
          </cell>
          <cell r="D28">
            <v>0</v>
          </cell>
          <cell r="E28">
            <v>12</v>
          </cell>
          <cell r="F28">
            <v>0</v>
          </cell>
          <cell r="G28">
            <v>-12</v>
          </cell>
          <cell r="H28">
            <v>-12</v>
          </cell>
          <cell r="I28">
            <v>0</v>
          </cell>
          <cell r="J28">
            <v>0</v>
          </cell>
          <cell r="K28">
            <v>-19</v>
          </cell>
          <cell r="L28">
            <v>-0.3999999999999986</v>
          </cell>
          <cell r="M28">
            <v>19.4</v>
          </cell>
          <cell r="N28">
            <v>0</v>
          </cell>
          <cell r="O28">
            <v>-19</v>
          </cell>
          <cell r="P28">
            <v>-19.4</v>
          </cell>
        </row>
        <row r="29">
          <cell r="B29" t="str">
            <v>Market and currency movements</v>
          </cell>
          <cell r="C29">
            <v>28.5845711967905</v>
          </cell>
          <cell r="D29">
            <v>27.4160360533566</v>
          </cell>
          <cell r="E29">
            <v>-81.73707998882351</v>
          </cell>
          <cell r="F29">
            <v>49.12191060956775</v>
          </cell>
          <cell r="G29">
            <v>28.5845711967905</v>
          </cell>
          <cell r="H29">
            <v>56.0006072501471</v>
          </cell>
          <cell r="I29">
            <v>-25.73647273867641</v>
          </cell>
          <cell r="J29">
            <v>23.385437870891337</v>
          </cell>
          <cell r="K29">
            <v>53.440000000000055</v>
          </cell>
          <cell r="L29">
            <v>-57.90000000000032</v>
          </cell>
          <cell r="M29">
            <v>-1067.7999999999997</v>
          </cell>
          <cell r="N29">
            <v>0</v>
          </cell>
          <cell r="O29">
            <v>53.440000000000055</v>
          </cell>
          <cell r="P29">
            <v>-4.460000000000264</v>
          </cell>
          <cell r="Q29">
            <v>-1072.26</v>
          </cell>
          <cell r="R29">
            <v>-1072.26</v>
          </cell>
        </row>
        <row r="31">
          <cell r="B31" t="str">
            <v>Net movement in FUM</v>
          </cell>
          <cell r="C31">
            <v>13.858986664350219</v>
          </cell>
          <cell r="D31">
            <v>199.7727225523413</v>
          </cell>
          <cell r="E31">
            <v>24.631818044632084</v>
          </cell>
          <cell r="F31">
            <v>137.47191060956789</v>
          </cell>
          <cell r="G31">
            <v>13.858986664350219</v>
          </cell>
          <cell r="H31">
            <v>213.6317092166915</v>
          </cell>
          <cell r="I31">
            <v>238.2635272613236</v>
          </cell>
          <cell r="J31">
            <v>375.7354378708915</v>
          </cell>
          <cell r="K31">
            <v>-117.25999999999999</v>
          </cell>
          <cell r="L31">
            <v>70.29999999999981</v>
          </cell>
          <cell r="M31">
            <v>-1025.2999999999997</v>
          </cell>
          <cell r="N31">
            <v>0</v>
          </cell>
          <cell r="O31">
            <v>-117.25999999999999</v>
          </cell>
          <cell r="P31">
            <v>-46.96000000000017</v>
          </cell>
          <cell r="Q31">
            <v>-1072.26</v>
          </cell>
          <cell r="R31">
            <v>-1072.26</v>
          </cell>
        </row>
        <row r="33">
          <cell r="B33" t="str">
            <v>Closing FUM</v>
          </cell>
          <cell r="C33">
            <v>708.6635487934586</v>
          </cell>
          <cell r="D33">
            <v>908.4362713457999</v>
          </cell>
          <cell r="E33">
            <v>933.068089390432</v>
          </cell>
          <cell r="F33">
            <v>1070.54</v>
          </cell>
          <cell r="G33">
            <v>708.6635487934586</v>
          </cell>
          <cell r="H33">
            <v>908.4362713457999</v>
          </cell>
          <cell r="I33">
            <v>933.068089390432</v>
          </cell>
          <cell r="J33">
            <v>1070.54</v>
          </cell>
          <cell r="K33">
            <v>955</v>
          </cell>
          <cell r="L33">
            <v>1025.2999999999997</v>
          </cell>
          <cell r="M33">
            <v>0</v>
          </cell>
          <cell r="N33">
            <v>0</v>
          </cell>
          <cell r="O33">
            <v>955</v>
          </cell>
          <cell r="P33">
            <v>1025.3</v>
          </cell>
        </row>
        <row r="38">
          <cell r="B38" t="str">
            <v>opening Balance of FUM (31/12/01)</v>
          </cell>
          <cell r="C38">
            <v>934.1959087698991</v>
          </cell>
          <cell r="D38">
            <v>1187.5195435483802</v>
          </cell>
          <cell r="E38">
            <v>1260.3638526497966</v>
          </cell>
          <cell r="F38">
            <v>1514.96271643592</v>
          </cell>
          <cell r="G38">
            <v>934.1959087698991</v>
          </cell>
          <cell r="H38">
            <v>934.1959087698991</v>
          </cell>
          <cell r="I38">
            <v>934.1959087698991</v>
          </cell>
          <cell r="J38">
            <v>934.1959087698991</v>
          </cell>
          <cell r="K38">
            <v>2076.32</v>
          </cell>
          <cell r="L38">
            <v>2388.0999999999995</v>
          </cell>
          <cell r="M38">
            <v>2571.2000000000003</v>
          </cell>
          <cell r="N38">
            <v>0</v>
          </cell>
          <cell r="O38">
            <v>2076.32</v>
          </cell>
          <cell r="P38">
            <v>2076.32</v>
          </cell>
          <cell r="Q38">
            <v>2076.32</v>
          </cell>
          <cell r="R38">
            <v>2076.32</v>
          </cell>
        </row>
        <row r="40">
          <cell r="B40" t="str">
            <v>Gross inflows</v>
          </cell>
          <cell r="C40">
            <v>1120.000674445269</v>
          </cell>
          <cell r="D40">
            <v>1364.1789065268472</v>
          </cell>
          <cell r="E40">
            <v>1503.3204190278839</v>
          </cell>
          <cell r="F40">
            <v>2785.3999999999996</v>
          </cell>
          <cell r="G40">
            <v>1120.000674445269</v>
          </cell>
          <cell r="H40">
            <v>2484.179580972116</v>
          </cell>
          <cell r="I40">
            <v>3987.5</v>
          </cell>
          <cell r="J40">
            <v>6772.9</v>
          </cell>
          <cell r="K40">
            <v>2342.3</v>
          </cell>
          <cell r="L40">
            <v>2545.5999999999995</v>
          </cell>
          <cell r="M40">
            <v>-4887.9</v>
          </cell>
          <cell r="N40">
            <v>0</v>
          </cell>
          <cell r="O40">
            <v>2342.3</v>
          </cell>
          <cell r="P40">
            <v>4887.9</v>
          </cell>
        </row>
        <row r="41">
          <cell r="B41" t="str">
            <v>Less redemptions</v>
          </cell>
          <cell r="C41">
            <v>-979.8425170297431</v>
          </cell>
          <cell r="D41">
            <v>-1232.493303347167</v>
          </cell>
          <cell r="E41">
            <v>-1148.1641796230897</v>
          </cell>
          <cell r="F41">
            <v>-2414.3999999999996</v>
          </cell>
          <cell r="G41">
            <v>-979.8425170297431</v>
          </cell>
          <cell r="H41">
            <v>-2212.3358203769103</v>
          </cell>
          <cell r="I41">
            <v>-3360.5</v>
          </cell>
          <cell r="J41">
            <v>-5774.9</v>
          </cell>
          <cell r="K41">
            <v>-2111.3</v>
          </cell>
          <cell r="L41">
            <v>-2227</v>
          </cell>
          <cell r="M41">
            <v>4338.3</v>
          </cell>
          <cell r="N41">
            <v>0</v>
          </cell>
          <cell r="O41">
            <v>-2111.3</v>
          </cell>
          <cell r="P41">
            <v>-4338.3</v>
          </cell>
        </row>
        <row r="42">
          <cell r="B42" t="str">
            <v>Net flows</v>
          </cell>
          <cell r="C42">
            <v>140.1581574155258</v>
          </cell>
          <cell r="D42">
            <v>131.68560317968013</v>
          </cell>
          <cell r="E42">
            <v>355.1562394047942</v>
          </cell>
          <cell r="F42">
            <v>371</v>
          </cell>
          <cell r="G42">
            <v>140.1581574155258</v>
          </cell>
          <cell r="H42">
            <v>271.8437605952058</v>
          </cell>
          <cell r="I42">
            <v>627</v>
          </cell>
          <cell r="J42">
            <v>998</v>
          </cell>
          <cell r="K42">
            <v>231</v>
          </cell>
          <cell r="L42">
            <v>318.59999999999945</v>
          </cell>
          <cell r="M42">
            <v>-549.5999999999995</v>
          </cell>
          <cell r="N42">
            <v>0</v>
          </cell>
          <cell r="O42">
            <v>231</v>
          </cell>
          <cell r="P42">
            <v>549.5999999999995</v>
          </cell>
          <cell r="Q42">
            <v>0</v>
          </cell>
          <cell r="R42">
            <v>0</v>
          </cell>
        </row>
        <row r="43">
          <cell r="B43" t="str">
            <v>Other movements</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B44" t="str">
            <v>Market and currency movements</v>
          </cell>
          <cell r="C44">
            <v>113.16547736295524</v>
          </cell>
          <cell r="D44">
            <v>-58.84129407826367</v>
          </cell>
          <cell r="E44">
            <v>-100.5573756186709</v>
          </cell>
          <cell r="F44">
            <v>81.33728356408051</v>
          </cell>
          <cell r="G44">
            <v>113.16547736295524</v>
          </cell>
          <cell r="H44">
            <v>54.32418328469157</v>
          </cell>
          <cell r="I44">
            <v>-46.23319233397933</v>
          </cell>
          <cell r="J44">
            <v>35.104091230101176</v>
          </cell>
          <cell r="K44">
            <v>80.77999999999929</v>
          </cell>
          <cell r="L44">
            <v>-135.49999999999864</v>
          </cell>
          <cell r="M44">
            <v>-2021.6000000000008</v>
          </cell>
          <cell r="N44">
            <v>0</v>
          </cell>
          <cell r="O44">
            <v>80.77999999999929</v>
          </cell>
          <cell r="P44">
            <v>-54.719999999999345</v>
          </cell>
          <cell r="Q44">
            <v>-2076.32</v>
          </cell>
          <cell r="R44">
            <v>-2076.32</v>
          </cell>
        </row>
        <row r="46">
          <cell r="B46" t="str">
            <v>Net movement in FUM</v>
          </cell>
          <cell r="C46">
            <v>253.32363477848105</v>
          </cell>
          <cell r="D46">
            <v>72.84430910141646</v>
          </cell>
          <cell r="E46">
            <v>254.59886378612327</v>
          </cell>
          <cell r="F46">
            <v>452.3372835640805</v>
          </cell>
          <cell r="G46">
            <v>253.32363477848105</v>
          </cell>
          <cell r="H46">
            <v>326.1679438798974</v>
          </cell>
          <cell r="I46">
            <v>580.7668076660207</v>
          </cell>
          <cell r="J46">
            <v>1033.1040912301012</v>
          </cell>
          <cell r="K46">
            <v>311.7799999999993</v>
          </cell>
          <cell r="L46">
            <v>183.10000000000082</v>
          </cell>
          <cell r="M46">
            <v>-2571.2000000000003</v>
          </cell>
          <cell r="N46">
            <v>0</v>
          </cell>
          <cell r="O46">
            <v>311.7799999999993</v>
          </cell>
          <cell r="P46">
            <v>494.8800000000001</v>
          </cell>
          <cell r="Q46">
            <v>-2076.32</v>
          </cell>
          <cell r="R46">
            <v>-2076.32</v>
          </cell>
        </row>
        <row r="48">
          <cell r="B48" t="str">
            <v>Closing FUM</v>
          </cell>
          <cell r="C48">
            <v>1187.5195435483802</v>
          </cell>
          <cell r="D48">
            <v>1260.3638526497966</v>
          </cell>
          <cell r="E48">
            <v>1514.96271643592</v>
          </cell>
          <cell r="F48">
            <v>1967.3000000000004</v>
          </cell>
          <cell r="G48">
            <v>1187.5195435483802</v>
          </cell>
          <cell r="H48">
            <v>1260.3638526497966</v>
          </cell>
          <cell r="I48">
            <v>1514.96271643592</v>
          </cell>
          <cell r="J48">
            <v>1967.3000000000002</v>
          </cell>
          <cell r="K48">
            <v>2388.0999999999995</v>
          </cell>
          <cell r="L48">
            <v>2571.2000000000003</v>
          </cell>
          <cell r="M48">
            <v>0</v>
          </cell>
          <cell r="N48">
            <v>0</v>
          </cell>
          <cell r="O48">
            <v>2388.1</v>
          </cell>
          <cell r="P48">
            <v>2571.2</v>
          </cell>
        </row>
        <row r="113">
          <cell r="B113" t="str">
            <v>opening Balance of FUM (31/12/01)</v>
          </cell>
          <cell r="C113">
            <v>19.944546051397484</v>
          </cell>
          <cell r="D113">
            <v>17.40178827016014</v>
          </cell>
          <cell r="E113">
            <v>19.3568846932135</v>
          </cell>
          <cell r="F113">
            <v>18.220816161070196</v>
          </cell>
          <cell r="G113">
            <v>19.944546051397484</v>
          </cell>
          <cell r="H113">
            <v>19.944546051397484</v>
          </cell>
          <cell r="I113">
            <v>19.944546051397484</v>
          </cell>
          <cell r="J113">
            <v>19.944546051397484</v>
          </cell>
          <cell r="K113">
            <v>57.199999999999996</v>
          </cell>
          <cell r="L113">
            <v>94.67699999999999</v>
          </cell>
          <cell r="M113">
            <v>184.7</v>
          </cell>
          <cell r="N113">
            <v>0</v>
          </cell>
          <cell r="O113">
            <v>57.199999999999996</v>
          </cell>
          <cell r="P113">
            <v>57.199999999999996</v>
          </cell>
          <cell r="Q113">
            <v>57.199999999999996</v>
          </cell>
          <cell r="R113">
            <v>57.199999999999996</v>
          </cell>
        </row>
        <row r="115">
          <cell r="B115" t="str">
            <v>Gross inflows</v>
          </cell>
          <cell r="C115">
            <v>2.115261906143048</v>
          </cell>
          <cell r="D115">
            <v>4.995673894829155</v>
          </cell>
          <cell r="E115">
            <v>5.217478309609667</v>
          </cell>
          <cell r="F115">
            <v>40.67158588941813</v>
          </cell>
          <cell r="G115">
            <v>2.115261906143048</v>
          </cell>
          <cell r="H115">
            <v>7.110935800972203</v>
          </cell>
          <cell r="I115">
            <v>12.32841411058187</v>
          </cell>
          <cell r="J115">
            <v>53</v>
          </cell>
          <cell r="K115">
            <v>41.973</v>
          </cell>
          <cell r="L115">
            <v>89.427</v>
          </cell>
          <cell r="M115">
            <v>-131.4</v>
          </cell>
          <cell r="N115">
            <v>0</v>
          </cell>
          <cell r="O115">
            <v>41.973</v>
          </cell>
          <cell r="P115">
            <v>131.4</v>
          </cell>
          <cell r="Q115">
            <v>0</v>
          </cell>
          <cell r="R115">
            <v>0</v>
          </cell>
        </row>
        <row r="116">
          <cell r="B116" t="str">
            <v>Less redemptions</v>
          </cell>
          <cell r="C116">
            <v>-3.5791519229653694</v>
          </cell>
          <cell r="D116">
            <v>-2.5649037951205047</v>
          </cell>
          <cell r="E116">
            <v>-1.1559442819141257</v>
          </cell>
          <cell r="F116">
            <v>-1.1000000000000005</v>
          </cell>
          <cell r="G116">
            <v>-3.5791519229653694</v>
          </cell>
          <cell r="H116">
            <v>-6.144055718085874</v>
          </cell>
          <cell r="I116">
            <v>-7.3</v>
          </cell>
          <cell r="J116">
            <v>-8.4</v>
          </cell>
          <cell r="K116">
            <v>-1.0919999999999999</v>
          </cell>
          <cell r="L116">
            <v>-1.1080000000000003</v>
          </cell>
          <cell r="M116">
            <v>2.2</v>
          </cell>
          <cell r="N116">
            <v>0</v>
          </cell>
          <cell r="O116">
            <v>-1.0919999999999999</v>
          </cell>
          <cell r="P116">
            <v>-2.2</v>
          </cell>
          <cell r="Q116">
            <v>0</v>
          </cell>
          <cell r="R116">
            <v>0</v>
          </cell>
        </row>
        <row r="117">
          <cell r="B117" t="str">
            <v>Net flows</v>
          </cell>
          <cell r="C117">
            <v>-1.4638900168223214</v>
          </cell>
          <cell r="D117">
            <v>2.43077009970865</v>
          </cell>
          <cell r="E117">
            <v>4.061534027695541</v>
          </cell>
          <cell r="F117">
            <v>39.57158588941813</v>
          </cell>
          <cell r="G117">
            <v>-1.4638900168223214</v>
          </cell>
          <cell r="H117">
            <v>0.9668800828863287</v>
          </cell>
          <cell r="I117">
            <v>5.02841411058187</v>
          </cell>
          <cell r="J117">
            <v>44.6</v>
          </cell>
          <cell r="K117">
            <v>40.881</v>
          </cell>
          <cell r="L117">
            <v>88.319</v>
          </cell>
          <cell r="M117">
            <v>-129.20000000000002</v>
          </cell>
          <cell r="N117">
            <v>0</v>
          </cell>
          <cell r="O117">
            <v>40.881</v>
          </cell>
          <cell r="P117">
            <v>129.20000000000002</v>
          </cell>
          <cell r="Q117">
            <v>0</v>
          </cell>
          <cell r="R117">
            <v>0</v>
          </cell>
        </row>
        <row r="118">
          <cell r="B118" t="str">
            <v>Other movements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row>
        <row r="119">
          <cell r="B119" t="str">
            <v>Market and currency movements</v>
          </cell>
          <cell r="C119">
            <v>-1.0788677644150235</v>
          </cell>
          <cell r="D119">
            <v>-0.4756736766552885</v>
          </cell>
          <cell r="E119">
            <v>-5.197602559838845</v>
          </cell>
          <cell r="F119">
            <v>-0.5924020504883263</v>
          </cell>
          <cell r="G119">
            <v>-1.0788677644150235</v>
          </cell>
          <cell r="H119">
            <v>-1.554541441070312</v>
          </cell>
          <cell r="I119">
            <v>-6.752144000909158</v>
          </cell>
          <cell r="J119">
            <v>-7.344546051397484</v>
          </cell>
          <cell r="K119">
            <v>-3.4040000000000026</v>
          </cell>
          <cell r="L119">
            <v>1.7039999999999953</v>
          </cell>
          <cell r="M119">
            <v>-55.499999999999986</v>
          </cell>
          <cell r="N119">
            <v>0</v>
          </cell>
          <cell r="O119">
            <v>-3.4040000000000026</v>
          </cell>
          <cell r="P119">
            <v>-1.7000000000000073</v>
          </cell>
          <cell r="Q119">
            <v>-57.199999999999996</v>
          </cell>
          <cell r="R119">
            <v>-57.199999999999996</v>
          </cell>
        </row>
        <row r="121">
          <cell r="B121" t="str">
            <v>Net movement in FUM</v>
          </cell>
          <cell r="C121">
            <v>-2.542757781237345</v>
          </cell>
          <cell r="D121">
            <v>1.9550964230533616</v>
          </cell>
          <cell r="E121">
            <v>-1.1360685321433044</v>
          </cell>
          <cell r="F121">
            <v>38.979183838929806</v>
          </cell>
          <cell r="G121">
            <v>-2.542757781237345</v>
          </cell>
          <cell r="H121">
            <v>-0.5876613581839834</v>
          </cell>
          <cell r="I121">
            <v>-1.723729890327288</v>
          </cell>
          <cell r="J121">
            <v>37.255453948602515</v>
          </cell>
          <cell r="K121">
            <v>37.477</v>
          </cell>
          <cell r="L121">
            <v>90.023</v>
          </cell>
          <cell r="M121">
            <v>-184.7</v>
          </cell>
          <cell r="N121">
            <v>0</v>
          </cell>
          <cell r="O121">
            <v>37.477</v>
          </cell>
          <cell r="P121">
            <v>127.50000000000001</v>
          </cell>
          <cell r="Q121">
            <v>-57.199999999999996</v>
          </cell>
          <cell r="R121">
            <v>-57.199999999999996</v>
          </cell>
        </row>
        <row r="123">
          <cell r="B123" t="str">
            <v>Closing FUM</v>
          </cell>
          <cell r="C123">
            <v>17.40178827016014</v>
          </cell>
          <cell r="D123">
            <v>19.3568846932135</v>
          </cell>
          <cell r="E123">
            <v>18.220816161070196</v>
          </cell>
          <cell r="F123">
            <v>57.2</v>
          </cell>
          <cell r="G123">
            <v>17.40178827016014</v>
          </cell>
          <cell r="H123">
            <v>19.3568846932135</v>
          </cell>
          <cell r="I123">
            <v>18.220816161070196</v>
          </cell>
          <cell r="J123">
            <v>57.2</v>
          </cell>
          <cell r="K123">
            <v>94.67699999999999</v>
          </cell>
          <cell r="L123">
            <v>184.7</v>
          </cell>
          <cell r="M123">
            <v>0</v>
          </cell>
          <cell r="N123">
            <v>0</v>
          </cell>
          <cell r="O123">
            <v>94.67699999999999</v>
          </cell>
          <cell r="P123">
            <v>184.70000000000002</v>
          </cell>
          <cell r="Q123">
            <v>0</v>
          </cell>
          <cell r="R123">
            <v>0</v>
          </cell>
        </row>
        <row r="130">
          <cell r="B130" t="str">
            <v>Opening FUM (as at 31/12/01)</v>
          </cell>
          <cell r="C130">
            <v>0</v>
          </cell>
          <cell r="D130">
            <v>29.964</v>
          </cell>
          <cell r="E130">
            <v>55.2</v>
          </cell>
          <cell r="F130">
            <v>67.32300000000001</v>
          </cell>
          <cell r="G130">
            <v>0</v>
          </cell>
          <cell r="H130">
            <v>0</v>
          </cell>
          <cell r="I130">
            <v>0</v>
          </cell>
          <cell r="J130">
            <v>0</v>
          </cell>
          <cell r="K130">
            <v>89.965</v>
          </cell>
          <cell r="L130">
            <v>110.5</v>
          </cell>
          <cell r="M130">
            <v>117.10000000000001</v>
          </cell>
          <cell r="N130">
            <v>0</v>
          </cell>
          <cell r="O130">
            <v>89.965</v>
          </cell>
          <cell r="P130">
            <v>89.965</v>
          </cell>
          <cell r="Q130">
            <v>89.965</v>
          </cell>
          <cell r="R130">
            <v>89.965</v>
          </cell>
        </row>
        <row r="132">
          <cell r="B132" t="str">
            <v>Gross inflows</v>
          </cell>
          <cell r="C132">
            <v>24.948</v>
          </cell>
          <cell r="D132">
            <v>25.336999999999996</v>
          </cell>
          <cell r="E132">
            <v>20.595</v>
          </cell>
          <cell r="F132">
            <v>19.72</v>
          </cell>
          <cell r="G132">
            <v>24.948</v>
          </cell>
          <cell r="H132">
            <v>50.285</v>
          </cell>
          <cell r="I132">
            <v>70.88</v>
          </cell>
          <cell r="J132">
            <v>90.6</v>
          </cell>
          <cell r="K132">
            <v>20.76</v>
          </cell>
          <cell r="L132">
            <v>19.539999999999996</v>
          </cell>
          <cell r="M132">
            <v>-40.3</v>
          </cell>
          <cell r="N132">
            <v>0</v>
          </cell>
          <cell r="O132">
            <v>20.76</v>
          </cell>
          <cell r="P132">
            <v>40.3</v>
          </cell>
        </row>
        <row r="133">
          <cell r="B133" t="str">
            <v>Less redemptions</v>
          </cell>
          <cell r="C133">
            <v>-0.266</v>
          </cell>
          <cell r="D133">
            <v>-1.034</v>
          </cell>
          <cell r="E133">
            <v>-1.7</v>
          </cell>
          <cell r="F133">
            <v>-2.0890000000000004</v>
          </cell>
          <cell r="G133">
            <v>-0.266</v>
          </cell>
          <cell r="H133">
            <v>-1.3</v>
          </cell>
          <cell r="I133">
            <v>-3</v>
          </cell>
          <cell r="J133">
            <v>-5.089</v>
          </cell>
          <cell r="K133">
            <v>-2.2</v>
          </cell>
          <cell r="L133">
            <v>-3.3999999999999995</v>
          </cell>
          <cell r="M133">
            <v>5.6</v>
          </cell>
          <cell r="N133">
            <v>0</v>
          </cell>
          <cell r="O133">
            <v>-2.2</v>
          </cell>
          <cell r="P133">
            <v>-5.6</v>
          </cell>
        </row>
        <row r="134">
          <cell r="B134" t="str">
            <v>Net flows</v>
          </cell>
          <cell r="C134">
            <v>24.682000000000002</v>
          </cell>
          <cell r="D134">
            <v>24.302999999999997</v>
          </cell>
          <cell r="E134">
            <v>18.895</v>
          </cell>
          <cell r="F134">
            <v>17.631</v>
          </cell>
          <cell r="G134">
            <v>24.682000000000002</v>
          </cell>
          <cell r="H134">
            <v>48.985</v>
          </cell>
          <cell r="I134">
            <v>67.88</v>
          </cell>
          <cell r="J134">
            <v>85.511</v>
          </cell>
          <cell r="K134">
            <v>18.560000000000002</v>
          </cell>
          <cell r="L134">
            <v>16.139999999999997</v>
          </cell>
          <cell r="M134">
            <v>-34.699999999999996</v>
          </cell>
          <cell r="N134">
            <v>0</v>
          </cell>
          <cell r="O134">
            <v>18.560000000000002</v>
          </cell>
          <cell r="P134">
            <v>34.699999999999996</v>
          </cell>
          <cell r="Q134">
            <v>0</v>
          </cell>
          <cell r="R134">
            <v>0</v>
          </cell>
        </row>
        <row r="135">
          <cell r="B135" t="str">
            <v>Other movements</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B136" t="str">
            <v>Market and currency movements</v>
          </cell>
          <cell r="C136">
            <v>5.2819999999999965</v>
          </cell>
          <cell r="D136">
            <v>0.9330000000000034</v>
          </cell>
          <cell r="E136">
            <v>-6.772000000000002</v>
          </cell>
          <cell r="F136">
            <v>5.01100000000001</v>
          </cell>
          <cell r="G136">
            <v>5.2819999999999965</v>
          </cell>
          <cell r="H136">
            <v>6.215</v>
          </cell>
          <cell r="I136">
            <v>-0.5570000000000022</v>
          </cell>
          <cell r="J136">
            <v>4.454000000000008</v>
          </cell>
          <cell r="K136">
            <v>1.9749999999999943</v>
          </cell>
          <cell r="L136">
            <v>-9.539999999999992</v>
          </cell>
          <cell r="M136">
            <v>-82.4</v>
          </cell>
          <cell r="N136">
            <v>0</v>
          </cell>
          <cell r="O136">
            <v>1.9749999999999943</v>
          </cell>
          <cell r="P136">
            <v>-7.564999999999998</v>
          </cell>
          <cell r="Q136">
            <v>-89.965</v>
          </cell>
          <cell r="R136">
            <v>-89.965</v>
          </cell>
        </row>
        <row r="138">
          <cell r="B138" t="str">
            <v>Net movement in FUM</v>
          </cell>
          <cell r="C138">
            <v>29.964</v>
          </cell>
          <cell r="D138">
            <v>25.236</v>
          </cell>
          <cell r="E138">
            <v>12.122999999999998</v>
          </cell>
          <cell r="F138">
            <v>22.64200000000001</v>
          </cell>
          <cell r="G138">
            <v>29.964</v>
          </cell>
          <cell r="H138">
            <v>55.2</v>
          </cell>
          <cell r="I138">
            <v>67.323</v>
          </cell>
          <cell r="J138">
            <v>89.965</v>
          </cell>
          <cell r="K138">
            <v>20.534999999999997</v>
          </cell>
          <cell r="L138">
            <v>6.600000000000005</v>
          </cell>
          <cell r="M138">
            <v>-117.1</v>
          </cell>
          <cell r="N138">
            <v>0</v>
          </cell>
          <cell r="O138">
            <v>20.534999999999997</v>
          </cell>
          <cell r="P138">
            <v>27.134999999999998</v>
          </cell>
          <cell r="Q138">
            <v>-89.965</v>
          </cell>
          <cell r="R138">
            <v>-89.965</v>
          </cell>
        </row>
        <row r="140">
          <cell r="B140" t="str">
            <v>Closing FUM</v>
          </cell>
          <cell r="C140">
            <v>29.964</v>
          </cell>
          <cell r="D140">
            <v>55.2</v>
          </cell>
          <cell r="E140">
            <v>67.32300000000001</v>
          </cell>
          <cell r="F140">
            <v>89.96500000000002</v>
          </cell>
          <cell r="G140">
            <v>29.964</v>
          </cell>
          <cell r="H140">
            <v>55.2</v>
          </cell>
          <cell r="I140">
            <v>67.323</v>
          </cell>
          <cell r="J140">
            <v>89.965</v>
          </cell>
          <cell r="K140">
            <v>110.5</v>
          </cell>
          <cell r="L140">
            <v>117.10000000000001</v>
          </cell>
          <cell r="M140">
            <v>0</v>
          </cell>
          <cell r="N140">
            <v>0</v>
          </cell>
          <cell r="O140">
            <v>110.5</v>
          </cell>
          <cell r="P140">
            <v>117.1</v>
          </cell>
        </row>
        <row r="148">
          <cell r="B148" t="str">
            <v>Singapore</v>
          </cell>
          <cell r="C148">
            <v>6.51985867522706</v>
          </cell>
          <cell r="D148">
            <v>8.316325714750729</v>
          </cell>
          <cell r="E148">
            <v>11.56381561002221</v>
          </cell>
          <cell r="F148">
            <v>10.100000000000001</v>
          </cell>
          <cell r="G148">
            <v>6.51985867522706</v>
          </cell>
          <cell r="H148">
            <v>14.83618438997779</v>
          </cell>
          <cell r="I148">
            <v>26.4</v>
          </cell>
          <cell r="J148">
            <v>36.5</v>
          </cell>
          <cell r="K148">
            <v>8.5</v>
          </cell>
          <cell r="L148">
            <v>12.7</v>
          </cell>
          <cell r="M148">
            <v>0</v>
          </cell>
          <cell r="N148">
            <v>0</v>
          </cell>
          <cell r="O148">
            <v>8.5</v>
          </cell>
          <cell r="P148">
            <v>21.2</v>
          </cell>
        </row>
        <row r="149">
          <cell r="B149" t="str">
            <v>Hong Kong</v>
          </cell>
          <cell r="C149">
            <v>12.99991210336644</v>
          </cell>
          <cell r="D149">
            <v>17.32375324237469</v>
          </cell>
          <cell r="E149">
            <v>17.67633465425887</v>
          </cell>
          <cell r="F149">
            <v>22.799999999999994</v>
          </cell>
          <cell r="G149">
            <v>12.99991210336644</v>
          </cell>
          <cell r="H149">
            <v>30.32366534574113</v>
          </cell>
          <cell r="I149">
            <v>48</v>
          </cell>
          <cell r="J149">
            <v>70.8</v>
          </cell>
          <cell r="K149">
            <v>20</v>
          </cell>
          <cell r="L149">
            <v>23.299999999999997</v>
          </cell>
          <cell r="M149">
            <v>0</v>
          </cell>
          <cell r="N149">
            <v>0</v>
          </cell>
          <cell r="O149">
            <v>20</v>
          </cell>
          <cell r="P149">
            <v>43.3</v>
          </cell>
        </row>
        <row r="150">
          <cell r="B150" t="str">
            <v>Malaysia</v>
          </cell>
          <cell r="C150">
            <v>6.765700265204134</v>
          </cell>
          <cell r="D150">
            <v>10.416859000757004</v>
          </cell>
          <cell r="E150">
            <v>11.617440734038862</v>
          </cell>
          <cell r="F150">
            <v>15.800000000000004</v>
          </cell>
          <cell r="G150">
            <v>6.765700265204134</v>
          </cell>
          <cell r="H150">
            <v>17.18255926596114</v>
          </cell>
          <cell r="I150">
            <v>28.8</v>
          </cell>
          <cell r="J150">
            <v>44.6</v>
          </cell>
          <cell r="K150">
            <v>10.8</v>
          </cell>
          <cell r="L150">
            <v>13.599999999999998</v>
          </cell>
          <cell r="M150">
            <v>0</v>
          </cell>
          <cell r="N150">
            <v>0</v>
          </cell>
          <cell r="O150">
            <v>10.8</v>
          </cell>
          <cell r="P150">
            <v>24.4</v>
          </cell>
        </row>
        <row r="151">
          <cell r="B151" t="str">
            <v>Taiwan</v>
          </cell>
          <cell r="C151">
            <v>24.14971420381736</v>
          </cell>
          <cell r="D151">
            <v>41.16813670413254</v>
          </cell>
          <cell r="E151">
            <v>50.6821490920501</v>
          </cell>
          <cell r="F151">
            <v>18.500000000000007</v>
          </cell>
          <cell r="G151">
            <v>24.14971420381736</v>
          </cell>
          <cell r="H151">
            <v>65.3178509079499</v>
          </cell>
          <cell r="I151">
            <v>116</v>
          </cell>
          <cell r="J151">
            <v>134.5</v>
          </cell>
          <cell r="K151">
            <v>23.2</v>
          </cell>
          <cell r="L151">
            <v>26.8</v>
          </cell>
          <cell r="M151">
            <v>0</v>
          </cell>
          <cell r="N151">
            <v>0</v>
          </cell>
          <cell r="O151">
            <v>23.2</v>
          </cell>
          <cell r="P151">
            <v>50</v>
          </cell>
        </row>
        <row r="152">
          <cell r="B152" t="str">
            <v> Japan (10)</v>
          </cell>
          <cell r="C152">
            <v>5.949016764313475</v>
          </cell>
          <cell r="D152">
            <v>5.395407099368789</v>
          </cell>
          <cell r="E152">
            <v>9.855576136317735</v>
          </cell>
          <cell r="F152">
            <v>7.100000000000003</v>
          </cell>
          <cell r="G152">
            <v>5.949016764313475</v>
          </cell>
          <cell r="H152">
            <v>11.344423863682264</v>
          </cell>
          <cell r="I152">
            <v>21.2</v>
          </cell>
          <cell r="J152">
            <v>28.3</v>
          </cell>
          <cell r="K152">
            <v>8.7</v>
          </cell>
          <cell r="L152">
            <v>8.900000000000002</v>
          </cell>
          <cell r="M152">
            <v>0</v>
          </cell>
          <cell r="N152">
            <v>0</v>
          </cell>
          <cell r="O152">
            <v>8.7</v>
          </cell>
          <cell r="P152">
            <v>17.6</v>
          </cell>
        </row>
        <row r="153">
          <cell r="B153" t="str">
            <v>Thailand</v>
          </cell>
          <cell r="C153">
            <v>0.6007143853243575</v>
          </cell>
          <cell r="D153">
            <v>0.6531867728025853</v>
          </cell>
          <cell r="E153">
            <v>0.5460988418730572</v>
          </cell>
          <cell r="F153">
            <v>0.5999999999999999</v>
          </cell>
          <cell r="G153">
            <v>0.6007143853243575</v>
          </cell>
          <cell r="H153">
            <v>1.2539011581269428</v>
          </cell>
          <cell r="I153">
            <v>1.8</v>
          </cell>
          <cell r="J153">
            <v>2.4</v>
          </cell>
          <cell r="K153">
            <v>0.6</v>
          </cell>
          <cell r="L153">
            <v>1.1</v>
          </cell>
          <cell r="M153">
            <v>0</v>
          </cell>
          <cell r="N153">
            <v>0</v>
          </cell>
          <cell r="O153">
            <v>0.6</v>
          </cell>
          <cell r="P153">
            <v>1.7</v>
          </cell>
        </row>
        <row r="154">
          <cell r="B154" t="str">
            <v>Indonesia</v>
          </cell>
          <cell r="C154">
            <v>1.205470140572662</v>
          </cell>
          <cell r="D154">
            <v>1.5603733229652157</v>
          </cell>
          <cell r="E154">
            <v>2.334156536462122</v>
          </cell>
          <cell r="F154">
            <v>2.5</v>
          </cell>
          <cell r="G154">
            <v>1.205470140572662</v>
          </cell>
          <cell r="H154">
            <v>2.7658434635378777</v>
          </cell>
          <cell r="I154">
            <v>5.1</v>
          </cell>
          <cell r="J154">
            <v>7.6</v>
          </cell>
          <cell r="K154">
            <v>1.5</v>
          </cell>
          <cell r="L154">
            <v>5.3</v>
          </cell>
          <cell r="M154">
            <v>0</v>
          </cell>
          <cell r="N154">
            <v>0</v>
          </cell>
          <cell r="O154">
            <v>1.5</v>
          </cell>
          <cell r="P154">
            <v>6.8</v>
          </cell>
        </row>
        <row r="155">
          <cell r="B155" t="str">
            <v>Philippines</v>
          </cell>
          <cell r="C155">
            <v>0.9352400909536761</v>
          </cell>
          <cell r="D155">
            <v>1.1387969275555787</v>
          </cell>
          <cell r="E155">
            <v>0.9259629814907453</v>
          </cell>
          <cell r="F155">
            <v>1.4000000000000004</v>
          </cell>
          <cell r="G155">
            <v>0.9352400909536761</v>
          </cell>
          <cell r="H155">
            <v>2.0740370185092547</v>
          </cell>
          <cell r="I155">
            <v>3</v>
          </cell>
          <cell r="J155">
            <v>4.4</v>
          </cell>
          <cell r="K155">
            <v>0.9</v>
          </cell>
          <cell r="L155">
            <v>1.4</v>
          </cell>
          <cell r="M155">
            <v>0</v>
          </cell>
          <cell r="N155">
            <v>0</v>
          </cell>
          <cell r="O155">
            <v>0.9</v>
          </cell>
          <cell r="P155">
            <v>2.3</v>
          </cell>
        </row>
        <row r="156">
          <cell r="B156" t="str">
            <v>Vietnam</v>
          </cell>
          <cell r="C156">
            <v>7.157037023073443</v>
          </cell>
          <cell r="D156">
            <v>8.403564566570077</v>
          </cell>
          <cell r="E156">
            <v>7.639398410356479</v>
          </cell>
          <cell r="F156">
            <v>8.100000000000001</v>
          </cell>
          <cell r="G156">
            <v>7.157037023073443</v>
          </cell>
          <cell r="H156">
            <v>15.56060158964352</v>
          </cell>
          <cell r="I156">
            <v>23.2</v>
          </cell>
          <cell r="J156">
            <v>31.3</v>
          </cell>
          <cell r="K156">
            <v>7.7</v>
          </cell>
          <cell r="L156">
            <v>9.7</v>
          </cell>
          <cell r="M156">
            <v>0</v>
          </cell>
          <cell r="N156">
            <v>0</v>
          </cell>
          <cell r="O156">
            <v>7.7</v>
          </cell>
          <cell r="P156">
            <v>17.4</v>
          </cell>
        </row>
        <row r="157">
          <cell r="B157" t="str">
            <v>China</v>
          </cell>
          <cell r="C157">
            <v>0.6190014742665938</v>
          </cell>
          <cell r="D157">
            <v>1.4341740654949295</v>
          </cell>
          <cell r="E157">
            <v>1.7468244602384764</v>
          </cell>
          <cell r="F157">
            <v>2.1000000000000005</v>
          </cell>
          <cell r="G157">
            <v>0.6190014742665938</v>
          </cell>
          <cell r="H157">
            <v>2.0531755397615234</v>
          </cell>
          <cell r="I157">
            <v>3.8</v>
          </cell>
          <cell r="J157">
            <v>5.9</v>
          </cell>
          <cell r="K157">
            <v>1.8</v>
          </cell>
          <cell r="L157">
            <v>2.0999999999999996</v>
          </cell>
          <cell r="M157">
            <v>0</v>
          </cell>
          <cell r="N157">
            <v>0</v>
          </cell>
          <cell r="O157">
            <v>1.8</v>
          </cell>
          <cell r="P157">
            <v>3.9</v>
          </cell>
        </row>
        <row r="158">
          <cell r="B158" t="str">
            <v>India</v>
          </cell>
          <cell r="C158">
            <v>0.07902840304132115</v>
          </cell>
          <cell r="D158">
            <v>0.23487239558857964</v>
          </cell>
          <cell r="E158">
            <v>0.28609920137009914</v>
          </cell>
          <cell r="F158">
            <v>0.6000000000000001</v>
          </cell>
          <cell r="G158">
            <v>0.07902840304132115</v>
          </cell>
          <cell r="H158">
            <v>0.3139007986299008</v>
          </cell>
          <cell r="I158">
            <v>0.6</v>
          </cell>
          <cell r="J158">
            <v>1.2</v>
          </cell>
          <cell r="K158">
            <v>1.5</v>
          </cell>
          <cell r="L158">
            <v>1</v>
          </cell>
          <cell r="M158">
            <v>0</v>
          </cell>
          <cell r="N158">
            <v>0</v>
          </cell>
          <cell r="O158">
            <v>1.5</v>
          </cell>
          <cell r="P158">
            <v>2.5</v>
          </cell>
        </row>
        <row r="159">
          <cell r="B159" t="str">
            <v>Korea</v>
          </cell>
          <cell r="C159">
            <v>0</v>
          </cell>
          <cell r="D159">
            <v>0</v>
          </cell>
          <cell r="E159">
            <v>0</v>
          </cell>
          <cell r="F159">
            <v>0.9</v>
          </cell>
          <cell r="J159">
            <v>0.9</v>
          </cell>
          <cell r="K159">
            <v>2.7</v>
          </cell>
          <cell r="L159">
            <v>2.0999999999999996</v>
          </cell>
          <cell r="M159">
            <v>0</v>
          </cell>
          <cell r="N159">
            <v>0</v>
          </cell>
          <cell r="O159">
            <v>2.7</v>
          </cell>
          <cell r="P159">
            <v>4.8</v>
          </cell>
        </row>
        <row r="160">
          <cell r="B160" t="str">
            <v>Total</v>
          </cell>
          <cell r="C160">
            <v>66.98069352916053</v>
          </cell>
          <cell r="D160">
            <v>96.04544981236073</v>
          </cell>
          <cell r="E160">
            <v>114.87385665847874</v>
          </cell>
          <cell r="F160">
            <v>90.5</v>
          </cell>
          <cell r="G160">
            <v>66.98069352916053</v>
          </cell>
          <cell r="H160">
            <v>163.02614334152125</v>
          </cell>
          <cell r="I160">
            <v>277.90000000000003</v>
          </cell>
          <cell r="J160">
            <v>368.3999999999999</v>
          </cell>
          <cell r="K160">
            <v>87.9</v>
          </cell>
          <cell r="L160">
            <v>107.99999999999999</v>
          </cell>
          <cell r="M160">
            <v>0</v>
          </cell>
          <cell r="N160">
            <v>0</v>
          </cell>
          <cell r="O160">
            <v>87.9</v>
          </cell>
          <cell r="P160">
            <v>195.90000000000003</v>
          </cell>
          <cell r="Q160">
            <v>0</v>
          </cell>
          <cell r="R160">
            <v>0</v>
          </cell>
        </row>
        <row r="161">
          <cell r="B161" t="str">
            <v> Other (11)</v>
          </cell>
          <cell r="C161">
            <v>11</v>
          </cell>
          <cell r="D161">
            <v>13</v>
          </cell>
          <cell r="E161">
            <v>13</v>
          </cell>
          <cell r="F161">
            <v>16</v>
          </cell>
          <cell r="G161">
            <v>11</v>
          </cell>
          <cell r="H161">
            <v>24</v>
          </cell>
          <cell r="I161">
            <v>38</v>
          </cell>
          <cell r="J161">
            <v>54</v>
          </cell>
          <cell r="K161">
            <v>17</v>
          </cell>
          <cell r="L161">
            <v>23</v>
          </cell>
          <cell r="M161">
            <v>0</v>
          </cell>
          <cell r="N161">
            <v>0</v>
          </cell>
          <cell r="O161">
            <v>17</v>
          </cell>
          <cell r="P161">
            <v>39</v>
          </cell>
          <cell r="Q161">
            <v>0</v>
          </cell>
          <cell r="R161">
            <v>0</v>
          </cell>
        </row>
        <row r="164">
          <cell r="B164" t="str">
            <v>Singapore</v>
          </cell>
          <cell r="C164">
            <v>283.0968145161291</v>
          </cell>
          <cell r="D164">
            <v>122.83573428954446</v>
          </cell>
          <cell r="E164">
            <v>53.06745119432645</v>
          </cell>
          <cell r="F164">
            <v>56.10000000000002</v>
          </cell>
          <cell r="G164">
            <v>283.0968145161291</v>
          </cell>
          <cell r="H164">
            <v>405.93254880567355</v>
          </cell>
          <cell r="I164">
            <v>459</v>
          </cell>
          <cell r="J164">
            <v>515.1</v>
          </cell>
          <cell r="K164">
            <v>52.3</v>
          </cell>
          <cell r="L164">
            <v>86.00000000000001</v>
          </cell>
          <cell r="M164">
            <v>0</v>
          </cell>
          <cell r="N164">
            <v>0</v>
          </cell>
          <cell r="O164">
            <v>52.3</v>
          </cell>
          <cell r="P164">
            <v>138.3</v>
          </cell>
        </row>
        <row r="165">
          <cell r="B165" t="str">
            <v>Hong Kong</v>
          </cell>
          <cell r="C165">
            <v>13.079019073569482</v>
          </cell>
          <cell r="D165">
            <v>39.67103213084746</v>
          </cell>
          <cell r="E165">
            <v>13.649948795583065</v>
          </cell>
          <cell r="F165">
            <v>21.5</v>
          </cell>
          <cell r="G165">
            <v>13.079019073569482</v>
          </cell>
          <cell r="H165">
            <v>52.75005120441694</v>
          </cell>
          <cell r="I165">
            <v>66.4</v>
          </cell>
          <cell r="J165">
            <v>87.9</v>
          </cell>
          <cell r="K165">
            <v>9</v>
          </cell>
          <cell r="L165">
            <v>34.7</v>
          </cell>
          <cell r="M165">
            <v>0</v>
          </cell>
          <cell r="N165">
            <v>0</v>
          </cell>
          <cell r="O165">
            <v>9</v>
          </cell>
          <cell r="P165">
            <v>43.7</v>
          </cell>
        </row>
        <row r="166">
          <cell r="B166" t="str">
            <v>Malaysia</v>
          </cell>
          <cell r="C166">
            <v>2.3096934817514296</v>
          </cell>
          <cell r="D166">
            <v>3.3978424799381766</v>
          </cell>
          <cell r="E166">
            <v>3.6924640383103946</v>
          </cell>
          <cell r="F166">
            <v>3.099999999999999</v>
          </cell>
          <cell r="G166">
            <v>2.3096934817514296</v>
          </cell>
          <cell r="H166">
            <v>5.707535961689606</v>
          </cell>
          <cell r="I166">
            <v>9.4</v>
          </cell>
          <cell r="J166">
            <v>12.5</v>
          </cell>
          <cell r="K166">
            <v>3.3</v>
          </cell>
          <cell r="L166">
            <v>3.8</v>
          </cell>
          <cell r="M166">
            <v>0</v>
          </cell>
          <cell r="N166">
            <v>0</v>
          </cell>
          <cell r="O166">
            <v>3.3</v>
          </cell>
          <cell r="P166">
            <v>7.1</v>
          </cell>
        </row>
        <row r="167">
          <cell r="B167" t="str">
            <v>Taiwan</v>
          </cell>
          <cell r="C167">
            <v>0.43832619545423895</v>
          </cell>
          <cell r="D167">
            <v>0.8223585101754085</v>
          </cell>
          <cell r="E167">
            <v>2.0393152943703523</v>
          </cell>
          <cell r="F167">
            <v>1.600000000000001</v>
          </cell>
          <cell r="G167">
            <v>0.43832619545423895</v>
          </cell>
          <cell r="H167">
            <v>1.2606847056296475</v>
          </cell>
          <cell r="I167">
            <v>3.3</v>
          </cell>
          <cell r="J167">
            <v>4.9</v>
          </cell>
          <cell r="K167">
            <v>4.3</v>
          </cell>
          <cell r="L167">
            <v>4.3999999999999995</v>
          </cell>
          <cell r="M167">
            <v>0</v>
          </cell>
          <cell r="N167">
            <v>0</v>
          </cell>
          <cell r="O167">
            <v>4.3</v>
          </cell>
          <cell r="P167">
            <v>8.7</v>
          </cell>
        </row>
        <row r="168">
          <cell r="B168" t="str">
            <v> Japan (10)</v>
          </cell>
          <cell r="C168">
            <v>5.003190440280759</v>
          </cell>
          <cell r="D168">
            <v>3.0688922366801368</v>
          </cell>
          <cell r="E168">
            <v>2.427917323039104</v>
          </cell>
          <cell r="F168">
            <v>1.6999999999999993</v>
          </cell>
          <cell r="G168">
            <v>5.003190440280759</v>
          </cell>
          <cell r="H168">
            <v>8.072082676960896</v>
          </cell>
          <cell r="I168">
            <v>10.5</v>
          </cell>
          <cell r="J168">
            <v>12.2</v>
          </cell>
          <cell r="K168">
            <v>3.5</v>
          </cell>
          <cell r="L168">
            <v>1.2999999999999998</v>
          </cell>
          <cell r="M168">
            <v>0</v>
          </cell>
          <cell r="N168">
            <v>0</v>
          </cell>
          <cell r="O168">
            <v>3.5</v>
          </cell>
          <cell r="P168">
            <v>4.8</v>
          </cell>
        </row>
        <row r="169">
          <cell r="B169" t="str">
            <v>Thailand</v>
          </cell>
          <cell r="C169">
            <v>0.31751163173975333</v>
          </cell>
          <cell r="D169">
            <v>0.43245076673613164</v>
          </cell>
          <cell r="E169">
            <v>0.45003760152411504</v>
          </cell>
          <cell r="F169">
            <v>0.49999999999999994</v>
          </cell>
          <cell r="G169">
            <v>0.31751163173975333</v>
          </cell>
          <cell r="H169">
            <v>0.749962398475885</v>
          </cell>
          <cell r="I169">
            <v>1.2</v>
          </cell>
          <cell r="J169">
            <v>1.7</v>
          </cell>
          <cell r="K169">
            <v>0.5</v>
          </cell>
          <cell r="L169">
            <v>0.5</v>
          </cell>
          <cell r="M169">
            <v>0</v>
          </cell>
          <cell r="N169">
            <v>0</v>
          </cell>
          <cell r="O169">
            <v>0.5</v>
          </cell>
          <cell r="P169">
            <v>1</v>
          </cell>
        </row>
        <row r="170">
          <cell r="B170" t="str">
            <v>Indonesia</v>
          </cell>
          <cell r="C170">
            <v>1.1978108225532929</v>
          </cell>
          <cell r="D170">
            <v>1.0396526359580631</v>
          </cell>
          <cell r="E170">
            <v>1.4625365414886444</v>
          </cell>
          <cell r="F170">
            <v>1.8999999999999992</v>
          </cell>
          <cell r="G170">
            <v>1.1978108225532929</v>
          </cell>
          <cell r="H170">
            <v>2.237463458511356</v>
          </cell>
          <cell r="I170">
            <v>3.7</v>
          </cell>
          <cell r="J170">
            <v>5.6</v>
          </cell>
          <cell r="K170">
            <v>2</v>
          </cell>
          <cell r="L170">
            <v>2.0999999999999996</v>
          </cell>
          <cell r="M170">
            <v>0</v>
          </cell>
          <cell r="N170">
            <v>0</v>
          </cell>
          <cell r="O170">
            <v>2</v>
          </cell>
          <cell r="P170">
            <v>4.1</v>
          </cell>
        </row>
        <row r="171">
          <cell r="B171" t="str">
            <v>Philippines</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B172" t="str">
            <v>Vietnam</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China</v>
          </cell>
          <cell r="C173">
            <v>0.36395335354238106</v>
          </cell>
          <cell r="D173">
            <v>1.1331976118608564</v>
          </cell>
          <cell r="E173">
            <v>1.4028490345967624</v>
          </cell>
          <cell r="F173">
            <v>1.500000000000001</v>
          </cell>
          <cell r="G173">
            <v>0.36395335354238106</v>
          </cell>
          <cell r="H173">
            <v>1.4971509654032376</v>
          </cell>
          <cell r="I173">
            <v>2.9</v>
          </cell>
          <cell r="J173">
            <v>4.4</v>
          </cell>
          <cell r="K173">
            <v>1.1</v>
          </cell>
          <cell r="L173">
            <v>0.7</v>
          </cell>
          <cell r="M173">
            <v>0</v>
          </cell>
          <cell r="N173">
            <v>0</v>
          </cell>
          <cell r="O173">
            <v>1.1</v>
          </cell>
          <cell r="P173">
            <v>1.8</v>
          </cell>
        </row>
        <row r="174">
          <cell r="B174" t="str">
            <v>India</v>
          </cell>
          <cell r="C174">
            <v>0.061570171136902156</v>
          </cell>
          <cell r="D174">
            <v>0.2648928439139711</v>
          </cell>
          <cell r="E174">
            <v>0.8735369849491268</v>
          </cell>
          <cell r="F174">
            <v>0.40000000000000013</v>
          </cell>
          <cell r="G174">
            <v>0.061570171136902156</v>
          </cell>
          <cell r="H174">
            <v>0.3264630150508733</v>
          </cell>
          <cell r="I174">
            <v>1.2</v>
          </cell>
          <cell r="J174">
            <v>1.6</v>
          </cell>
          <cell r="K174">
            <v>0.7</v>
          </cell>
          <cell r="L174">
            <v>0.6000000000000001</v>
          </cell>
          <cell r="M174">
            <v>0</v>
          </cell>
          <cell r="N174">
            <v>0</v>
          </cell>
          <cell r="O174">
            <v>0.7</v>
          </cell>
          <cell r="P174">
            <v>1.3</v>
          </cell>
        </row>
        <row r="175">
          <cell r="B175" t="str">
            <v>Korea</v>
          </cell>
          <cell r="C175">
            <v>0</v>
          </cell>
          <cell r="D175">
            <v>0</v>
          </cell>
          <cell r="E175">
            <v>0</v>
          </cell>
          <cell r="F175">
            <v>2.969901257216857</v>
          </cell>
          <cell r="J175">
            <v>2.969901257216857</v>
          </cell>
          <cell r="K175">
            <v>0</v>
          </cell>
          <cell r="L175">
            <v>0</v>
          </cell>
          <cell r="M175">
            <v>0</v>
          </cell>
          <cell r="N175">
            <v>0</v>
          </cell>
          <cell r="O175">
            <v>0</v>
          </cell>
          <cell r="P175">
            <v>0</v>
          </cell>
        </row>
        <row r="176">
          <cell r="B176" t="str">
            <v>Total</v>
          </cell>
          <cell r="C176">
            <v>305.86788968615735</v>
          </cell>
          <cell r="D176">
            <v>172.66605350565465</v>
          </cell>
          <cell r="E176">
            <v>79.06605680818801</v>
          </cell>
          <cell r="F176">
            <v>91.26990125721689</v>
          </cell>
          <cell r="G176">
            <v>305.86788968615735</v>
          </cell>
          <cell r="H176">
            <v>478.533943191812</v>
          </cell>
          <cell r="I176">
            <v>557.6</v>
          </cell>
          <cell r="J176">
            <v>648.869901257217</v>
          </cell>
          <cell r="K176">
            <v>76.69999999999999</v>
          </cell>
          <cell r="L176">
            <v>134.1</v>
          </cell>
          <cell r="M176">
            <v>0</v>
          </cell>
          <cell r="N176">
            <v>0</v>
          </cell>
          <cell r="O176">
            <v>76.69999999999999</v>
          </cell>
          <cell r="P176">
            <v>210.8</v>
          </cell>
          <cell r="Q176">
            <v>0</v>
          </cell>
          <cell r="R176">
            <v>0</v>
          </cell>
        </row>
        <row r="177">
          <cell r="B177" t="str">
            <v> Other (11)</v>
          </cell>
          <cell r="C177">
            <v>2</v>
          </cell>
          <cell r="D177">
            <v>3</v>
          </cell>
          <cell r="E177">
            <v>4</v>
          </cell>
          <cell r="F177">
            <v>7</v>
          </cell>
          <cell r="G177">
            <v>2</v>
          </cell>
          <cell r="H177">
            <v>5</v>
          </cell>
          <cell r="I177">
            <v>9</v>
          </cell>
          <cell r="J177">
            <v>16</v>
          </cell>
          <cell r="K177">
            <v>4</v>
          </cell>
          <cell r="L177">
            <v>4</v>
          </cell>
          <cell r="M177">
            <v>0</v>
          </cell>
          <cell r="N177">
            <v>0</v>
          </cell>
          <cell r="O177">
            <v>4</v>
          </cell>
          <cell r="P177">
            <v>8</v>
          </cell>
          <cell r="Q177">
            <v>0</v>
          </cell>
          <cell r="R1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
      <sheetName val="Schedule 1"/>
      <sheetName val="SE - Sch 1"/>
      <sheetName val="Schedule 2"/>
      <sheetName val="SE - Sch2"/>
      <sheetName val="Schedule 3"/>
      <sheetName val="SE - Sch3"/>
      <sheetName val="Schedule 4"/>
      <sheetName val="SE - Sch4"/>
      <sheetName val="UK Summary"/>
      <sheetName val="Retail IFA"/>
      <sheetName val="Partnerships"/>
      <sheetName val="Group Pensions"/>
      <sheetName val="Annuities IFA"/>
      <sheetName val="Pru Retail"/>
      <sheetName val="UK - Scot Am"/>
      <sheetName val="UK - Collective Inv"/>
      <sheetName val="Egg"/>
      <sheetName val="M&amp;G"/>
      <sheetName val="Asia"/>
      <sheetName val="Europe"/>
      <sheetName val="Jackson"/>
      <sheetName val="Exchange Rates"/>
      <sheetName val="Graph Data"/>
      <sheetName val="Group Summary"/>
      <sheetName val="UK Graph"/>
      <sheetName val="JNL-SP"/>
      <sheetName val="Asia-WP"/>
      <sheetName val="Schedule 6"/>
    </sheetNames>
    <sheetDataSet>
      <sheetData sheetId="0">
        <row r="13">
          <cell r="C13" t="str">
            <v>Qtr</v>
          </cell>
          <cell r="D13" t="str">
            <v>Schedules 1 &amp; 2</v>
          </cell>
          <cell r="E13" t="str">
            <v>Schedules 1 &amp; 2</v>
          </cell>
        </row>
        <row r="14">
          <cell r="C14">
            <v>1</v>
          </cell>
          <cell r="D14" t="str">
            <v>2003 Q1 YTD</v>
          </cell>
          <cell r="E14" t="str">
            <v>2002 Q1 YTD</v>
          </cell>
        </row>
        <row r="15">
          <cell r="C15">
            <v>2</v>
          </cell>
          <cell r="D15" t="str">
            <v>HY 2003 </v>
          </cell>
          <cell r="E15" t="str">
            <v>HY 2002</v>
          </cell>
        </row>
        <row r="16">
          <cell r="C16">
            <v>3</v>
          </cell>
          <cell r="D16" t="str">
            <v>2003 Q3 YTD</v>
          </cell>
          <cell r="E16" t="str">
            <v>2002 Q3 YTD</v>
          </cell>
        </row>
        <row r="17">
          <cell r="C17">
            <v>4</v>
          </cell>
          <cell r="D17">
            <v>2003</v>
          </cell>
          <cell r="E17">
            <v>2002</v>
          </cell>
        </row>
        <row r="19">
          <cell r="C19" t="str">
            <v>Qtr</v>
          </cell>
          <cell r="D19" t="str">
            <v>Schedule 3 &amp; 5</v>
          </cell>
          <cell r="E19" t="str">
            <v>Schedule 3 &amp; 5</v>
          </cell>
        </row>
        <row r="20">
          <cell r="C20">
            <v>1</v>
          </cell>
          <cell r="D20" t="str">
            <v>Q1 2003</v>
          </cell>
          <cell r="E20" t="str">
            <v>Q1 2002</v>
          </cell>
        </row>
        <row r="21">
          <cell r="C21">
            <v>2</v>
          </cell>
          <cell r="D21" t="str">
            <v>Q2 2003</v>
          </cell>
          <cell r="E21" t="str">
            <v>Q2 2002</v>
          </cell>
        </row>
        <row r="22">
          <cell r="C22">
            <v>3</v>
          </cell>
          <cell r="D22" t="str">
            <v>Q3 2003</v>
          </cell>
          <cell r="E22" t="str">
            <v>Q3 2002</v>
          </cell>
        </row>
        <row r="23">
          <cell r="C23">
            <v>4</v>
          </cell>
          <cell r="D23" t="str">
            <v>Q4 2003</v>
          </cell>
          <cell r="E23" t="str">
            <v>Q4 2002</v>
          </cell>
        </row>
        <row r="25">
          <cell r="C25" t="str">
            <v>Qtr</v>
          </cell>
          <cell r="D25" t="str">
            <v>Schedule 4 &amp; 6 (Col 1)</v>
          </cell>
          <cell r="E25" t="str">
            <v>Schedule 4 &amp; 6 (Col 2)</v>
          </cell>
        </row>
        <row r="26">
          <cell r="C26">
            <v>1</v>
          </cell>
          <cell r="D26" t="str">
            <v>Q1 2003</v>
          </cell>
          <cell r="E26" t="str">
            <v>Q4 2002</v>
          </cell>
        </row>
        <row r="27">
          <cell r="C27">
            <v>2</v>
          </cell>
          <cell r="D27" t="str">
            <v>Q2 2003</v>
          </cell>
          <cell r="E27" t="str">
            <v>Q1 2003</v>
          </cell>
        </row>
        <row r="28">
          <cell r="C28">
            <v>3</v>
          </cell>
          <cell r="D28" t="str">
            <v>Q3 2003</v>
          </cell>
          <cell r="E28" t="str">
            <v>Q2 2003</v>
          </cell>
        </row>
        <row r="29">
          <cell r="C29">
            <v>4</v>
          </cell>
          <cell r="D29" t="str">
            <v>Q4 2003</v>
          </cell>
          <cell r="E29" t="str">
            <v>Q3 2003</v>
          </cell>
        </row>
      </sheetData>
      <sheetData sheetId="11">
        <row r="8">
          <cell r="B8" t="str">
            <v>Prudence Bond (non-linked)</v>
          </cell>
          <cell r="C8">
            <v>0</v>
          </cell>
          <cell r="D8">
            <v>0</v>
          </cell>
          <cell r="E8">
            <v>0</v>
          </cell>
          <cell r="F8">
            <v>0</v>
          </cell>
          <cell r="G8">
            <v>0</v>
          </cell>
          <cell r="H8">
            <v>0</v>
          </cell>
          <cell r="I8">
            <v>0</v>
          </cell>
          <cell r="J8">
            <v>0</v>
          </cell>
          <cell r="K8">
            <v>0</v>
          </cell>
          <cell r="L8">
            <v>0</v>
          </cell>
          <cell r="M8">
            <v>0</v>
          </cell>
          <cell r="N8">
            <v>0</v>
          </cell>
        </row>
        <row r="9">
          <cell r="B9" t="str">
            <v>Prudence Bond (linked)</v>
          </cell>
          <cell r="C9">
            <v>0</v>
          </cell>
          <cell r="D9">
            <v>0</v>
          </cell>
          <cell r="E9">
            <v>0</v>
          </cell>
          <cell r="F9">
            <v>0</v>
          </cell>
          <cell r="G9">
            <v>0</v>
          </cell>
          <cell r="H9">
            <v>0</v>
          </cell>
          <cell r="I9">
            <v>0</v>
          </cell>
          <cell r="J9">
            <v>0</v>
          </cell>
          <cell r="K9">
            <v>0</v>
          </cell>
          <cell r="L9">
            <v>0</v>
          </cell>
          <cell r="M9">
            <v>0</v>
          </cell>
          <cell r="N9">
            <v>0</v>
          </cell>
        </row>
        <row r="10">
          <cell r="B10" t="str">
            <v>Other (non-linked)</v>
          </cell>
          <cell r="C10">
            <v>0</v>
          </cell>
          <cell r="D10">
            <v>0</v>
          </cell>
          <cell r="E10">
            <v>0</v>
          </cell>
          <cell r="F10">
            <v>0</v>
          </cell>
          <cell r="G10">
            <v>0</v>
          </cell>
          <cell r="H10">
            <v>0</v>
          </cell>
          <cell r="I10">
            <v>0</v>
          </cell>
          <cell r="J10">
            <v>0</v>
          </cell>
          <cell r="K10">
            <v>0</v>
          </cell>
          <cell r="L10">
            <v>0</v>
          </cell>
          <cell r="M10">
            <v>0</v>
          </cell>
          <cell r="N10">
            <v>0</v>
          </cell>
        </row>
        <row r="11">
          <cell r="B11" t="str">
            <v>Other (linked)</v>
          </cell>
          <cell r="C11">
            <v>0</v>
          </cell>
          <cell r="D11">
            <v>0</v>
          </cell>
          <cell r="E11">
            <v>0</v>
          </cell>
          <cell r="F11">
            <v>0</v>
          </cell>
          <cell r="G11">
            <v>0</v>
          </cell>
          <cell r="H11">
            <v>0</v>
          </cell>
          <cell r="I11">
            <v>0</v>
          </cell>
          <cell r="J11">
            <v>0</v>
          </cell>
          <cell r="K11">
            <v>0</v>
          </cell>
          <cell r="L11">
            <v>0</v>
          </cell>
          <cell r="M11">
            <v>0</v>
          </cell>
          <cell r="N11">
            <v>0</v>
          </cell>
        </row>
        <row r="12">
          <cell r="A12" t="str">
            <v>Life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Investment Products</v>
          </cell>
          <cell r="C13">
            <v>0</v>
          </cell>
          <cell r="D13">
            <v>0</v>
          </cell>
          <cell r="E13">
            <v>0</v>
          </cell>
          <cell r="F13">
            <v>0</v>
          </cell>
          <cell r="G13">
            <v>0</v>
          </cell>
          <cell r="H13">
            <v>0</v>
          </cell>
          <cell r="I13">
            <v>0</v>
          </cell>
          <cell r="J13">
            <v>0</v>
          </cell>
          <cell r="K13">
            <v>0</v>
          </cell>
          <cell r="L13">
            <v>0</v>
          </cell>
          <cell r="M13">
            <v>0</v>
          </cell>
          <cell r="N13">
            <v>0</v>
          </cell>
        </row>
        <row r="14">
          <cell r="A14" t="str">
            <v>Investment Products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Annuities - Internal</v>
          </cell>
          <cell r="C15">
            <v>0</v>
          </cell>
          <cell r="D15">
            <v>0</v>
          </cell>
          <cell r="E15">
            <v>0</v>
          </cell>
          <cell r="F15">
            <v>0</v>
          </cell>
          <cell r="G15">
            <v>0</v>
          </cell>
          <cell r="H15">
            <v>0</v>
          </cell>
          <cell r="I15">
            <v>0</v>
          </cell>
          <cell r="J15">
            <v>0</v>
          </cell>
          <cell r="K15">
            <v>0</v>
          </cell>
          <cell r="L15">
            <v>0</v>
          </cell>
          <cell r="M15">
            <v>0</v>
          </cell>
          <cell r="N15">
            <v>0</v>
          </cell>
        </row>
        <row r="16">
          <cell r="B16" t="str">
            <v>Annuities - External</v>
          </cell>
          <cell r="C16">
            <v>0</v>
          </cell>
          <cell r="D16">
            <v>0</v>
          </cell>
          <cell r="E16">
            <v>0</v>
          </cell>
          <cell r="F16">
            <v>0</v>
          </cell>
          <cell r="G16">
            <v>0</v>
          </cell>
          <cell r="H16">
            <v>0</v>
          </cell>
          <cell r="I16">
            <v>0</v>
          </cell>
          <cell r="K16">
            <v>0</v>
          </cell>
          <cell r="L16">
            <v>0</v>
          </cell>
          <cell r="M16">
            <v>0</v>
          </cell>
          <cell r="N16">
            <v>0</v>
          </cell>
        </row>
        <row r="17">
          <cell r="A17" t="str">
            <v>Individual Annuities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A18" t="str">
            <v>Total</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22">
          <cell r="B22" t="str">
            <v>Prudence Bond (non-linked)</v>
          </cell>
          <cell r="C22">
            <v>0</v>
          </cell>
          <cell r="D22">
            <v>0</v>
          </cell>
          <cell r="E22">
            <v>0</v>
          </cell>
          <cell r="F22">
            <v>10.6</v>
          </cell>
          <cell r="G22">
            <v>0</v>
          </cell>
          <cell r="H22">
            <v>0</v>
          </cell>
          <cell r="I22">
            <v>0</v>
          </cell>
          <cell r="J22">
            <v>10.6</v>
          </cell>
          <cell r="K22">
            <v>31.5</v>
          </cell>
          <cell r="L22">
            <v>9.700000000000003</v>
          </cell>
          <cell r="M22">
            <v>0</v>
          </cell>
          <cell r="N22">
            <v>0</v>
          </cell>
          <cell r="O22">
            <v>31.5</v>
          </cell>
          <cell r="P22">
            <v>41.2</v>
          </cell>
        </row>
        <row r="23">
          <cell r="B23" t="str">
            <v>Prudence Bond (linked)</v>
          </cell>
          <cell r="C23">
            <v>0</v>
          </cell>
          <cell r="D23">
            <v>0</v>
          </cell>
          <cell r="E23">
            <v>0</v>
          </cell>
          <cell r="F23">
            <v>0</v>
          </cell>
          <cell r="G23">
            <v>0</v>
          </cell>
          <cell r="H23">
            <v>0</v>
          </cell>
          <cell r="I23">
            <v>0</v>
          </cell>
          <cell r="J23">
            <v>0</v>
          </cell>
          <cell r="K23">
            <v>0</v>
          </cell>
          <cell r="L23">
            <v>0</v>
          </cell>
          <cell r="M23">
            <v>0</v>
          </cell>
          <cell r="N23">
            <v>0</v>
          </cell>
        </row>
        <row r="24">
          <cell r="B24" t="str">
            <v>Other (non-linked)</v>
          </cell>
          <cell r="C24">
            <v>0</v>
          </cell>
          <cell r="D24">
            <v>0</v>
          </cell>
          <cell r="E24">
            <v>0</v>
          </cell>
          <cell r="F24">
            <v>0</v>
          </cell>
          <cell r="G24">
            <v>0</v>
          </cell>
          <cell r="H24">
            <v>0</v>
          </cell>
          <cell r="I24">
            <v>0</v>
          </cell>
          <cell r="J24">
            <v>0</v>
          </cell>
          <cell r="K24">
            <v>0</v>
          </cell>
          <cell r="L24">
            <v>0</v>
          </cell>
          <cell r="M24">
            <v>0</v>
          </cell>
          <cell r="N24">
            <v>0</v>
          </cell>
        </row>
        <row r="25">
          <cell r="B25" t="str">
            <v>Other (linked)</v>
          </cell>
          <cell r="C25">
            <v>0</v>
          </cell>
          <cell r="D25">
            <v>0</v>
          </cell>
          <cell r="E25">
            <v>0</v>
          </cell>
          <cell r="F25">
            <v>0</v>
          </cell>
          <cell r="G25">
            <v>0</v>
          </cell>
          <cell r="H25">
            <v>0</v>
          </cell>
          <cell r="I25">
            <v>0</v>
          </cell>
          <cell r="J25">
            <v>0</v>
          </cell>
          <cell r="K25">
            <v>0</v>
          </cell>
          <cell r="L25">
            <v>0</v>
          </cell>
          <cell r="M25">
            <v>0</v>
          </cell>
          <cell r="N25">
            <v>0</v>
          </cell>
        </row>
        <row r="26">
          <cell r="A26" t="str">
            <v>Life</v>
          </cell>
          <cell r="C26">
            <v>0</v>
          </cell>
          <cell r="D26">
            <v>0</v>
          </cell>
          <cell r="E26">
            <v>0</v>
          </cell>
          <cell r="F26">
            <v>10.6</v>
          </cell>
          <cell r="G26">
            <v>0</v>
          </cell>
          <cell r="H26">
            <v>0</v>
          </cell>
          <cell r="I26">
            <v>0</v>
          </cell>
          <cell r="J26">
            <v>10.6</v>
          </cell>
          <cell r="K26">
            <v>31.5</v>
          </cell>
          <cell r="L26">
            <v>9.700000000000003</v>
          </cell>
          <cell r="M26">
            <v>0</v>
          </cell>
          <cell r="N26">
            <v>0</v>
          </cell>
          <cell r="O26">
            <v>31.5</v>
          </cell>
          <cell r="P26">
            <v>41.2</v>
          </cell>
          <cell r="Q26">
            <v>0</v>
          </cell>
          <cell r="R26">
            <v>0</v>
          </cell>
        </row>
        <row r="27">
          <cell r="B27" t="str">
            <v>Investment Products</v>
          </cell>
          <cell r="C27">
            <v>0</v>
          </cell>
          <cell r="D27">
            <v>0</v>
          </cell>
          <cell r="E27">
            <v>0</v>
          </cell>
          <cell r="F27">
            <v>0</v>
          </cell>
          <cell r="G27">
            <v>0</v>
          </cell>
          <cell r="H27">
            <v>0</v>
          </cell>
          <cell r="I27">
            <v>0</v>
          </cell>
          <cell r="J27">
            <v>0</v>
          </cell>
          <cell r="K27">
            <v>0</v>
          </cell>
          <cell r="L27">
            <v>0</v>
          </cell>
          <cell r="M27">
            <v>0</v>
          </cell>
          <cell r="N27">
            <v>0</v>
          </cell>
        </row>
        <row r="28">
          <cell r="A28" t="str">
            <v>Investment Products</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Annuities - Internal</v>
          </cell>
          <cell r="C29">
            <v>0</v>
          </cell>
          <cell r="D29">
            <v>0</v>
          </cell>
          <cell r="E29">
            <v>0</v>
          </cell>
          <cell r="F29">
            <v>0</v>
          </cell>
          <cell r="G29">
            <v>0</v>
          </cell>
          <cell r="H29">
            <v>0</v>
          </cell>
          <cell r="I29">
            <v>0</v>
          </cell>
          <cell r="K29">
            <v>0</v>
          </cell>
          <cell r="L29">
            <v>0</v>
          </cell>
          <cell r="M29">
            <v>0</v>
          </cell>
          <cell r="N29">
            <v>0</v>
          </cell>
        </row>
        <row r="30">
          <cell r="B30" t="str">
            <v>Annuities - External</v>
          </cell>
          <cell r="C30">
            <v>0</v>
          </cell>
          <cell r="D30">
            <v>0</v>
          </cell>
          <cell r="E30">
            <v>0</v>
          </cell>
          <cell r="F30">
            <v>0</v>
          </cell>
          <cell r="G30">
            <v>0</v>
          </cell>
          <cell r="H30">
            <v>0</v>
          </cell>
          <cell r="I30">
            <v>0</v>
          </cell>
          <cell r="J30">
            <v>0</v>
          </cell>
          <cell r="K30">
            <v>0</v>
          </cell>
          <cell r="L30">
            <v>4.4</v>
          </cell>
          <cell r="M30">
            <v>0</v>
          </cell>
          <cell r="N30">
            <v>0</v>
          </cell>
          <cell r="P30">
            <v>4.4</v>
          </cell>
        </row>
        <row r="31">
          <cell r="A31" t="str">
            <v>Individual Annuities</v>
          </cell>
          <cell r="C31">
            <v>0</v>
          </cell>
          <cell r="D31">
            <v>0</v>
          </cell>
          <cell r="E31">
            <v>0</v>
          </cell>
          <cell r="F31">
            <v>0</v>
          </cell>
          <cell r="G31">
            <v>0</v>
          </cell>
          <cell r="H31">
            <v>0</v>
          </cell>
          <cell r="I31">
            <v>0</v>
          </cell>
          <cell r="J31">
            <v>0</v>
          </cell>
          <cell r="K31">
            <v>0</v>
          </cell>
          <cell r="L31">
            <v>4.4</v>
          </cell>
          <cell r="M31">
            <v>0</v>
          </cell>
          <cell r="N31">
            <v>0</v>
          </cell>
          <cell r="O31">
            <v>0</v>
          </cell>
          <cell r="P31">
            <v>4.4</v>
          </cell>
          <cell r="Q31">
            <v>0</v>
          </cell>
          <cell r="R31">
            <v>0</v>
          </cell>
        </row>
        <row r="32">
          <cell r="A32" t="str">
            <v>Total</v>
          </cell>
          <cell r="C32">
            <v>0</v>
          </cell>
          <cell r="D32">
            <v>0</v>
          </cell>
          <cell r="E32">
            <v>0</v>
          </cell>
          <cell r="F32">
            <v>10.6</v>
          </cell>
          <cell r="G32">
            <v>0</v>
          </cell>
          <cell r="H32">
            <v>0</v>
          </cell>
          <cell r="I32">
            <v>0</v>
          </cell>
          <cell r="J32">
            <v>10.6</v>
          </cell>
          <cell r="K32">
            <v>31.5</v>
          </cell>
          <cell r="L32">
            <v>14.100000000000001</v>
          </cell>
          <cell r="M32">
            <v>0</v>
          </cell>
          <cell r="N32">
            <v>0</v>
          </cell>
          <cell r="O32">
            <v>31.5</v>
          </cell>
          <cell r="P32">
            <v>45.6</v>
          </cell>
          <cell r="Q32">
            <v>0</v>
          </cell>
          <cell r="R32">
            <v>0</v>
          </cell>
        </row>
      </sheetData>
      <sheetData sheetId="18">
        <row r="21">
          <cell r="B21" t="str">
            <v>Institutional</v>
          </cell>
        </row>
        <row r="22">
          <cell r="B22" t="str">
            <v>Opening FUM (as at 31/12/02)</v>
          </cell>
          <cell r="C22">
            <v>9873</v>
          </cell>
          <cell r="D22">
            <v>10638.74</v>
          </cell>
          <cell r="E22">
            <v>11311.91</v>
          </cell>
          <cell r="F22">
            <v>11106.2</v>
          </cell>
          <cell r="G22">
            <v>9873</v>
          </cell>
          <cell r="H22">
            <v>9873</v>
          </cell>
          <cell r="I22">
            <v>9873</v>
          </cell>
          <cell r="J22">
            <v>9873</v>
          </cell>
          <cell r="K22">
            <v>11559.53</v>
          </cell>
          <cell r="L22">
            <v>12185.46</v>
          </cell>
          <cell r="M22">
            <v>13020.6</v>
          </cell>
          <cell r="N22">
            <v>0</v>
          </cell>
          <cell r="O22">
            <v>11559.53</v>
          </cell>
          <cell r="P22">
            <v>11559.53</v>
          </cell>
          <cell r="Q22">
            <v>11559.53</v>
          </cell>
          <cell r="R22">
            <v>11559.53</v>
          </cell>
        </row>
        <row r="24">
          <cell r="B24" t="str">
            <v>Gross inflows</v>
          </cell>
          <cell r="C24">
            <v>991.9462770678</v>
          </cell>
          <cell r="D24">
            <v>768.650005378</v>
          </cell>
          <cell r="E24">
            <v>244.20085348969997</v>
          </cell>
          <cell r="F24">
            <v>440.6305161365001</v>
          </cell>
          <cell r="G24">
            <v>991.9462770678</v>
          </cell>
          <cell r="H24">
            <v>1760.5962824458</v>
          </cell>
          <cell r="I24">
            <v>2004.7971359355</v>
          </cell>
          <cell r="J24">
            <v>2445.427652072</v>
          </cell>
          <cell r="K24">
            <v>890.98</v>
          </cell>
          <cell r="L24">
            <v>514.8199999999999</v>
          </cell>
          <cell r="M24">
            <v>-1405.8</v>
          </cell>
          <cell r="N24">
            <v>0</v>
          </cell>
          <cell r="O24">
            <v>890.98</v>
          </cell>
          <cell r="P24">
            <v>1405.8</v>
          </cell>
        </row>
        <row r="25">
          <cell r="B25" t="str">
            <v>Less redemptions</v>
          </cell>
          <cell r="C25">
            <v>-295.0116554445</v>
          </cell>
          <cell r="D25">
            <v>-143.39339271110003</v>
          </cell>
          <cell r="E25">
            <v>-185.23808053839997</v>
          </cell>
          <cell r="F25">
            <v>-218.11787508999987</v>
          </cell>
          <cell r="G25">
            <v>-295.0116554445</v>
          </cell>
          <cell r="H25">
            <v>-438.4050481556</v>
          </cell>
          <cell r="I25">
            <v>-623.643128694</v>
          </cell>
          <cell r="J25">
            <v>-841.7610037839999</v>
          </cell>
          <cell r="K25">
            <v>-315.72</v>
          </cell>
          <cell r="L25">
            <v>-386.43999999999994</v>
          </cell>
          <cell r="M25">
            <v>702.16</v>
          </cell>
          <cell r="N25">
            <v>0</v>
          </cell>
          <cell r="O25">
            <v>-315.72</v>
          </cell>
          <cell r="P25">
            <v>-702.16</v>
          </cell>
        </row>
        <row r="26">
          <cell r="B26" t="str">
            <v>Net flows</v>
          </cell>
          <cell r="C26">
            <v>696.9346216233</v>
          </cell>
          <cell r="D26">
            <v>625.2566126668999</v>
          </cell>
          <cell r="E26">
            <v>58.962772951299996</v>
          </cell>
          <cell r="F26">
            <v>222.51264104650022</v>
          </cell>
          <cell r="G26">
            <v>696.9346216233</v>
          </cell>
          <cell r="H26">
            <v>1322.1912342901999</v>
          </cell>
          <cell r="I26">
            <v>1381.1540072415</v>
          </cell>
          <cell r="J26">
            <v>1603.666648288</v>
          </cell>
          <cell r="K26">
            <v>575.26</v>
          </cell>
          <cell r="L26">
            <v>128.38</v>
          </cell>
          <cell r="M26">
            <v>-703.64</v>
          </cell>
          <cell r="N26">
            <v>0</v>
          </cell>
          <cell r="O26">
            <v>575.26</v>
          </cell>
          <cell r="P26">
            <v>703.64</v>
          </cell>
          <cell r="Q26">
            <v>0</v>
          </cell>
          <cell r="R26">
            <v>0</v>
          </cell>
        </row>
        <row r="27">
          <cell r="B27" t="str">
            <v>Other movements</v>
          </cell>
          <cell r="C27">
            <v>0</v>
          </cell>
          <cell r="D27">
            <v>0</v>
          </cell>
          <cell r="E27">
            <v>0</v>
          </cell>
          <cell r="F27">
            <v>0</v>
          </cell>
          <cell r="K27">
            <v>0</v>
          </cell>
          <cell r="L27">
            <v>0</v>
          </cell>
          <cell r="M27">
            <v>0</v>
          </cell>
          <cell r="N27">
            <v>0</v>
          </cell>
        </row>
        <row r="28">
          <cell r="B28" t="str">
            <v>Market and currency movements</v>
          </cell>
          <cell r="C28">
            <v>68.80537837669908</v>
          </cell>
          <cell r="D28">
            <v>47.91338733310113</v>
          </cell>
          <cell r="E28">
            <v>-264.6727729512986</v>
          </cell>
          <cell r="F28">
            <v>230.81735895349993</v>
          </cell>
          <cell r="G28">
            <v>68.80537837669908</v>
          </cell>
          <cell r="H28">
            <v>116.71876570980021</v>
          </cell>
          <cell r="I28">
            <v>-147.9540072414984</v>
          </cell>
          <cell r="J28">
            <v>82.86335171200153</v>
          </cell>
          <cell r="K28">
            <v>50.669999999998254</v>
          </cell>
          <cell r="L28">
            <v>706.760000000002</v>
          </cell>
          <cell r="M28">
            <v>-12316.960000000001</v>
          </cell>
          <cell r="N28">
            <v>0</v>
          </cell>
          <cell r="O28">
            <v>50.669999999998254</v>
          </cell>
          <cell r="P28">
            <v>757.4300000000003</v>
          </cell>
          <cell r="Q28">
            <v>-11559.53</v>
          </cell>
          <cell r="R28">
            <v>-11559.53</v>
          </cell>
        </row>
        <row r="30">
          <cell r="B30" t="str">
            <v>Net movement in FUM</v>
          </cell>
          <cell r="C30">
            <v>765.7399999999991</v>
          </cell>
          <cell r="D30">
            <v>673.170000000001</v>
          </cell>
          <cell r="E30">
            <v>-205.70999999999862</v>
          </cell>
          <cell r="F30">
            <v>453.33000000000015</v>
          </cell>
          <cell r="G30">
            <v>765.7399999999991</v>
          </cell>
          <cell r="H30">
            <v>1438.91</v>
          </cell>
          <cell r="I30">
            <v>1233.2000000000016</v>
          </cell>
          <cell r="J30">
            <v>1686.5300000000016</v>
          </cell>
          <cell r="K30">
            <v>625.9299999999982</v>
          </cell>
          <cell r="L30">
            <v>835.140000000002</v>
          </cell>
          <cell r="M30">
            <v>-13020.6</v>
          </cell>
          <cell r="N30">
            <v>0</v>
          </cell>
          <cell r="O30">
            <v>625.9299999999982</v>
          </cell>
          <cell r="P30">
            <v>1461.0700000000002</v>
          </cell>
          <cell r="Q30">
            <v>-11559.53</v>
          </cell>
          <cell r="R30">
            <v>-11559.53</v>
          </cell>
        </row>
        <row r="32">
          <cell r="B32" t="str">
            <v>Closing FUM</v>
          </cell>
          <cell r="C32">
            <v>10638.74</v>
          </cell>
          <cell r="D32">
            <v>11311.91</v>
          </cell>
          <cell r="E32">
            <v>11106.2</v>
          </cell>
          <cell r="F32">
            <v>11559.53</v>
          </cell>
          <cell r="G32">
            <v>10638.74</v>
          </cell>
          <cell r="H32">
            <v>11311.91</v>
          </cell>
          <cell r="I32">
            <v>11106.2</v>
          </cell>
          <cell r="J32">
            <v>11559.53</v>
          </cell>
          <cell r="K32">
            <v>12185.46</v>
          </cell>
          <cell r="L32">
            <v>13020.6</v>
          </cell>
          <cell r="M32">
            <v>0</v>
          </cell>
          <cell r="N32">
            <v>0</v>
          </cell>
          <cell r="O32">
            <v>12185.46</v>
          </cell>
          <cell r="P32">
            <v>13020.6</v>
          </cell>
        </row>
      </sheetData>
      <sheetData sheetId="19">
        <row r="53">
          <cell r="B53" t="str">
            <v>opening Balance of FUM (31/12/01)</v>
          </cell>
          <cell r="C53">
            <v>0</v>
          </cell>
          <cell r="D53">
            <v>0</v>
          </cell>
          <cell r="E53">
            <v>0</v>
          </cell>
          <cell r="F53">
            <v>0</v>
          </cell>
          <cell r="G53">
            <v>0</v>
          </cell>
          <cell r="H53">
            <v>0</v>
          </cell>
          <cell r="I53">
            <v>0</v>
          </cell>
          <cell r="J53">
            <v>0</v>
          </cell>
          <cell r="K53">
            <v>993.33</v>
          </cell>
          <cell r="L53">
            <v>970.8</v>
          </cell>
          <cell r="M53">
            <v>934.19</v>
          </cell>
          <cell r="N53">
            <v>0</v>
          </cell>
          <cell r="O53">
            <v>993.33</v>
          </cell>
          <cell r="P53">
            <v>993.33</v>
          </cell>
          <cell r="Q53">
            <v>993.33</v>
          </cell>
          <cell r="R53">
            <v>993.33</v>
          </cell>
        </row>
        <row r="55">
          <cell r="B55" t="str">
            <v>Gross inflows</v>
          </cell>
          <cell r="C55">
            <v>0</v>
          </cell>
          <cell r="D55">
            <v>0</v>
          </cell>
          <cell r="E55">
            <v>0</v>
          </cell>
          <cell r="F55">
            <v>270.16</v>
          </cell>
          <cell r="G55">
            <v>0</v>
          </cell>
          <cell r="H55">
            <v>0</v>
          </cell>
          <cell r="I55">
            <v>0</v>
          </cell>
          <cell r="J55">
            <v>270.16</v>
          </cell>
          <cell r="K55">
            <v>415.3</v>
          </cell>
          <cell r="L55">
            <v>627.48</v>
          </cell>
          <cell r="M55">
            <v>-1042.78</v>
          </cell>
          <cell r="N55">
            <v>0</v>
          </cell>
          <cell r="O55">
            <v>415.3</v>
          </cell>
          <cell r="P55">
            <v>1042.78</v>
          </cell>
        </row>
        <row r="56">
          <cell r="B56" t="str">
            <v>Less redemptions</v>
          </cell>
          <cell r="C56">
            <v>0</v>
          </cell>
          <cell r="D56">
            <v>0</v>
          </cell>
          <cell r="E56">
            <v>0</v>
          </cell>
          <cell r="F56">
            <v>-390.87</v>
          </cell>
          <cell r="G56">
            <v>0</v>
          </cell>
          <cell r="H56">
            <v>0</v>
          </cell>
          <cell r="I56">
            <v>0</v>
          </cell>
          <cell r="J56">
            <v>-390.87</v>
          </cell>
          <cell r="K56">
            <v>-392.7</v>
          </cell>
          <cell r="L56">
            <v>-690.31</v>
          </cell>
          <cell r="M56">
            <v>1083.01</v>
          </cell>
          <cell r="N56">
            <v>0</v>
          </cell>
          <cell r="O56">
            <v>-392.7</v>
          </cell>
          <cell r="P56">
            <v>-1083.01</v>
          </cell>
        </row>
        <row r="57">
          <cell r="B57" t="str">
            <v>Net flows</v>
          </cell>
          <cell r="C57">
            <v>0</v>
          </cell>
          <cell r="D57">
            <v>0</v>
          </cell>
          <cell r="E57">
            <v>0</v>
          </cell>
          <cell r="F57">
            <v>-120.70999999999998</v>
          </cell>
          <cell r="G57">
            <v>0</v>
          </cell>
          <cell r="H57">
            <v>0</v>
          </cell>
          <cell r="I57">
            <v>0</v>
          </cell>
          <cell r="J57">
            <v>-120.70999999999998</v>
          </cell>
          <cell r="K57">
            <v>22.600000000000023</v>
          </cell>
          <cell r="L57">
            <v>-62.82999999999993</v>
          </cell>
          <cell r="M57">
            <v>40.23000000000002</v>
          </cell>
          <cell r="N57">
            <v>0</v>
          </cell>
          <cell r="O57">
            <v>22.600000000000023</v>
          </cell>
          <cell r="P57">
            <v>-40.23000000000002</v>
          </cell>
          <cell r="Q57">
            <v>0</v>
          </cell>
          <cell r="R57">
            <v>0</v>
          </cell>
        </row>
        <row r="58">
          <cell r="B58" t="str">
            <v>Other movements</v>
          </cell>
          <cell r="C58">
            <v>0</v>
          </cell>
          <cell r="D58">
            <v>0</v>
          </cell>
          <cell r="E58">
            <v>0</v>
          </cell>
          <cell r="F58">
            <v>1133.63</v>
          </cell>
          <cell r="G58">
            <v>0</v>
          </cell>
          <cell r="H58">
            <v>0</v>
          </cell>
          <cell r="I58">
            <v>0</v>
          </cell>
          <cell r="J58">
            <v>1133.63</v>
          </cell>
          <cell r="K58">
            <v>0</v>
          </cell>
          <cell r="L58">
            <v>-12.84</v>
          </cell>
          <cell r="M58">
            <v>12.84</v>
          </cell>
          <cell r="N58">
            <v>0</v>
          </cell>
          <cell r="P58">
            <v>-12.84</v>
          </cell>
        </row>
        <row r="59">
          <cell r="B59" t="str">
            <v>Market and currency movements</v>
          </cell>
          <cell r="C59">
            <v>0</v>
          </cell>
          <cell r="D59">
            <v>0</v>
          </cell>
          <cell r="E59">
            <v>0</v>
          </cell>
          <cell r="F59">
            <v>-19.590000000000032</v>
          </cell>
          <cell r="G59">
            <v>0</v>
          </cell>
          <cell r="H59">
            <v>0</v>
          </cell>
          <cell r="I59">
            <v>0</v>
          </cell>
          <cell r="J59">
            <v>-19.590000000000032</v>
          </cell>
          <cell r="K59">
            <v>-45.13000000000011</v>
          </cell>
          <cell r="L59">
            <v>39.06000000000006</v>
          </cell>
          <cell r="M59">
            <v>-987.26</v>
          </cell>
          <cell r="N59">
            <v>0</v>
          </cell>
          <cell r="O59">
            <v>-45.13000000000011</v>
          </cell>
          <cell r="P59">
            <v>-6.07000000000005</v>
          </cell>
          <cell r="Q59">
            <v>-993.33</v>
          </cell>
          <cell r="R59">
            <v>-993.33</v>
          </cell>
        </row>
        <row r="61">
          <cell r="B61" t="str">
            <v>Net movement in FUM</v>
          </cell>
          <cell r="C61">
            <v>0</v>
          </cell>
          <cell r="D61">
            <v>0</v>
          </cell>
          <cell r="E61">
            <v>0</v>
          </cell>
          <cell r="F61">
            <v>993.33</v>
          </cell>
          <cell r="G61">
            <v>0</v>
          </cell>
          <cell r="H61">
            <v>0</v>
          </cell>
          <cell r="I61">
            <v>0</v>
          </cell>
          <cell r="J61">
            <v>993.33</v>
          </cell>
          <cell r="K61">
            <v>-22.530000000000086</v>
          </cell>
          <cell r="L61">
            <v>-36.60999999999987</v>
          </cell>
          <cell r="M61">
            <v>-934.1899999999999</v>
          </cell>
          <cell r="N61">
            <v>0</v>
          </cell>
          <cell r="O61">
            <v>-22.530000000000086</v>
          </cell>
          <cell r="P61">
            <v>-59.14000000000007</v>
          </cell>
          <cell r="Q61">
            <v>-993.33</v>
          </cell>
          <cell r="R61">
            <v>-993.33</v>
          </cell>
        </row>
        <row r="63">
          <cell r="B63" t="str">
            <v>Closing FUM</v>
          </cell>
          <cell r="C63">
            <v>0</v>
          </cell>
          <cell r="D63">
            <v>0</v>
          </cell>
          <cell r="E63">
            <v>0</v>
          </cell>
          <cell r="F63">
            <v>993.33</v>
          </cell>
          <cell r="G63">
            <v>0</v>
          </cell>
          <cell r="H63">
            <v>0</v>
          </cell>
          <cell r="I63">
            <v>0</v>
          </cell>
          <cell r="J63">
            <v>993.33</v>
          </cell>
          <cell r="K63">
            <v>970.8</v>
          </cell>
          <cell r="L63">
            <v>934.19</v>
          </cell>
          <cell r="M63">
            <v>0</v>
          </cell>
          <cell r="N63">
            <v>0</v>
          </cell>
          <cell r="O63">
            <v>970.8</v>
          </cell>
          <cell r="P63">
            <v>934.19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showGridLines="0" zoomScaleSheetLayoutView="51" workbookViewId="0" topLeftCell="A1">
      <selection activeCell="G19" sqref="G19"/>
    </sheetView>
  </sheetViews>
  <sheetFormatPr defaultColWidth="9.00390625" defaultRowHeight="14.25"/>
  <cols>
    <col min="1" max="1" width="8.00390625" style="1" customWidth="1"/>
    <col min="2" max="2" width="13.00390625" style="1" customWidth="1"/>
    <col min="3" max="7" width="8.00390625" style="1" customWidth="1"/>
    <col min="8" max="8" width="17.00390625" style="1" customWidth="1"/>
    <col min="9" max="9" width="8.00390625" style="2" customWidth="1"/>
    <col min="10" max="16384" width="8.00390625" style="1" customWidth="1"/>
  </cols>
  <sheetData>
    <row r="1" ht="12.75">
      <c r="A1" s="3" t="s">
        <v>100</v>
      </c>
    </row>
    <row r="3" ht="18">
      <c r="A3" s="201" t="s">
        <v>178</v>
      </c>
    </row>
    <row r="4" ht="18">
      <c r="A4" s="202"/>
    </row>
    <row r="5" ht="18">
      <c r="A5" s="201" t="s">
        <v>71</v>
      </c>
    </row>
    <row r="7" ht="12.75">
      <c r="A7" s="4" t="s">
        <v>179</v>
      </c>
    </row>
    <row r="8" ht="12.75">
      <c r="I8" s="22" t="s">
        <v>180</v>
      </c>
    </row>
    <row r="10" ht="12.75">
      <c r="A10" s="3"/>
    </row>
    <row r="11" ht="12.75">
      <c r="A11" s="3" t="s">
        <v>181</v>
      </c>
    </row>
    <row r="13" spans="1:9" ht="12.75">
      <c r="A13" s="1" t="s">
        <v>182</v>
      </c>
      <c r="B13" s="5"/>
      <c r="I13" s="2">
        <v>1</v>
      </c>
    </row>
    <row r="14" ht="12.75">
      <c r="B14" s="5"/>
    </row>
    <row r="15" spans="1:9" ht="12.75">
      <c r="A15" s="1" t="s">
        <v>183</v>
      </c>
      <c r="I15" s="6">
        <v>2</v>
      </c>
    </row>
    <row r="17" spans="1:9" ht="12.75">
      <c r="A17" s="1" t="s">
        <v>184</v>
      </c>
      <c r="I17" s="6"/>
    </row>
    <row r="18" spans="2:9" ht="12.75">
      <c r="B18" s="1" t="s">
        <v>185</v>
      </c>
      <c r="I18" s="6">
        <v>3</v>
      </c>
    </row>
    <row r="19" spans="2:9" ht="12.75">
      <c r="B19" s="1" t="s">
        <v>186</v>
      </c>
      <c r="I19" s="6">
        <v>4</v>
      </c>
    </row>
    <row r="20" ht="12.75">
      <c r="I20" s="6"/>
    </row>
    <row r="21" spans="1:9" ht="12.75">
      <c r="A21" s="1" t="s">
        <v>187</v>
      </c>
      <c r="I21" s="6">
        <v>5</v>
      </c>
    </row>
    <row r="22" ht="12.75">
      <c r="I22" s="6"/>
    </row>
    <row r="23" spans="1:9" ht="12.75">
      <c r="A23" s="1" t="s">
        <v>188</v>
      </c>
      <c r="B23" s="7"/>
      <c r="I23" s="6">
        <v>6</v>
      </c>
    </row>
    <row r="24" ht="12.75">
      <c r="I24" s="6"/>
    </row>
    <row r="25" ht="12.75">
      <c r="A25" s="1" t="s">
        <v>189</v>
      </c>
    </row>
    <row r="26" spans="2:9" ht="12.75">
      <c r="B26" s="1" t="s">
        <v>190</v>
      </c>
      <c r="I26" s="6">
        <v>7</v>
      </c>
    </row>
    <row r="27" spans="2:9" ht="12.75">
      <c r="B27" s="1" t="s">
        <v>191</v>
      </c>
      <c r="I27" s="6">
        <v>8</v>
      </c>
    </row>
    <row r="29" ht="12.75">
      <c r="A29" s="3" t="s">
        <v>192</v>
      </c>
    </row>
    <row r="30" ht="12.75">
      <c r="A30" s="3"/>
    </row>
    <row r="31" spans="1:9" ht="12.75">
      <c r="A31" s="8" t="s">
        <v>182</v>
      </c>
      <c r="B31" s="5"/>
      <c r="I31" s="1"/>
    </row>
    <row r="32" spans="1:9" ht="12.75">
      <c r="A32" s="8"/>
      <c r="B32" s="113" t="s">
        <v>99</v>
      </c>
      <c r="I32" s="6">
        <v>9.1</v>
      </c>
    </row>
    <row r="33" spans="1:10" ht="12.75">
      <c r="A33" s="8"/>
      <c r="B33" s="203" t="s">
        <v>363</v>
      </c>
      <c r="C33" s="170"/>
      <c r="D33" s="72"/>
      <c r="E33" s="72"/>
      <c r="F33" s="72"/>
      <c r="G33" s="72"/>
      <c r="H33" s="72"/>
      <c r="I33" s="204">
        <v>9.2</v>
      </c>
      <c r="J33" s="72"/>
    </row>
    <row r="34" spans="1:9" ht="12.75">
      <c r="A34" s="8"/>
      <c r="B34" s="5"/>
      <c r="I34" s="6"/>
    </row>
    <row r="35" ht="12.75">
      <c r="A35" s="1" t="s">
        <v>193</v>
      </c>
    </row>
    <row r="36" spans="2:9" ht="12.75">
      <c r="B36" s="1" t="s">
        <v>197</v>
      </c>
      <c r="I36" s="6">
        <v>10</v>
      </c>
    </row>
    <row r="37" spans="2:9" ht="12.75">
      <c r="B37" s="1" t="s">
        <v>198</v>
      </c>
      <c r="I37" s="6">
        <v>11</v>
      </c>
    </row>
    <row r="38" ht="12.75">
      <c r="I38" s="6"/>
    </row>
    <row r="39" spans="1:9" ht="12.75">
      <c r="A39" s="1" t="s">
        <v>187</v>
      </c>
      <c r="I39" s="2">
        <v>12</v>
      </c>
    </row>
    <row r="40" spans="2:9" ht="12.75">
      <c r="B40" s="7"/>
      <c r="I40" s="6"/>
    </row>
    <row r="41" spans="1:9" ht="12.75">
      <c r="A41" s="1" t="s">
        <v>188</v>
      </c>
      <c r="I41" s="6">
        <v>13</v>
      </c>
    </row>
    <row r="42" ht="12.75">
      <c r="I42" s="6"/>
    </row>
    <row r="43" spans="1:9" ht="12.75">
      <c r="A43" s="3" t="s">
        <v>696</v>
      </c>
      <c r="I43" s="6"/>
    </row>
    <row r="44" ht="12.75">
      <c r="I44" s="6"/>
    </row>
    <row r="45" ht="12.75">
      <c r="A45" s="8" t="s">
        <v>200</v>
      </c>
    </row>
    <row r="46" spans="2:9" ht="12.75">
      <c r="B46" s="1" t="s">
        <v>190</v>
      </c>
      <c r="I46" s="6">
        <v>14</v>
      </c>
    </row>
    <row r="47" spans="2:9" ht="12.75">
      <c r="B47" s="1" t="s">
        <v>201</v>
      </c>
      <c r="I47" s="6">
        <v>15</v>
      </c>
    </row>
    <row r="49" spans="1:9" ht="12.75">
      <c r="A49" s="1" t="s">
        <v>202</v>
      </c>
      <c r="I49" s="1"/>
    </row>
    <row r="50" spans="2:9" ht="12.75">
      <c r="B50" s="114" t="s">
        <v>684</v>
      </c>
      <c r="I50" s="2">
        <v>16</v>
      </c>
    </row>
    <row r="51" spans="2:9" ht="12.75">
      <c r="B51" s="114" t="s">
        <v>685</v>
      </c>
      <c r="I51" s="2">
        <v>17.1</v>
      </c>
    </row>
    <row r="52" spans="2:9" ht="12.75">
      <c r="B52" s="114" t="s">
        <v>272</v>
      </c>
      <c r="I52" s="2">
        <v>17.2</v>
      </c>
    </row>
    <row r="54" ht="12.75">
      <c r="A54" s="8" t="s">
        <v>185</v>
      </c>
    </row>
    <row r="55" spans="2:9" ht="12.75">
      <c r="B55" s="114" t="s">
        <v>694</v>
      </c>
      <c r="I55" s="2">
        <v>18</v>
      </c>
    </row>
    <row r="56" spans="2:9" ht="12.75">
      <c r="B56" s="114" t="s">
        <v>695</v>
      </c>
      <c r="I56" s="2">
        <v>19</v>
      </c>
    </row>
    <row r="57" spans="2:9" ht="12.75">
      <c r="B57" s="114" t="s">
        <v>703</v>
      </c>
      <c r="I57" s="2">
        <v>20</v>
      </c>
    </row>
    <row r="58" spans="2:9" ht="12.75">
      <c r="B58" s="114" t="s">
        <v>704</v>
      </c>
      <c r="I58" s="2">
        <v>21</v>
      </c>
    </row>
    <row r="59" spans="2:9" ht="12.75">
      <c r="B59" s="114" t="s">
        <v>323</v>
      </c>
      <c r="I59" s="2">
        <v>22</v>
      </c>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N80"/>
  <sheetViews>
    <sheetView showGridLines="0" zoomScale="75" zoomScaleNormal="75" zoomScaleSheetLayoutView="75" workbookViewId="0" topLeftCell="A1">
      <selection activeCell="L78" sqref="L78"/>
    </sheetView>
  </sheetViews>
  <sheetFormatPr defaultColWidth="9.00390625" defaultRowHeight="14.25"/>
  <cols>
    <col min="1" max="1" width="2.50390625" style="1" customWidth="1"/>
    <col min="2" max="2" width="13.125" style="1" customWidth="1"/>
    <col min="3" max="3" width="8.00390625" style="1" customWidth="1"/>
    <col min="4" max="4" width="8.75390625" style="1" customWidth="1"/>
    <col min="5" max="6" width="8.00390625" style="1" customWidth="1"/>
    <col min="7" max="7" width="3.00390625" style="1" customWidth="1"/>
    <col min="8" max="8" width="10.875" style="1" customWidth="1"/>
    <col min="9" max="9" width="8.125" style="1" customWidth="1"/>
    <col min="10" max="10" width="10.75390625" style="1" bestFit="1" customWidth="1"/>
    <col min="11" max="11" width="10.50390625" style="1" customWidth="1"/>
    <col min="12" max="12" width="11.125" style="1" customWidth="1"/>
    <col min="13" max="13" width="9.625" style="1" customWidth="1"/>
    <col min="14" max="14" width="4.00390625" style="1" customWidth="1"/>
    <col min="15" max="15" width="8.00390625" style="1" hidden="1" customWidth="1"/>
    <col min="16" max="16384" width="8.00390625" style="1" customWidth="1"/>
  </cols>
  <sheetData>
    <row r="1" spans="1:13" ht="12.75">
      <c r="A1" s="114" t="s">
        <v>100</v>
      </c>
      <c r="M1" s="18" t="s">
        <v>502</v>
      </c>
    </row>
    <row r="3" ht="12.75">
      <c r="A3" s="10" t="s">
        <v>70</v>
      </c>
    </row>
    <row r="4" ht="12.75">
      <c r="A4" s="10"/>
    </row>
    <row r="5" spans="1:9" ht="12.75">
      <c r="A5" s="11" t="s">
        <v>181</v>
      </c>
      <c r="I5" s="3" t="s">
        <v>431</v>
      </c>
    </row>
    <row r="6" spans="1:13" ht="12.75">
      <c r="A6" s="10"/>
      <c r="B6" s="41"/>
      <c r="C6" s="41"/>
      <c r="H6" s="60" t="s">
        <v>378</v>
      </c>
      <c r="I6" s="12"/>
      <c r="J6" s="12"/>
      <c r="K6" s="12" t="s">
        <v>286</v>
      </c>
      <c r="L6" s="3"/>
      <c r="M6" s="3"/>
    </row>
    <row r="7" spans="8:13" ht="12.75">
      <c r="H7" s="60" t="s">
        <v>509</v>
      </c>
      <c r="I7" s="12" t="s">
        <v>503</v>
      </c>
      <c r="J7" s="12"/>
      <c r="K7" s="12" t="s">
        <v>504</v>
      </c>
      <c r="L7" s="3"/>
      <c r="M7" s="3"/>
    </row>
    <row r="8" spans="8:13" ht="12.75">
      <c r="H8" s="60" t="s">
        <v>597</v>
      </c>
      <c r="I8" s="12" t="s">
        <v>505</v>
      </c>
      <c r="J8" s="12" t="s">
        <v>235</v>
      </c>
      <c r="K8" s="12" t="s">
        <v>506</v>
      </c>
      <c r="L8" s="12" t="s">
        <v>199</v>
      </c>
      <c r="M8" s="12" t="s">
        <v>287</v>
      </c>
    </row>
    <row r="9" spans="8:13" s="41" customFormat="1" ht="12.75">
      <c r="H9" s="60" t="s">
        <v>598</v>
      </c>
      <c r="I9" s="60" t="s">
        <v>507</v>
      </c>
      <c r="J9" s="60" t="s">
        <v>598</v>
      </c>
      <c r="K9" s="60" t="s">
        <v>510</v>
      </c>
      <c r="L9" s="60" t="s">
        <v>510</v>
      </c>
      <c r="M9" s="60" t="s">
        <v>511</v>
      </c>
    </row>
    <row r="10" spans="1:14" ht="12.75">
      <c r="A10" s="13" t="s">
        <v>764</v>
      </c>
      <c r="B10" s="9"/>
      <c r="C10" s="9"/>
      <c r="D10" s="9"/>
      <c r="E10" s="9"/>
      <c r="F10" s="9"/>
      <c r="G10" s="9"/>
      <c r="H10" s="14" t="s">
        <v>213</v>
      </c>
      <c r="I10" s="14" t="s">
        <v>213</v>
      </c>
      <c r="J10" s="14" t="s">
        <v>213</v>
      </c>
      <c r="K10" s="14" t="s">
        <v>213</v>
      </c>
      <c r="L10" s="14" t="s">
        <v>213</v>
      </c>
      <c r="M10" s="14" t="s">
        <v>213</v>
      </c>
      <c r="N10" s="41"/>
    </row>
    <row r="12" spans="1:13" ht="12.75">
      <c r="A12" s="3" t="s">
        <v>512</v>
      </c>
      <c r="H12" s="15"/>
      <c r="I12" s="15"/>
      <c r="J12" s="15"/>
      <c r="K12" s="15"/>
      <c r="L12" s="15"/>
      <c r="M12" s="15"/>
    </row>
    <row r="13" spans="1:13" ht="12.75">
      <c r="A13" s="3" t="s">
        <v>513</v>
      </c>
      <c r="H13" s="15"/>
      <c r="I13" s="15"/>
      <c r="J13" s="15"/>
      <c r="K13" s="15"/>
      <c r="L13" s="15"/>
      <c r="M13" s="15"/>
    </row>
    <row r="14" spans="8:13" ht="12.75">
      <c r="H14" s="182"/>
      <c r="I14" s="182"/>
      <c r="J14" s="182"/>
      <c r="K14" s="182"/>
      <c r="L14" s="182"/>
      <c r="M14" s="182"/>
    </row>
    <row r="15" spans="1:13" ht="12.75">
      <c r="A15" s="1" t="s">
        <v>317</v>
      </c>
      <c r="H15" s="182"/>
      <c r="I15" s="182"/>
      <c r="J15" s="182"/>
      <c r="K15" s="182"/>
      <c r="L15" s="182"/>
      <c r="M15" s="182"/>
    </row>
    <row r="16" spans="2:14" ht="12.75">
      <c r="B16" s="114" t="s">
        <v>765</v>
      </c>
      <c r="H16" s="182">
        <v>88</v>
      </c>
      <c r="I16" s="182">
        <v>82</v>
      </c>
      <c r="J16" s="182">
        <v>135</v>
      </c>
      <c r="K16" s="182">
        <f>SUM(H16:J16)</f>
        <v>305</v>
      </c>
      <c r="L16" s="239"/>
      <c r="M16" s="182">
        <f>SUM(K16:L16)</f>
        <v>305</v>
      </c>
      <c r="N16" s="36"/>
    </row>
    <row r="17" spans="2:14" ht="12.75">
      <c r="B17" s="114" t="s">
        <v>766</v>
      </c>
      <c r="H17" s="186">
        <v>152</v>
      </c>
      <c r="I17" s="186">
        <v>94</v>
      </c>
      <c r="J17" s="186">
        <v>40</v>
      </c>
      <c r="K17" s="186">
        <f>SUM(H17:J17)</f>
        <v>286</v>
      </c>
      <c r="L17" s="246"/>
      <c r="M17" s="186">
        <f>SUM(K17:L17)</f>
        <v>286</v>
      </c>
      <c r="N17" s="36"/>
    </row>
    <row r="18" spans="8:14" ht="12.75">
      <c r="H18" s="182">
        <f>SUM(H16:H17)</f>
        <v>240</v>
      </c>
      <c r="I18" s="182">
        <f>SUM(I16:I17)</f>
        <v>176</v>
      </c>
      <c r="J18" s="182">
        <f>SUM(J16:J17)</f>
        <v>175</v>
      </c>
      <c r="K18" s="182">
        <f>SUM(H18:J18)</f>
        <v>591</v>
      </c>
      <c r="L18" s="182"/>
      <c r="M18" s="182">
        <f>K18+L18</f>
        <v>591</v>
      </c>
      <c r="N18" s="36"/>
    </row>
    <row r="19" spans="1:14" ht="12.75">
      <c r="A19" s="1" t="s">
        <v>599</v>
      </c>
      <c r="H19" s="239"/>
      <c r="I19" s="239"/>
      <c r="J19" s="182">
        <v>-10</v>
      </c>
      <c r="K19" s="182">
        <f>SUM(H19:J19)</f>
        <v>-10</v>
      </c>
      <c r="L19" s="182"/>
      <c r="M19" s="182">
        <f>K19+L19</f>
        <v>-10</v>
      </c>
      <c r="N19" s="36"/>
    </row>
    <row r="20" spans="1:14" ht="12.75">
      <c r="A20" s="1" t="s">
        <v>433</v>
      </c>
      <c r="H20" s="239"/>
      <c r="I20" s="239"/>
      <c r="J20" s="239"/>
      <c r="K20" s="239"/>
      <c r="L20" s="182">
        <v>79</v>
      </c>
      <c r="M20" s="182">
        <f>SUM(K20:L20)</f>
        <v>79</v>
      </c>
      <c r="N20" s="36"/>
    </row>
    <row r="21" spans="1:14" ht="12.75">
      <c r="A21" s="1" t="s">
        <v>434</v>
      </c>
      <c r="H21" s="239"/>
      <c r="I21" s="239"/>
      <c r="J21" s="239"/>
      <c r="K21" s="239"/>
      <c r="L21" s="182">
        <v>-4</v>
      </c>
      <c r="M21" s="182">
        <f>SUM(K21:L21)</f>
        <v>-4</v>
      </c>
      <c r="N21" s="36"/>
    </row>
    <row r="22" spans="1:14" ht="12.75">
      <c r="A22" s="114" t="s">
        <v>728</v>
      </c>
      <c r="H22" s="239"/>
      <c r="I22" s="239"/>
      <c r="J22" s="239"/>
      <c r="K22" s="239"/>
      <c r="L22" s="182">
        <v>10</v>
      </c>
      <c r="M22" s="182">
        <v>10</v>
      </c>
      <c r="N22" s="36"/>
    </row>
    <row r="23" spans="1:14" ht="12.75">
      <c r="A23" s="1" t="s">
        <v>514</v>
      </c>
      <c r="H23" s="239"/>
      <c r="I23" s="239"/>
      <c r="J23" s="239"/>
      <c r="K23" s="239"/>
      <c r="L23" s="182">
        <v>-2</v>
      </c>
      <c r="M23" s="182">
        <f>SUM(K23:L23)</f>
        <v>-2</v>
      </c>
      <c r="N23" s="36"/>
    </row>
    <row r="24" spans="1:14" ht="12.75">
      <c r="A24" s="1" t="s">
        <v>515</v>
      </c>
      <c r="H24" s="239"/>
      <c r="I24" s="239"/>
      <c r="J24" s="239"/>
      <c r="K24" s="239"/>
      <c r="L24" s="187">
        <v>-101</v>
      </c>
      <c r="M24" s="182">
        <f>SUM(K24:L24)</f>
        <v>-101</v>
      </c>
      <c r="N24" s="36"/>
    </row>
    <row r="25" spans="8:14" ht="12.75">
      <c r="H25" s="187"/>
      <c r="I25" s="187"/>
      <c r="J25" s="187"/>
      <c r="K25" s="182"/>
      <c r="L25" s="187"/>
      <c r="M25" s="182"/>
      <c r="N25" s="36"/>
    </row>
    <row r="26" spans="1:14" ht="12.75">
      <c r="A26" s="3" t="s">
        <v>149</v>
      </c>
      <c r="H26" s="188">
        <f>SUM(H18:H24)</f>
        <v>240</v>
      </c>
      <c r="I26" s="188">
        <f>SUM(I18:I24)</f>
        <v>176</v>
      </c>
      <c r="J26" s="188">
        <f>SUM(J18:J24)</f>
        <v>165</v>
      </c>
      <c r="K26" s="188">
        <f>SUM(K18:K24)</f>
        <v>581</v>
      </c>
      <c r="L26" s="188">
        <f>SUM(L18:L24)</f>
        <v>-18</v>
      </c>
      <c r="M26" s="188">
        <f>K26+L26</f>
        <v>563</v>
      </c>
      <c r="N26" s="36"/>
    </row>
    <row r="27" spans="1:14" ht="12.75">
      <c r="A27" s="3"/>
      <c r="H27" s="184"/>
      <c r="I27" s="184"/>
      <c r="J27" s="184"/>
      <c r="K27" s="184"/>
      <c r="L27" s="184"/>
      <c r="M27" s="184"/>
      <c r="N27" s="36"/>
    </row>
    <row r="28" spans="1:14" ht="12.75">
      <c r="A28" s="1" t="s">
        <v>217</v>
      </c>
      <c r="H28" s="239"/>
      <c r="I28" s="187">
        <v>-2</v>
      </c>
      <c r="J28" s="239"/>
      <c r="K28" s="182">
        <v>-2</v>
      </c>
      <c r="L28" s="182">
        <v>-47</v>
      </c>
      <c r="M28" s="182">
        <f>K28+L28</f>
        <v>-49</v>
      </c>
      <c r="N28" s="36"/>
    </row>
    <row r="29" spans="1:14" ht="12.75">
      <c r="A29" s="114" t="s">
        <v>767</v>
      </c>
      <c r="H29" s="182">
        <v>-51</v>
      </c>
      <c r="I29" s="182">
        <v>69</v>
      </c>
      <c r="J29" s="182">
        <v>-44</v>
      </c>
      <c r="K29" s="182">
        <v>-26</v>
      </c>
      <c r="L29" s="239"/>
      <c r="M29" s="182">
        <f>SUM(K29:L29)</f>
        <v>-26</v>
      </c>
      <c r="N29" s="36"/>
    </row>
    <row r="30" spans="1:14" ht="12.75">
      <c r="A30" s="114" t="s">
        <v>0</v>
      </c>
      <c r="H30" s="182">
        <v>100</v>
      </c>
      <c r="I30" s="182">
        <v>-60</v>
      </c>
      <c r="J30" s="182">
        <v>-19</v>
      </c>
      <c r="K30" s="182">
        <v>21</v>
      </c>
      <c r="L30" s="239"/>
      <c r="M30" s="182">
        <f>SUM(K30:L30)</f>
        <v>21</v>
      </c>
      <c r="N30" s="36"/>
    </row>
    <row r="31" spans="8:14" ht="12.75">
      <c r="H31" s="182"/>
      <c r="I31" s="182"/>
      <c r="J31" s="182"/>
      <c r="K31" s="182"/>
      <c r="L31" s="182"/>
      <c r="M31" s="182"/>
      <c r="N31" s="36"/>
    </row>
    <row r="32" spans="1:14" ht="12.75">
      <c r="A32" s="3" t="s">
        <v>150</v>
      </c>
      <c r="H32" s="185">
        <f>SUM(H26:H30)</f>
        <v>289</v>
      </c>
      <c r="I32" s="185">
        <f>SUM(I26:I30)</f>
        <v>183</v>
      </c>
      <c r="J32" s="185">
        <f>SUM(J26:J30)</f>
        <v>102</v>
      </c>
      <c r="K32" s="185">
        <f>SUM(K26:K30)</f>
        <v>574</v>
      </c>
      <c r="L32" s="185">
        <f>SUM(L26:L30)</f>
        <v>-65</v>
      </c>
      <c r="M32" s="185">
        <f>K32+L32</f>
        <v>509</v>
      </c>
      <c r="N32" s="36"/>
    </row>
    <row r="33" spans="1:14" ht="12.75">
      <c r="A33" s="8" t="s">
        <v>1</v>
      </c>
      <c r="H33" s="184"/>
      <c r="I33" s="184"/>
      <c r="J33" s="184"/>
      <c r="K33" s="184"/>
      <c r="L33" s="184"/>
      <c r="M33" s="184"/>
      <c r="N33" s="36"/>
    </row>
    <row r="34" spans="2:14" ht="12.75">
      <c r="B34" s="114" t="s">
        <v>29</v>
      </c>
      <c r="D34" s="7"/>
      <c r="H34" s="182">
        <v>-72</v>
      </c>
      <c r="I34" s="182">
        <v>-66</v>
      </c>
      <c r="J34" s="182">
        <v>-43</v>
      </c>
      <c r="K34" s="182">
        <f>SUM(H34:J34)</f>
        <v>-181</v>
      </c>
      <c r="L34" s="182">
        <v>14</v>
      </c>
      <c r="M34" s="182">
        <f>K34+L34</f>
        <v>-167</v>
      </c>
      <c r="N34" s="36"/>
    </row>
    <row r="35" spans="2:14" ht="12.75">
      <c r="B35" s="114" t="s">
        <v>556</v>
      </c>
      <c r="D35" s="7"/>
      <c r="H35" s="182">
        <v>15</v>
      </c>
      <c r="I35" s="182">
        <v>-25</v>
      </c>
      <c r="J35" s="239"/>
      <c r="K35" s="182">
        <f>SUM(H35:J35)</f>
        <v>-10</v>
      </c>
      <c r="L35" s="239"/>
      <c r="M35" s="182">
        <f>SUM(K35:L35)</f>
        <v>-10</v>
      </c>
      <c r="N35" s="36"/>
    </row>
    <row r="36" spans="2:14" ht="12.75">
      <c r="B36" s="114" t="s">
        <v>30</v>
      </c>
      <c r="D36" s="7"/>
      <c r="H36" s="182">
        <v>-30</v>
      </c>
      <c r="I36" s="182">
        <v>19</v>
      </c>
      <c r="J36" s="239"/>
      <c r="K36" s="182">
        <f>SUM(H36:J36)</f>
        <v>-11</v>
      </c>
      <c r="L36" s="15"/>
      <c r="M36" s="182">
        <f>SUM(K36:L36)</f>
        <v>-11</v>
      </c>
      <c r="N36" s="36"/>
    </row>
    <row r="37" spans="2:14" ht="12.75">
      <c r="B37" s="114" t="s">
        <v>672</v>
      </c>
      <c r="H37" s="185">
        <f aca="true" t="shared" si="0" ref="H37:M37">SUM(H34:H36)</f>
        <v>-87</v>
      </c>
      <c r="I37" s="185">
        <f t="shared" si="0"/>
        <v>-72</v>
      </c>
      <c r="J37" s="185">
        <f t="shared" si="0"/>
        <v>-43</v>
      </c>
      <c r="K37" s="185">
        <f t="shared" si="0"/>
        <v>-202</v>
      </c>
      <c r="L37" s="185">
        <f>SUM(L34:L35)</f>
        <v>14</v>
      </c>
      <c r="M37" s="185">
        <f t="shared" si="0"/>
        <v>-188</v>
      </c>
      <c r="N37" s="36"/>
    </row>
    <row r="38" spans="1:14" ht="12.75">
      <c r="A38" s="1" t="s">
        <v>516</v>
      </c>
      <c r="H38" s="185"/>
      <c r="I38" s="185"/>
      <c r="J38" s="185"/>
      <c r="K38" s="185"/>
      <c r="L38" s="185">
        <v>-7</v>
      </c>
      <c r="M38" s="185">
        <f>L38</f>
        <v>-7</v>
      </c>
      <c r="N38" s="36"/>
    </row>
    <row r="39" spans="1:14" ht="12.75">
      <c r="A39" s="3" t="s">
        <v>106</v>
      </c>
      <c r="H39" s="188">
        <f>H32+H37+H38</f>
        <v>202</v>
      </c>
      <c r="I39" s="188">
        <f>I32+I37+I38</f>
        <v>111</v>
      </c>
      <c r="J39" s="188">
        <f>J32+J37+J38</f>
        <v>59</v>
      </c>
      <c r="K39" s="188">
        <f>K32+K37+K38</f>
        <v>372</v>
      </c>
      <c r="L39" s="188">
        <f>L32+L37+L38</f>
        <v>-58</v>
      </c>
      <c r="M39" s="188">
        <f>K39+L39</f>
        <v>314</v>
      </c>
      <c r="N39" s="36"/>
    </row>
    <row r="40" spans="1:14" ht="12.75">
      <c r="A40" s="3"/>
      <c r="H40" s="184"/>
      <c r="I40" s="184"/>
      <c r="J40" s="184"/>
      <c r="K40" s="184"/>
      <c r="L40" s="184"/>
      <c r="M40" s="184"/>
      <c r="N40" s="36"/>
    </row>
    <row r="41" spans="1:14" ht="12.75">
      <c r="A41" s="114" t="s">
        <v>86</v>
      </c>
      <c r="H41" s="239"/>
      <c r="I41" s="182">
        <v>-31</v>
      </c>
      <c r="J41" s="182">
        <v>-30</v>
      </c>
      <c r="K41" s="182">
        <f>SUM(H41:J41)</f>
        <v>-61</v>
      </c>
      <c r="L41" s="182">
        <v>12</v>
      </c>
      <c r="M41" s="182">
        <f>K41+L41</f>
        <v>-49</v>
      </c>
      <c r="N41" s="36"/>
    </row>
    <row r="42" spans="1:14" ht="12.75">
      <c r="A42" s="1" t="s">
        <v>517</v>
      </c>
      <c r="H42" s="239"/>
      <c r="I42" s="239"/>
      <c r="J42" s="182">
        <v>1</v>
      </c>
      <c r="K42" s="182">
        <f aca="true" t="shared" si="1" ref="K42:K47">SUM(H42:J42)</f>
        <v>1</v>
      </c>
      <c r="L42" s="182">
        <v>-1</v>
      </c>
      <c r="M42" s="239"/>
      <c r="N42" s="36"/>
    </row>
    <row r="43" spans="1:14" ht="12.75">
      <c r="A43" s="1" t="s">
        <v>518</v>
      </c>
      <c r="H43" s="182">
        <v>-72</v>
      </c>
      <c r="I43" s="182"/>
      <c r="J43" s="182">
        <v>-33</v>
      </c>
      <c r="K43" s="182">
        <f t="shared" si="1"/>
        <v>-105</v>
      </c>
      <c r="L43" s="182">
        <v>105</v>
      </c>
      <c r="M43" s="239"/>
      <c r="N43" s="36"/>
    </row>
    <row r="44" spans="1:14" ht="12.75">
      <c r="A44" s="1" t="s">
        <v>519</v>
      </c>
      <c r="H44" s="239"/>
      <c r="I44" s="239"/>
      <c r="J44" s="239"/>
      <c r="K44" s="182"/>
      <c r="L44" s="182">
        <v>-109</v>
      </c>
      <c r="M44" s="182">
        <f>SUM(K44:L44)</f>
        <v>-109</v>
      </c>
      <c r="N44" s="36"/>
    </row>
    <row r="45" spans="1:14" ht="12.75">
      <c r="A45" s="114" t="s">
        <v>87</v>
      </c>
      <c r="H45" s="182">
        <v>27</v>
      </c>
      <c r="I45" s="182"/>
      <c r="J45" s="182">
        <v>68</v>
      </c>
      <c r="K45" s="182">
        <f t="shared" si="1"/>
        <v>95</v>
      </c>
      <c r="L45" s="182">
        <v>-95</v>
      </c>
      <c r="M45" s="239"/>
      <c r="N45" s="36"/>
    </row>
    <row r="46" spans="1:14" ht="12.75">
      <c r="A46" s="114" t="s">
        <v>88</v>
      </c>
      <c r="H46" s="182"/>
      <c r="I46" s="182"/>
      <c r="J46" s="182"/>
      <c r="K46" s="182"/>
      <c r="L46" s="182"/>
      <c r="M46" s="182"/>
      <c r="N46" s="36"/>
    </row>
    <row r="47" spans="1:14" ht="12.75">
      <c r="A47" s="114" t="s">
        <v>31</v>
      </c>
      <c r="H47" s="239"/>
      <c r="I47" s="182">
        <v>-4</v>
      </c>
      <c r="J47" s="239"/>
      <c r="K47" s="182">
        <f t="shared" si="1"/>
        <v>-4</v>
      </c>
      <c r="L47" s="182">
        <v>4</v>
      </c>
      <c r="M47" s="239"/>
      <c r="N47" s="36"/>
    </row>
    <row r="48" spans="1:14" ht="12.75">
      <c r="A48" s="1" t="s">
        <v>520</v>
      </c>
      <c r="H48" s="239"/>
      <c r="I48" s="239"/>
      <c r="J48" s="239"/>
      <c r="K48" s="239"/>
      <c r="L48" s="182">
        <v>61</v>
      </c>
      <c r="M48" s="182">
        <f>SUM(K48:L48)</f>
        <v>61</v>
      </c>
      <c r="N48" s="36"/>
    </row>
    <row r="49" spans="8:14" ht="12.75">
      <c r="H49" s="182"/>
      <c r="I49" s="182"/>
      <c r="J49" s="182"/>
      <c r="K49" s="182"/>
      <c r="L49" s="182"/>
      <c r="M49" s="182"/>
      <c r="N49" s="36"/>
    </row>
    <row r="50" spans="1:13" ht="12.75">
      <c r="A50" s="1" t="s">
        <v>600</v>
      </c>
      <c r="H50" s="188">
        <f>SUM(H39:H48)</f>
        <v>157</v>
      </c>
      <c r="I50" s="188">
        <f>SUM(I39:I48)</f>
        <v>76</v>
      </c>
      <c r="J50" s="188">
        <f>SUM(J39:J48)</f>
        <v>65</v>
      </c>
      <c r="K50" s="188">
        <f>SUM(K39:K48)</f>
        <v>298</v>
      </c>
      <c r="L50" s="188">
        <f>SUM(L39:L48)</f>
        <v>-81</v>
      </c>
      <c r="M50" s="188">
        <f>SUM(K50:L50)</f>
        <v>217</v>
      </c>
    </row>
    <row r="51" spans="8:13" ht="12.75">
      <c r="H51" s="182"/>
      <c r="I51" s="182"/>
      <c r="J51" s="182"/>
      <c r="K51" s="182"/>
      <c r="L51" s="182"/>
      <c r="M51" s="182"/>
    </row>
    <row r="52" spans="1:13" ht="12.75">
      <c r="A52" s="114" t="s">
        <v>84</v>
      </c>
      <c r="H52" s="15"/>
      <c r="I52" s="15"/>
      <c r="J52" s="15"/>
      <c r="K52" s="15"/>
      <c r="L52" s="15"/>
      <c r="M52" s="15"/>
    </row>
    <row r="53" spans="2:13" ht="12.75">
      <c r="B53" s="114" t="s">
        <v>390</v>
      </c>
      <c r="H53" s="182">
        <v>3424</v>
      </c>
      <c r="I53" s="182">
        <v>2419</v>
      </c>
      <c r="J53" s="182">
        <v>1358</v>
      </c>
      <c r="K53" s="182">
        <v>7201</v>
      </c>
      <c r="L53" s="182">
        <v>-158</v>
      </c>
      <c r="M53" s="182">
        <f>SUM(K53:L53)</f>
        <v>7043</v>
      </c>
    </row>
    <row r="54" spans="2:13" ht="12.75">
      <c r="B54" s="114" t="s">
        <v>486</v>
      </c>
      <c r="H54" s="246"/>
      <c r="I54" s="246"/>
      <c r="J54" s="246"/>
      <c r="K54" s="246"/>
      <c r="L54" s="186">
        <v>-38</v>
      </c>
      <c r="M54" s="186">
        <f>SUM(K54:L54)</f>
        <v>-38</v>
      </c>
    </row>
    <row r="55" spans="2:13" ht="12.75">
      <c r="B55" s="114" t="s">
        <v>442</v>
      </c>
      <c r="H55" s="182">
        <f aca="true" t="shared" si="2" ref="H55:M55">SUM(H53:H54)</f>
        <v>3424</v>
      </c>
      <c r="I55" s="182">
        <f t="shared" si="2"/>
        <v>2419</v>
      </c>
      <c r="J55" s="182">
        <f t="shared" si="2"/>
        <v>1358</v>
      </c>
      <c r="K55" s="182">
        <f t="shared" si="2"/>
        <v>7201</v>
      </c>
      <c r="L55" s="182">
        <f t="shared" si="2"/>
        <v>-196</v>
      </c>
      <c r="M55" s="182">
        <f t="shared" si="2"/>
        <v>7005</v>
      </c>
    </row>
    <row r="56" spans="2:13" ht="12.75">
      <c r="B56" s="114"/>
      <c r="H56" s="182"/>
      <c r="I56" s="182"/>
      <c r="J56" s="182"/>
      <c r="K56" s="182"/>
      <c r="L56" s="182"/>
      <c r="M56" s="182"/>
    </row>
    <row r="57" spans="1:13" ht="12.75">
      <c r="A57" s="8" t="s">
        <v>85</v>
      </c>
      <c r="H57" s="185">
        <f aca="true" t="shared" si="3" ref="H57:M57">H50+H55</f>
        <v>3581</v>
      </c>
      <c r="I57" s="185">
        <f t="shared" si="3"/>
        <v>2495</v>
      </c>
      <c r="J57" s="185">
        <f t="shared" si="3"/>
        <v>1423</v>
      </c>
      <c r="K57" s="185">
        <f t="shared" si="3"/>
        <v>7499</v>
      </c>
      <c r="L57" s="185">
        <f t="shared" si="3"/>
        <v>-277</v>
      </c>
      <c r="M57" s="185">
        <f t="shared" si="3"/>
        <v>7222</v>
      </c>
    </row>
    <row r="58" spans="8:13" ht="12.75">
      <c r="H58" s="182"/>
      <c r="I58" s="182"/>
      <c r="J58" s="182"/>
      <c r="K58" s="182"/>
      <c r="L58" s="182"/>
      <c r="M58" s="182"/>
    </row>
    <row r="59" spans="1:13" ht="12.75">
      <c r="A59" s="1" t="s">
        <v>521</v>
      </c>
      <c r="H59" s="182"/>
      <c r="I59" s="182"/>
      <c r="J59" s="182"/>
      <c r="K59" s="182"/>
      <c r="L59" s="182"/>
      <c r="M59" s="182"/>
    </row>
    <row r="60" spans="2:13" ht="12.75">
      <c r="B60" s="114" t="s">
        <v>151</v>
      </c>
      <c r="H60" s="182">
        <v>669</v>
      </c>
      <c r="I60" s="182">
        <v>2344</v>
      </c>
      <c r="J60" s="182">
        <v>584</v>
      </c>
      <c r="K60" s="182">
        <v>3597</v>
      </c>
      <c r="L60" s="182">
        <v>-277</v>
      </c>
      <c r="M60" s="182">
        <f>SUM(K60:L60)</f>
        <v>3320</v>
      </c>
    </row>
    <row r="61" spans="2:13" ht="12.75">
      <c r="B61" s="114" t="s">
        <v>32</v>
      </c>
      <c r="H61" s="184">
        <v>2912</v>
      </c>
      <c r="I61" s="184">
        <v>151</v>
      </c>
      <c r="J61" s="184">
        <v>839</v>
      </c>
      <c r="K61" s="182">
        <v>3902</v>
      </c>
      <c r="L61" s="239"/>
      <c r="M61" s="182">
        <f>SUM(K61:L61)</f>
        <v>3902</v>
      </c>
    </row>
    <row r="62" spans="8:13" ht="12.75">
      <c r="H62" s="182"/>
      <c r="I62" s="182"/>
      <c r="J62" s="184"/>
      <c r="K62" s="184"/>
      <c r="L62" s="182"/>
      <c r="M62" s="182"/>
    </row>
    <row r="63" spans="2:13" ht="12.75">
      <c r="B63" s="114" t="s">
        <v>522</v>
      </c>
      <c r="H63" s="185">
        <f>SUM(H60:H61)</f>
        <v>3581</v>
      </c>
      <c r="I63" s="185">
        <f>SUM(I60:I61)</f>
        <v>2495</v>
      </c>
      <c r="J63" s="185">
        <f>SUM(J60:J61)</f>
        <v>1423</v>
      </c>
      <c r="K63" s="185">
        <f>SUM(H63:J63)</f>
        <v>7499</v>
      </c>
      <c r="L63" s="185">
        <f>SUM(L60:L61)</f>
        <v>-277</v>
      </c>
      <c r="M63" s="185">
        <f>SUM(K63:L63)</f>
        <v>7222</v>
      </c>
    </row>
    <row r="64" spans="8:13" ht="12.75">
      <c r="H64" s="182"/>
      <c r="I64" s="182"/>
      <c r="J64" s="182"/>
      <c r="K64" s="182"/>
      <c r="L64" s="182"/>
      <c r="M64" s="182"/>
    </row>
    <row r="65" spans="2:13" ht="12.75">
      <c r="B65" s="18" t="s">
        <v>312</v>
      </c>
      <c r="H65" s="182"/>
      <c r="I65" s="182"/>
      <c r="J65" s="182"/>
      <c r="K65" s="182"/>
      <c r="L65" s="182"/>
      <c r="M65" s="182"/>
    </row>
    <row r="66" spans="2:13" ht="12.75">
      <c r="B66" s="114"/>
      <c r="H66" s="182"/>
      <c r="I66" s="182"/>
      <c r="J66" s="182"/>
      <c r="K66" s="182"/>
      <c r="L66" s="182"/>
      <c r="M66" s="182"/>
    </row>
    <row r="67" spans="1:13" ht="12.75">
      <c r="A67" s="1" t="s">
        <v>89</v>
      </c>
      <c r="B67" s="170" t="s">
        <v>33</v>
      </c>
      <c r="C67" s="72"/>
      <c r="D67" s="72"/>
      <c r="E67" s="72"/>
      <c r="F67" s="72"/>
      <c r="G67" s="72"/>
      <c r="H67" s="73"/>
      <c r="I67" s="73"/>
      <c r="J67" s="73"/>
      <c r="K67" s="73"/>
      <c r="L67" s="73"/>
      <c r="M67" s="73"/>
    </row>
    <row r="68" spans="2:13" ht="12.75">
      <c r="B68" s="170" t="s">
        <v>379</v>
      </c>
      <c r="C68" s="72"/>
      <c r="D68" s="72"/>
      <c r="E68" s="72"/>
      <c r="F68" s="72"/>
      <c r="G68" s="72"/>
      <c r="H68" s="73"/>
      <c r="I68" s="73"/>
      <c r="J68" s="73"/>
      <c r="K68" s="73"/>
      <c r="L68" s="73"/>
      <c r="M68" s="73"/>
    </row>
    <row r="69" spans="2:13" ht="12.75">
      <c r="B69" s="170" t="s">
        <v>380</v>
      </c>
      <c r="C69" s="72"/>
      <c r="D69" s="72"/>
      <c r="E69" s="72"/>
      <c r="F69" s="72"/>
      <c r="G69" s="72"/>
      <c r="H69" s="73"/>
      <c r="I69" s="73"/>
      <c r="J69" s="73"/>
      <c r="K69" s="73"/>
      <c r="L69" s="73"/>
      <c r="M69" s="73"/>
    </row>
    <row r="70" spans="2:13" ht="12.75">
      <c r="B70" s="72"/>
      <c r="C70" s="72"/>
      <c r="D70" s="72"/>
      <c r="E70" s="72"/>
      <c r="F70" s="72"/>
      <c r="G70" s="72"/>
      <c r="H70" s="73"/>
      <c r="I70" s="73"/>
      <c r="J70" s="73"/>
      <c r="K70" s="73"/>
      <c r="L70" s="73"/>
      <c r="M70" s="73"/>
    </row>
    <row r="71" spans="1:13" ht="12.75">
      <c r="A71" s="114" t="s">
        <v>90</v>
      </c>
      <c r="B71" s="72" t="s">
        <v>91</v>
      </c>
      <c r="C71" s="72"/>
      <c r="D71" s="72"/>
      <c r="E71" s="72"/>
      <c r="F71" s="72"/>
      <c r="G71" s="72"/>
      <c r="H71" s="73"/>
      <c r="I71" s="73"/>
      <c r="J71" s="73"/>
      <c r="K71" s="73"/>
      <c r="L71" s="73"/>
      <c r="M71" s="73"/>
    </row>
    <row r="72" spans="2:13" ht="12.75">
      <c r="B72" s="72"/>
      <c r="C72" s="72"/>
      <c r="D72" s="72"/>
      <c r="E72" s="72"/>
      <c r="F72" s="72"/>
      <c r="G72" s="72"/>
      <c r="H72" s="73"/>
      <c r="I72" s="73"/>
      <c r="J72" s="73"/>
      <c r="K72" s="73"/>
      <c r="L72" s="73"/>
      <c r="M72" s="73"/>
    </row>
    <row r="73" spans="8:13" ht="12.75">
      <c r="H73" s="15"/>
      <c r="I73" s="15"/>
      <c r="J73" s="15"/>
      <c r="K73" s="15"/>
      <c r="L73" s="15"/>
      <c r="M73" s="15"/>
    </row>
    <row r="74" spans="8:13" ht="12.75">
      <c r="H74" s="15"/>
      <c r="I74" s="15"/>
      <c r="J74" s="15"/>
      <c r="K74" s="15"/>
      <c r="L74" s="15"/>
      <c r="M74" s="15"/>
    </row>
    <row r="75" spans="8:13" ht="12.75">
      <c r="H75" s="15"/>
      <c r="I75" s="15"/>
      <c r="J75" s="15"/>
      <c r="K75" s="15"/>
      <c r="L75" s="15"/>
      <c r="M75" s="15"/>
    </row>
    <row r="76" spans="8:13" ht="12.75">
      <c r="H76" s="15"/>
      <c r="I76" s="15"/>
      <c r="J76" s="15"/>
      <c r="K76" s="15"/>
      <c r="L76" s="15"/>
      <c r="M76" s="15"/>
    </row>
    <row r="77" spans="8:13" ht="12.75">
      <c r="H77" s="15"/>
      <c r="I77" s="15"/>
      <c r="J77" s="15"/>
      <c r="K77" s="15"/>
      <c r="L77" s="15"/>
      <c r="M77" s="15"/>
    </row>
    <row r="78" spans="8:13" ht="12.75">
      <c r="H78" s="15"/>
      <c r="I78" s="15"/>
      <c r="J78" s="15"/>
      <c r="K78" s="15"/>
      <c r="L78" s="15"/>
      <c r="M78" s="15"/>
    </row>
    <row r="79" spans="8:13" ht="12.75">
      <c r="H79" s="15"/>
      <c r="I79" s="15"/>
      <c r="J79" s="15"/>
      <c r="K79" s="15"/>
      <c r="L79" s="15"/>
      <c r="M79" s="15"/>
    </row>
    <row r="80" spans="8:13" ht="12.75">
      <c r="H80" s="15"/>
      <c r="I80" s="15"/>
      <c r="J80" s="15"/>
      <c r="K80" s="15"/>
      <c r="L80" s="15"/>
      <c r="M80" s="15"/>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sheetPr>
    <pageSetUpPr fitToPage="1"/>
  </sheetPr>
  <dimension ref="A1:I32"/>
  <sheetViews>
    <sheetView showGridLines="0" zoomScale="75" zoomScaleNormal="75" zoomScaleSheetLayoutView="75" workbookViewId="0" topLeftCell="A1">
      <selection activeCell="B41" sqref="B41"/>
    </sheetView>
  </sheetViews>
  <sheetFormatPr defaultColWidth="9.00390625" defaultRowHeight="14.25"/>
  <cols>
    <col min="1" max="1" width="4.25390625" style="1" customWidth="1"/>
    <col min="2" max="2" width="57.50390625" style="1" customWidth="1"/>
    <col min="3" max="3" width="20.25390625" style="1" customWidth="1"/>
    <col min="4" max="4" width="9.125" style="1" customWidth="1"/>
    <col min="5" max="5" width="9.25390625" style="1" customWidth="1"/>
    <col min="6" max="6" width="9.375" style="1" customWidth="1"/>
    <col min="7" max="7" width="10.50390625" style="1" customWidth="1"/>
    <col min="8" max="8" width="9.25390625" style="1" bestFit="1" customWidth="1"/>
    <col min="9" max="9" width="11.125" style="1" customWidth="1"/>
    <col min="10" max="16384" width="8.00390625" style="1" customWidth="1"/>
  </cols>
  <sheetData>
    <row r="1" spans="1:9" ht="12.75">
      <c r="A1" s="114" t="s">
        <v>100</v>
      </c>
      <c r="I1" s="48" t="s">
        <v>34</v>
      </c>
    </row>
    <row r="3" ht="12.75">
      <c r="A3" s="10" t="s">
        <v>70</v>
      </c>
    </row>
    <row r="4" ht="12.75">
      <c r="A4" s="10"/>
    </row>
    <row r="5" ht="12.75">
      <c r="A5" s="11" t="s">
        <v>192</v>
      </c>
    </row>
    <row r="6" spans="4:9" ht="12.75">
      <c r="D6" s="3"/>
      <c r="E6" s="3"/>
      <c r="F6" s="3"/>
      <c r="G6" s="3"/>
      <c r="H6" s="3"/>
      <c r="I6" s="3"/>
    </row>
    <row r="7" spans="1:9" ht="12.75">
      <c r="A7" s="4"/>
      <c r="D7" s="3"/>
      <c r="E7" s="3"/>
      <c r="F7" s="3"/>
      <c r="G7" s="3"/>
      <c r="H7" s="3"/>
      <c r="I7" s="3"/>
    </row>
    <row r="8" spans="1:9" ht="12.75">
      <c r="A8" s="4" t="s">
        <v>99</v>
      </c>
      <c r="D8" s="3"/>
      <c r="E8" s="3"/>
      <c r="F8" s="3"/>
      <c r="G8" s="3"/>
      <c r="H8" s="3"/>
      <c r="I8" s="3"/>
    </row>
    <row r="9" spans="1:9" ht="12.75">
      <c r="A9" s="4"/>
      <c r="D9" s="3"/>
      <c r="E9" s="3"/>
      <c r="F9" s="3"/>
      <c r="G9" s="3"/>
      <c r="H9" s="3"/>
      <c r="I9" s="3"/>
    </row>
    <row r="10" spans="4:9" ht="12.75">
      <c r="D10" s="3"/>
      <c r="E10" s="3"/>
      <c r="F10" s="3"/>
      <c r="G10" s="3"/>
      <c r="H10" s="3"/>
      <c r="I10" s="3"/>
    </row>
    <row r="11" spans="4:9" ht="12.75">
      <c r="D11" s="12"/>
      <c r="E11" s="12"/>
      <c r="F11" s="12"/>
      <c r="G11" s="12"/>
      <c r="H11" s="12" t="s">
        <v>204</v>
      </c>
      <c r="I11" s="12"/>
    </row>
    <row r="12" spans="4:9" ht="12.75">
      <c r="D12" s="12"/>
      <c r="E12" s="12"/>
      <c r="F12" s="12"/>
      <c r="G12" s="12"/>
      <c r="H12" s="12" t="s">
        <v>205</v>
      </c>
      <c r="I12" s="12"/>
    </row>
    <row r="13" spans="4:9" ht="12.75">
      <c r="D13" s="12"/>
      <c r="E13" s="12"/>
      <c r="F13" s="12"/>
      <c r="G13" s="12" t="s">
        <v>206</v>
      </c>
      <c r="H13" s="12" t="s">
        <v>68</v>
      </c>
      <c r="I13" s="12" t="s">
        <v>207</v>
      </c>
    </row>
    <row r="14" spans="4:9" ht="12.75">
      <c r="D14" s="12" t="s">
        <v>208</v>
      </c>
      <c r="E14" s="12" t="s">
        <v>209</v>
      </c>
      <c r="F14" s="12" t="s">
        <v>210</v>
      </c>
      <c r="G14" s="12" t="s">
        <v>211</v>
      </c>
      <c r="H14" s="12" t="s">
        <v>211</v>
      </c>
      <c r="I14" s="12" t="s">
        <v>212</v>
      </c>
    </row>
    <row r="15" spans="1:9" ht="12.75">
      <c r="A15" s="13" t="s">
        <v>35</v>
      </c>
      <c r="B15" s="9"/>
      <c r="C15" s="9"/>
      <c r="D15" s="14" t="s">
        <v>213</v>
      </c>
      <c r="E15" s="14" t="s">
        <v>213</v>
      </c>
      <c r="F15" s="14" t="s">
        <v>213</v>
      </c>
      <c r="G15" s="14" t="s">
        <v>213</v>
      </c>
      <c r="H15" s="14" t="s">
        <v>213</v>
      </c>
      <c r="I15" s="14" t="s">
        <v>214</v>
      </c>
    </row>
    <row r="17" spans="4:9" ht="12.75">
      <c r="D17" s="66"/>
      <c r="E17" s="66"/>
      <c r="F17" s="66"/>
      <c r="G17" s="66"/>
      <c r="H17" s="66"/>
      <c r="I17" s="66"/>
    </row>
    <row r="18" spans="1:9" ht="12.75">
      <c r="A18" s="114" t="s">
        <v>215</v>
      </c>
      <c r="D18" s="15"/>
      <c r="E18" s="15"/>
      <c r="F18" s="15"/>
      <c r="G18" s="15"/>
      <c r="H18" s="15"/>
      <c r="I18" s="16"/>
    </row>
    <row r="19" spans="1:9" ht="12.75">
      <c r="A19" s="1" t="s">
        <v>216</v>
      </c>
      <c r="D19" s="182">
        <v>304</v>
      </c>
      <c r="E19" s="182">
        <v>-92</v>
      </c>
      <c r="F19" s="182">
        <f>SUM(D19:E19)</f>
        <v>212</v>
      </c>
      <c r="G19" s="340">
        <v>0</v>
      </c>
      <c r="H19" s="182">
        <f>SUM(F19:G19)</f>
        <v>212</v>
      </c>
      <c r="I19" s="247">
        <v>10.6</v>
      </c>
    </row>
    <row r="20" spans="4:9" ht="12.75">
      <c r="D20" s="182"/>
      <c r="E20" s="182"/>
      <c r="F20" s="182"/>
      <c r="G20" s="3"/>
      <c r="H20" s="182"/>
      <c r="I20" s="247"/>
    </row>
    <row r="21" spans="1:9" ht="12.75">
      <c r="A21" s="1" t="s">
        <v>217</v>
      </c>
      <c r="D21" s="182">
        <v>-49</v>
      </c>
      <c r="E21" s="340">
        <v>0</v>
      </c>
      <c r="F21" s="182">
        <f>SUM(D21:E21)</f>
        <v>-49</v>
      </c>
      <c r="G21" s="340">
        <v>0</v>
      </c>
      <c r="H21" s="182">
        <f>SUM(F21:G21)</f>
        <v>-49</v>
      </c>
      <c r="I21" s="247">
        <v>-2.4</v>
      </c>
    </row>
    <row r="22" spans="4:9" ht="12.75">
      <c r="D22" s="182"/>
      <c r="E22" s="182"/>
      <c r="F22" s="182"/>
      <c r="G22" s="182"/>
      <c r="H22" s="182"/>
      <c r="I22" s="247"/>
    </row>
    <row r="23" spans="1:9" ht="12.75">
      <c r="A23" s="114" t="s">
        <v>545</v>
      </c>
      <c r="D23" s="182">
        <v>27</v>
      </c>
      <c r="E23" s="182">
        <v>-27</v>
      </c>
      <c r="F23" s="340">
        <v>0</v>
      </c>
      <c r="G23" s="181">
        <v>-7</v>
      </c>
      <c r="H23" s="182">
        <f>SUM(F23:G23)</f>
        <v>-7</v>
      </c>
      <c r="I23" s="247">
        <v>-0.4</v>
      </c>
    </row>
    <row r="24" spans="4:9" ht="12.75">
      <c r="D24" s="182"/>
      <c r="E24" s="182"/>
      <c r="F24" s="182"/>
      <c r="G24" s="182"/>
      <c r="H24" s="182"/>
      <c r="I24" s="247"/>
    </row>
    <row r="25" spans="1:9" ht="12.75" customHeight="1">
      <c r="A25" s="1" t="s">
        <v>218</v>
      </c>
      <c r="D25" s="185">
        <f aca="true" t="shared" si="0" ref="D25:I25">SUM(D18:D24)</f>
        <v>282</v>
      </c>
      <c r="E25" s="185">
        <f t="shared" si="0"/>
        <v>-119</v>
      </c>
      <c r="F25" s="185">
        <f t="shared" si="0"/>
        <v>163</v>
      </c>
      <c r="G25" s="185">
        <f t="shared" si="0"/>
        <v>-7</v>
      </c>
      <c r="H25" s="185">
        <f t="shared" si="0"/>
        <v>156</v>
      </c>
      <c r="I25" s="248">
        <f t="shared" si="0"/>
        <v>7.799999999999999</v>
      </c>
    </row>
    <row r="26" spans="4:9" ht="12.75">
      <c r="D26" s="182"/>
      <c r="E26" s="182"/>
      <c r="F26" s="182"/>
      <c r="G26" s="182"/>
      <c r="H26" s="182"/>
      <c r="I26" s="247"/>
    </row>
    <row r="27" spans="4:9" ht="12.75">
      <c r="D27" s="182"/>
      <c r="E27" s="182"/>
      <c r="F27" s="182"/>
      <c r="G27" s="182"/>
      <c r="H27" s="182"/>
      <c r="I27" s="182"/>
    </row>
    <row r="28" spans="1:9" ht="12.75">
      <c r="A28" s="18" t="s">
        <v>293</v>
      </c>
      <c r="I28" s="20"/>
    </row>
    <row r="29" ht="12.75">
      <c r="I29" s="20"/>
    </row>
    <row r="30" spans="1:3" ht="12.75">
      <c r="A30" s="114" t="s">
        <v>36</v>
      </c>
      <c r="B30" s="203" t="s">
        <v>626</v>
      </c>
      <c r="C30" s="5"/>
    </row>
    <row r="32" ht="12.75">
      <c r="B32" s="114"/>
    </row>
  </sheetData>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I40"/>
  <sheetViews>
    <sheetView zoomScaleSheetLayoutView="75" workbookViewId="0" topLeftCell="C28">
      <selection activeCell="L60" sqref="L60"/>
    </sheetView>
  </sheetViews>
  <sheetFormatPr defaultColWidth="9.00390625" defaultRowHeight="14.25"/>
  <cols>
    <col min="1" max="1" width="4.25390625" style="1" customWidth="1"/>
    <col min="2" max="2" width="57.50390625" style="1" customWidth="1"/>
    <col min="3" max="3" width="20.25390625" style="1" customWidth="1"/>
    <col min="4" max="4" width="9.125" style="1" customWidth="1"/>
    <col min="5" max="5" width="9.25390625" style="1" customWidth="1"/>
    <col min="6" max="6" width="9.375" style="1" customWidth="1"/>
    <col min="7" max="7" width="10.125" style="1" customWidth="1"/>
    <col min="8" max="8" width="10.50390625" style="1" bestFit="1" customWidth="1"/>
    <col min="9" max="9" width="11.125" style="1" customWidth="1"/>
    <col min="10" max="16384" width="8.00390625" style="1" customWidth="1"/>
  </cols>
  <sheetData>
    <row r="1" spans="1:9" ht="12.75">
      <c r="A1" s="114" t="s">
        <v>100</v>
      </c>
      <c r="I1" s="48" t="s">
        <v>705</v>
      </c>
    </row>
    <row r="3" ht="12.75">
      <c r="A3" s="10" t="s">
        <v>70</v>
      </c>
    </row>
    <row r="4" ht="12.75">
      <c r="A4" s="10"/>
    </row>
    <row r="5" ht="12.75">
      <c r="A5" s="11" t="s">
        <v>328</v>
      </c>
    </row>
    <row r="6" spans="4:9" ht="12.75">
      <c r="D6" s="3"/>
      <c r="E6" s="3"/>
      <c r="F6" s="3"/>
      <c r="G6" s="3"/>
      <c r="H6" s="3"/>
      <c r="I6" s="3"/>
    </row>
    <row r="7" spans="1:9" ht="12.75">
      <c r="A7" s="4"/>
      <c r="D7" s="3"/>
      <c r="E7" s="3"/>
      <c r="F7" s="3"/>
      <c r="G7" s="3"/>
      <c r="H7" s="3"/>
      <c r="I7" s="3"/>
    </row>
    <row r="8" spans="1:9" ht="12.75">
      <c r="A8" s="4"/>
      <c r="D8" s="3"/>
      <c r="E8" s="3"/>
      <c r="F8" s="3"/>
      <c r="G8" s="3"/>
      <c r="H8" s="3"/>
      <c r="I8" s="3"/>
    </row>
    <row r="9" spans="1:9" ht="12.75">
      <c r="A9" s="4"/>
      <c r="D9" s="3"/>
      <c r="E9" s="3"/>
      <c r="F9" s="3"/>
      <c r="G9" s="3"/>
      <c r="H9" s="3"/>
      <c r="I9" s="3"/>
    </row>
    <row r="10" spans="4:9" ht="12.75">
      <c r="D10" s="3"/>
      <c r="E10" s="3"/>
      <c r="F10" s="3"/>
      <c r="G10" s="3"/>
      <c r="H10" s="3"/>
      <c r="I10" s="3"/>
    </row>
    <row r="11" spans="4:9" ht="12.75">
      <c r="D11" s="12"/>
      <c r="E11" s="12"/>
      <c r="F11" s="12"/>
      <c r="G11" s="12"/>
      <c r="H11" s="12" t="s">
        <v>204</v>
      </c>
      <c r="I11" s="12"/>
    </row>
    <row r="12" spans="4:9" ht="12.75">
      <c r="D12" s="12"/>
      <c r="E12" s="12"/>
      <c r="F12" s="12"/>
      <c r="G12" s="12"/>
      <c r="H12" s="12" t="s">
        <v>205</v>
      </c>
      <c r="I12" s="12"/>
    </row>
    <row r="13" spans="4:9" ht="12.75">
      <c r="D13" s="12"/>
      <c r="E13" s="12"/>
      <c r="F13" s="12"/>
      <c r="G13" s="12" t="s">
        <v>206</v>
      </c>
      <c r="H13" s="12" t="s">
        <v>68</v>
      </c>
      <c r="I13" s="12" t="s">
        <v>207</v>
      </c>
    </row>
    <row r="14" spans="4:9" ht="12.75">
      <c r="D14" s="12" t="s">
        <v>208</v>
      </c>
      <c r="E14" s="12" t="s">
        <v>209</v>
      </c>
      <c r="F14" s="12" t="s">
        <v>210</v>
      </c>
      <c r="G14" s="12" t="s">
        <v>211</v>
      </c>
      <c r="H14" s="12" t="s">
        <v>211</v>
      </c>
      <c r="I14" s="12" t="s">
        <v>212</v>
      </c>
    </row>
    <row r="15" spans="1:9" ht="12.75">
      <c r="A15" s="13" t="s">
        <v>706</v>
      </c>
      <c r="B15" s="9"/>
      <c r="C15" s="9"/>
      <c r="D15" s="14" t="s">
        <v>213</v>
      </c>
      <c r="E15" s="14" t="s">
        <v>213</v>
      </c>
      <c r="F15" s="14" t="s">
        <v>213</v>
      </c>
      <c r="G15" s="14" t="s">
        <v>213</v>
      </c>
      <c r="H15" s="14" t="s">
        <v>213</v>
      </c>
      <c r="I15" s="14" t="s">
        <v>214</v>
      </c>
    </row>
    <row r="17" spans="4:9" ht="12.75">
      <c r="D17" s="66"/>
      <c r="E17" s="66"/>
      <c r="F17" s="66"/>
      <c r="G17" s="66"/>
      <c r="H17" s="66"/>
      <c r="I17" s="66"/>
    </row>
    <row r="18" spans="1:9" ht="12.75">
      <c r="A18" s="1" t="s">
        <v>215</v>
      </c>
      <c r="D18" s="219"/>
      <c r="E18" s="219"/>
      <c r="F18" s="219"/>
      <c r="G18" s="219"/>
      <c r="H18" s="219"/>
      <c r="I18" s="16"/>
    </row>
    <row r="19" spans="1:9" ht="12.75">
      <c r="A19" s="1" t="s">
        <v>216</v>
      </c>
      <c r="D19" s="343"/>
      <c r="E19" s="343"/>
      <c r="F19" s="343"/>
      <c r="G19" s="344"/>
      <c r="H19" s="343"/>
      <c r="I19" s="247"/>
    </row>
    <row r="20" spans="2:9" ht="12.75">
      <c r="B20" s="114" t="s">
        <v>445</v>
      </c>
      <c r="D20" s="345">
        <v>172</v>
      </c>
      <c r="E20" s="188">
        <v>-52</v>
      </c>
      <c r="F20" s="188">
        <f>SUM(D20:E20)</f>
        <v>120</v>
      </c>
      <c r="G20" s="188">
        <v>5</v>
      </c>
      <c r="H20" s="188">
        <f>SUM(F20:G20)</f>
        <v>125</v>
      </c>
      <c r="I20" s="346">
        <v>6.3</v>
      </c>
    </row>
    <row r="21" spans="2:9" ht="12.75">
      <c r="B21" s="114" t="s">
        <v>441</v>
      </c>
      <c r="D21" s="347">
        <v>5</v>
      </c>
      <c r="E21" s="186">
        <v>2</v>
      </c>
      <c r="F21" s="186">
        <f>SUM(D21:E21)</f>
        <v>7</v>
      </c>
      <c r="G21" s="342">
        <v>0</v>
      </c>
      <c r="H21" s="186">
        <f>SUM(F21:G21)</f>
        <v>7</v>
      </c>
      <c r="I21" s="348">
        <v>0.3</v>
      </c>
    </row>
    <row r="22" spans="2:9" ht="12.75">
      <c r="B22" s="114" t="s">
        <v>442</v>
      </c>
      <c r="D22" s="182">
        <f aca="true" t="shared" si="0" ref="D22:I22">SUM(D20:D21)</f>
        <v>177</v>
      </c>
      <c r="E22" s="182">
        <f t="shared" si="0"/>
        <v>-50</v>
      </c>
      <c r="F22" s="182">
        <f t="shared" si="0"/>
        <v>127</v>
      </c>
      <c r="G22" s="182">
        <f t="shared" si="0"/>
        <v>5</v>
      </c>
      <c r="H22" s="182">
        <f t="shared" si="0"/>
        <v>132</v>
      </c>
      <c r="I22" s="247">
        <f t="shared" si="0"/>
        <v>6.6</v>
      </c>
    </row>
    <row r="23" spans="1:9" ht="12.75">
      <c r="A23" s="114"/>
      <c r="D23" s="182"/>
      <c r="E23" s="182"/>
      <c r="F23" s="182"/>
      <c r="G23" s="182"/>
      <c r="H23" s="182"/>
      <c r="I23" s="247"/>
    </row>
    <row r="24" spans="1:9" ht="12.75">
      <c r="A24" s="1" t="s">
        <v>217</v>
      </c>
      <c r="D24" s="182">
        <v>-49</v>
      </c>
      <c r="E24" s="340">
        <v>0</v>
      </c>
      <c r="F24" s="184">
        <f>SUM(D24:E24)</f>
        <v>-49</v>
      </c>
      <c r="G24" s="340">
        <v>0</v>
      </c>
      <c r="H24" s="182">
        <f>SUM(F24:G24)</f>
        <v>-49</v>
      </c>
      <c r="I24" s="247">
        <f>(H24/1995)*100</f>
        <v>-2.456140350877193</v>
      </c>
    </row>
    <row r="25" spans="4:9" ht="12.75">
      <c r="D25" s="182"/>
      <c r="E25" s="184"/>
      <c r="F25" s="184"/>
      <c r="G25" s="184"/>
      <c r="H25" s="182"/>
      <c r="I25" s="247"/>
    </row>
    <row r="26" spans="1:9" ht="12.75">
      <c r="A26" s="1" t="s">
        <v>440</v>
      </c>
      <c r="D26" s="182"/>
      <c r="E26" s="182"/>
      <c r="F26" s="182"/>
      <c r="G26" s="182"/>
      <c r="H26" s="182"/>
      <c r="I26" s="247"/>
    </row>
    <row r="27" spans="1:9" ht="12.75">
      <c r="A27" s="114" t="s">
        <v>443</v>
      </c>
      <c r="D27" s="182">
        <v>72</v>
      </c>
      <c r="E27" s="182">
        <v>-9</v>
      </c>
      <c r="F27" s="182">
        <f>SUM(D27:E27)</f>
        <v>63</v>
      </c>
      <c r="G27" s="340">
        <v>0</v>
      </c>
      <c r="H27" s="182">
        <f>SUM(F27:G27)</f>
        <v>63</v>
      </c>
      <c r="I27" s="247">
        <f>(H27/1995)*100</f>
        <v>3.1578947368421053</v>
      </c>
    </row>
    <row r="28" spans="4:9" ht="12.75">
      <c r="D28" s="182"/>
      <c r="E28" s="182"/>
      <c r="F28" s="182"/>
      <c r="G28" s="182"/>
      <c r="H28" s="182"/>
      <c r="I28" s="247"/>
    </row>
    <row r="29" spans="1:9" ht="12.75">
      <c r="A29" s="114"/>
      <c r="D29" s="182"/>
      <c r="E29" s="182"/>
      <c r="F29" s="182"/>
      <c r="G29" s="182"/>
      <c r="H29" s="182"/>
      <c r="I29" s="247"/>
    </row>
    <row r="30" spans="1:9" ht="12.75">
      <c r="A30" s="114" t="s">
        <v>444</v>
      </c>
      <c r="D30" s="184"/>
      <c r="E30" s="184"/>
      <c r="F30" s="184"/>
      <c r="G30" s="184"/>
      <c r="H30" s="184"/>
      <c r="I30" s="349"/>
    </row>
    <row r="31" spans="2:9" ht="12.75">
      <c r="B31" s="114" t="s">
        <v>445</v>
      </c>
      <c r="D31" s="345">
        <f>D20+D24+D27</f>
        <v>195</v>
      </c>
      <c r="E31" s="188">
        <f>E20+E27</f>
        <v>-61</v>
      </c>
      <c r="F31" s="188">
        <f>F20+F24+F27</f>
        <v>134</v>
      </c>
      <c r="G31" s="188">
        <f>G20</f>
        <v>5</v>
      </c>
      <c r="H31" s="188">
        <f>H20+H24+H27</f>
        <v>139</v>
      </c>
      <c r="I31" s="350">
        <f>I20+I24+I27</f>
        <v>7.001754385964912</v>
      </c>
    </row>
    <row r="32" spans="2:9" ht="12.75">
      <c r="B32" s="114" t="s">
        <v>441</v>
      </c>
      <c r="D32" s="347">
        <v>5</v>
      </c>
      <c r="E32" s="186">
        <v>2</v>
      </c>
      <c r="F32" s="186">
        <v>7</v>
      </c>
      <c r="G32" s="186"/>
      <c r="H32" s="186">
        <f>SUM(F32:G32)</f>
        <v>7</v>
      </c>
      <c r="I32" s="348">
        <v>0.3</v>
      </c>
    </row>
    <row r="33" spans="2:9" ht="12.75" customHeight="1">
      <c r="B33" s="114" t="s">
        <v>442</v>
      </c>
      <c r="D33" s="185">
        <f>SUM(D31:D32)</f>
        <v>200</v>
      </c>
      <c r="E33" s="185">
        <f>SUM(E31:E32)</f>
        <v>-59</v>
      </c>
      <c r="F33" s="185">
        <f>SUM(F31:F32)</f>
        <v>141</v>
      </c>
      <c r="G33" s="185">
        <f>SUM(G31:G32)</f>
        <v>5</v>
      </c>
      <c r="H33" s="185">
        <f>SUM(F33:G33)</f>
        <v>146</v>
      </c>
      <c r="I33" s="248">
        <f>SUM(I31:I32)</f>
        <v>7.301754385964911</v>
      </c>
    </row>
    <row r="34" spans="4:9" ht="12.75">
      <c r="D34" s="3"/>
      <c r="E34" s="3"/>
      <c r="F34" s="3"/>
      <c r="G34" s="3"/>
      <c r="H34" s="3"/>
      <c r="I34" s="20"/>
    </row>
    <row r="35" spans="1:9" ht="12.75">
      <c r="A35" s="18" t="s">
        <v>312</v>
      </c>
      <c r="D35" s="3"/>
      <c r="E35" s="3"/>
      <c r="F35" s="3"/>
      <c r="G35" s="3"/>
      <c r="H35" s="3"/>
      <c r="I35" s="20"/>
    </row>
    <row r="36" spans="1:9" ht="12.75">
      <c r="A36" s="18"/>
      <c r="D36" s="3"/>
      <c r="E36" s="3"/>
      <c r="F36" s="3"/>
      <c r="G36" s="3"/>
      <c r="H36" s="3"/>
      <c r="I36" s="20"/>
    </row>
    <row r="37" spans="1:3" ht="12.75">
      <c r="A37" s="114" t="s">
        <v>707</v>
      </c>
      <c r="B37" s="203" t="s">
        <v>329</v>
      </c>
      <c r="C37" s="5"/>
    </row>
    <row r="39" spans="1:2" ht="12.75">
      <c r="A39" s="114" t="s">
        <v>708</v>
      </c>
      <c r="B39" s="114" t="s">
        <v>712</v>
      </c>
    </row>
    <row r="40" ht="12.75">
      <c r="B40" s="114" t="s">
        <v>713</v>
      </c>
    </row>
  </sheetData>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T74"/>
  <sheetViews>
    <sheetView showGridLines="0" zoomScale="75" zoomScaleNormal="75" zoomScaleSheetLayoutView="75" workbookViewId="0" topLeftCell="A1">
      <selection activeCell="F7" sqref="F7"/>
    </sheetView>
  </sheetViews>
  <sheetFormatPr defaultColWidth="9.00390625" defaultRowHeight="14.25"/>
  <cols>
    <col min="1" max="1" width="3.875" style="1" customWidth="1"/>
    <col min="2" max="5" width="8.00390625" style="1" customWidth="1"/>
    <col min="6" max="8" width="11.125" style="1" customWidth="1"/>
    <col min="9" max="9" width="4.625" style="1" customWidth="1"/>
    <col min="10" max="11" width="11.125" style="1" customWidth="1"/>
    <col min="12" max="12" width="10.625" style="1" customWidth="1"/>
    <col min="13" max="13" width="3.375" style="1" customWidth="1"/>
    <col min="14" max="16384" width="8.00390625" style="1" customWidth="1"/>
  </cols>
  <sheetData>
    <row r="1" spans="1:12" ht="12.75">
      <c r="A1" s="114" t="s">
        <v>100</v>
      </c>
      <c r="L1" s="54" t="s">
        <v>523</v>
      </c>
    </row>
    <row r="3" ht="12.75">
      <c r="A3" s="10" t="s">
        <v>70</v>
      </c>
    </row>
    <row r="4" ht="12.75">
      <c r="A4" s="10"/>
    </row>
    <row r="5" ht="12.75">
      <c r="A5" s="11" t="s">
        <v>192</v>
      </c>
    </row>
    <row r="6" ht="12.75">
      <c r="A6" s="11"/>
    </row>
    <row r="7" spans="6:12" ht="12.75">
      <c r="F7" s="60" t="s">
        <v>579</v>
      </c>
      <c r="G7" s="42" t="s">
        <v>579</v>
      </c>
      <c r="H7" s="42" t="s">
        <v>301</v>
      </c>
      <c r="I7" s="60"/>
      <c r="J7" s="60" t="s">
        <v>579</v>
      </c>
      <c r="K7" s="42" t="s">
        <v>579</v>
      </c>
      <c r="L7" s="42" t="s">
        <v>285</v>
      </c>
    </row>
    <row r="8" spans="6:12" ht="12.75">
      <c r="F8" s="12">
        <v>2004</v>
      </c>
      <c r="G8" s="49">
        <v>2003</v>
      </c>
      <c r="H8" s="49">
        <v>2003</v>
      </c>
      <c r="I8" s="316"/>
      <c r="J8" s="12">
        <v>2004</v>
      </c>
      <c r="K8" s="49">
        <v>2003</v>
      </c>
      <c r="L8" s="49">
        <v>2003</v>
      </c>
    </row>
    <row r="9" spans="1:12" ht="12.75">
      <c r="A9" s="13" t="s">
        <v>193</v>
      </c>
      <c r="B9" s="9"/>
      <c r="C9" s="9"/>
      <c r="D9" s="9"/>
      <c r="E9" s="9"/>
      <c r="F9" s="14" t="s">
        <v>417</v>
      </c>
      <c r="G9" s="50" t="s">
        <v>417</v>
      </c>
      <c r="H9" s="50" t="s">
        <v>417</v>
      </c>
      <c r="I9" s="351"/>
      <c r="J9" s="14" t="s">
        <v>213</v>
      </c>
      <c r="K9" s="50" t="s">
        <v>213</v>
      </c>
      <c r="L9" s="50" t="s">
        <v>213</v>
      </c>
    </row>
    <row r="10" spans="6:10" ht="12.75">
      <c r="F10" s="3"/>
      <c r="I10" s="207"/>
      <c r="J10" s="3"/>
    </row>
    <row r="11" spans="1:12" ht="12.75">
      <c r="A11" s="8" t="s">
        <v>524</v>
      </c>
      <c r="E11" s="67"/>
      <c r="F11" s="320"/>
      <c r="G11" s="36"/>
      <c r="H11" s="36"/>
      <c r="I11" s="317"/>
      <c r="J11" s="320"/>
      <c r="K11" s="36"/>
      <c r="L11" s="36"/>
    </row>
    <row r="12" spans="5:12" ht="12.75">
      <c r="E12" s="67"/>
      <c r="F12" s="320"/>
      <c r="G12" s="36"/>
      <c r="H12" s="36"/>
      <c r="I12" s="317"/>
      <c r="J12" s="320"/>
      <c r="K12" s="36"/>
      <c r="L12" s="36"/>
    </row>
    <row r="13" spans="2:12" ht="12.75">
      <c r="B13" s="114" t="s">
        <v>164</v>
      </c>
      <c r="E13" s="67"/>
      <c r="F13" s="320"/>
      <c r="G13" s="36"/>
      <c r="H13" s="36"/>
      <c r="I13" s="317"/>
      <c r="J13" s="320"/>
      <c r="K13" s="36"/>
      <c r="L13" s="36"/>
    </row>
    <row r="14" spans="2:12" ht="12.75">
      <c r="B14" s="114" t="s">
        <v>37</v>
      </c>
      <c r="E14" s="67"/>
      <c r="F14" s="182">
        <v>211</v>
      </c>
      <c r="G14" s="15">
        <v>140</v>
      </c>
      <c r="H14" s="15">
        <v>269</v>
      </c>
      <c r="I14" s="310"/>
      <c r="J14" s="182">
        <v>116</v>
      </c>
      <c r="K14" s="15">
        <v>87</v>
      </c>
      <c r="L14" s="15">
        <v>165</v>
      </c>
    </row>
    <row r="15" spans="5:12" ht="12.75">
      <c r="E15" s="67"/>
      <c r="F15" s="182"/>
      <c r="G15" s="15"/>
      <c r="H15" s="15"/>
      <c r="I15" s="310"/>
      <c r="J15" s="182"/>
      <c r="K15" s="15"/>
      <c r="L15" s="15"/>
    </row>
    <row r="16" spans="2:12" ht="12.75">
      <c r="B16" s="1" t="s">
        <v>525</v>
      </c>
      <c r="E16" s="67"/>
      <c r="F16" s="182"/>
      <c r="G16" s="15"/>
      <c r="H16" s="15"/>
      <c r="I16" s="310"/>
      <c r="J16" s="182"/>
      <c r="K16" s="15"/>
      <c r="L16" s="15"/>
    </row>
    <row r="17" spans="2:12" ht="12.75">
      <c r="B17" s="114" t="s">
        <v>256</v>
      </c>
      <c r="E17" s="67"/>
      <c r="F17" s="182">
        <v>-4</v>
      </c>
      <c r="G17" s="15">
        <v>-2</v>
      </c>
      <c r="H17" s="15">
        <v>-4</v>
      </c>
      <c r="I17" s="310"/>
      <c r="J17" s="182">
        <v>-2</v>
      </c>
      <c r="K17" s="15">
        <v>-1</v>
      </c>
      <c r="L17" s="15">
        <v>-3</v>
      </c>
    </row>
    <row r="18" spans="5:12" ht="12.75">
      <c r="E18" s="67"/>
      <c r="F18" s="321"/>
      <c r="G18" s="68"/>
      <c r="H18" s="68"/>
      <c r="I18" s="317"/>
      <c r="J18" s="321"/>
      <c r="K18" s="68"/>
      <c r="L18" s="68"/>
    </row>
    <row r="19" spans="1:14" ht="12.75">
      <c r="A19" s="8" t="s">
        <v>526</v>
      </c>
      <c r="E19" s="67"/>
      <c r="F19" s="185">
        <f>SUM(F14:F17)</f>
        <v>207</v>
      </c>
      <c r="G19" s="401">
        <f>SUM(G14:G17)</f>
        <v>138</v>
      </c>
      <c r="H19" s="401">
        <f>SUM(H14:H17)</f>
        <v>265</v>
      </c>
      <c r="I19" s="196"/>
      <c r="J19" s="185">
        <f>SUM(J14:J17)</f>
        <v>114</v>
      </c>
      <c r="K19" s="401">
        <f>SUM(K14:K17)</f>
        <v>86</v>
      </c>
      <c r="L19" s="401">
        <f>SUM(L14:L17)</f>
        <v>162</v>
      </c>
      <c r="M19" s="15"/>
      <c r="N19" s="15"/>
    </row>
    <row r="20" spans="5:14" ht="12.75">
      <c r="E20" s="67"/>
      <c r="F20" s="15"/>
      <c r="G20" s="15"/>
      <c r="H20" s="15"/>
      <c r="I20" s="310"/>
      <c r="J20" s="182"/>
      <c r="K20" s="15"/>
      <c r="L20" s="15"/>
      <c r="M20" s="15"/>
      <c r="N20" s="15"/>
    </row>
    <row r="21" spans="1:12" ht="12.75">
      <c r="A21" s="1" t="s">
        <v>527</v>
      </c>
      <c r="E21" s="67"/>
      <c r="F21" s="67"/>
      <c r="G21" s="67"/>
      <c r="H21" s="67"/>
      <c r="I21" s="318"/>
      <c r="J21" s="322">
        <v>1.82</v>
      </c>
      <c r="K21" s="69">
        <v>1.61</v>
      </c>
      <c r="L21" s="69">
        <v>1.64</v>
      </c>
    </row>
    <row r="22" spans="5:12" ht="12.75">
      <c r="E22" s="67"/>
      <c r="F22" s="67"/>
      <c r="G22" s="67"/>
      <c r="H22" s="67"/>
      <c r="I22" s="319"/>
      <c r="J22" s="322"/>
      <c r="K22" s="69"/>
      <c r="L22" s="69"/>
    </row>
    <row r="23" spans="5:12" ht="12.75">
      <c r="E23" s="67"/>
      <c r="F23" s="67"/>
      <c r="G23" s="67"/>
      <c r="H23" s="67"/>
      <c r="I23" s="67"/>
      <c r="J23" s="67"/>
      <c r="K23" s="67"/>
      <c r="L23" s="67"/>
    </row>
    <row r="24" ht="12.75">
      <c r="A24" s="18" t="s">
        <v>312</v>
      </c>
    </row>
    <row r="26" spans="1:12" ht="12.75">
      <c r="A26" s="1" t="s">
        <v>528</v>
      </c>
      <c r="B26" s="18" t="s">
        <v>41</v>
      </c>
      <c r="J26" s="70"/>
      <c r="K26" s="70"/>
      <c r="L26" s="71"/>
    </row>
    <row r="27" spans="10:12" ht="12.75">
      <c r="J27" s="42"/>
      <c r="K27" s="42"/>
      <c r="L27" s="42"/>
    </row>
    <row r="28" spans="2:13" ht="12.75">
      <c r="B28" s="170" t="s">
        <v>38</v>
      </c>
      <c r="C28" s="72"/>
      <c r="D28" s="72"/>
      <c r="E28" s="72"/>
      <c r="F28" s="72"/>
      <c r="G28" s="72"/>
      <c r="H28" s="72"/>
      <c r="I28" s="72"/>
      <c r="J28" s="72"/>
      <c r="K28" s="240" t="s">
        <v>64</v>
      </c>
      <c r="L28" s="323"/>
      <c r="M28" s="72"/>
    </row>
    <row r="29" spans="2:13" ht="12.75">
      <c r="B29" s="72" t="s">
        <v>529</v>
      </c>
      <c r="C29" s="72"/>
      <c r="D29" s="72"/>
      <c r="E29" s="72"/>
      <c r="F29" s="72"/>
      <c r="G29" s="72"/>
      <c r="H29" s="72"/>
      <c r="I29" s="72"/>
      <c r="J29" s="73"/>
      <c r="K29" s="241" t="s">
        <v>417</v>
      </c>
      <c r="L29" s="241" t="s">
        <v>213</v>
      </c>
      <c r="M29" s="72"/>
    </row>
    <row r="30" spans="2:13" ht="12.75">
      <c r="B30" s="72"/>
      <c r="C30" s="72"/>
      <c r="D30" s="72"/>
      <c r="E30" s="72"/>
      <c r="F30" s="72"/>
      <c r="G30" s="72"/>
      <c r="H30" s="72"/>
      <c r="I30" s="72"/>
      <c r="J30" s="73"/>
      <c r="K30" s="309"/>
      <c r="L30" s="324"/>
      <c r="M30" s="72"/>
    </row>
    <row r="31" spans="2:13" ht="12.75">
      <c r="B31" s="72"/>
      <c r="C31" s="72"/>
      <c r="D31" s="170" t="s">
        <v>258</v>
      </c>
      <c r="E31" s="72"/>
      <c r="F31" s="72"/>
      <c r="G31" s="72"/>
      <c r="H31" s="72"/>
      <c r="I31" s="72"/>
      <c r="J31" s="73"/>
      <c r="K31" s="309"/>
      <c r="L31" s="309"/>
      <c r="M31" s="72"/>
    </row>
    <row r="32" spans="2:13" ht="12.75">
      <c r="B32" s="72"/>
      <c r="C32" s="72"/>
      <c r="D32" s="170"/>
      <c r="E32" s="170" t="s">
        <v>80</v>
      </c>
      <c r="F32" s="72"/>
      <c r="G32" s="72"/>
      <c r="H32" s="72"/>
      <c r="I32" s="72"/>
      <c r="J32" s="73"/>
      <c r="K32" s="309">
        <v>-59</v>
      </c>
      <c r="L32" s="309">
        <v>-32</v>
      </c>
      <c r="M32" s="72"/>
    </row>
    <row r="33" spans="2:13" ht="12.75">
      <c r="B33" s="72"/>
      <c r="C33" s="72"/>
      <c r="D33" s="170"/>
      <c r="E33" s="170" t="s">
        <v>81</v>
      </c>
      <c r="F33" s="72"/>
      <c r="G33" s="72"/>
      <c r="H33" s="72"/>
      <c r="I33" s="72"/>
      <c r="J33" s="73"/>
      <c r="K33" s="309">
        <v>-40</v>
      </c>
      <c r="L33" s="309">
        <v>-22</v>
      </c>
      <c r="M33" s="72"/>
    </row>
    <row r="34" spans="2:13" ht="12.75">
      <c r="B34" s="72"/>
      <c r="C34" s="72"/>
      <c r="D34" s="170"/>
      <c r="E34" s="170" t="s">
        <v>82</v>
      </c>
      <c r="F34" s="72"/>
      <c r="G34" s="72"/>
      <c r="H34" s="72"/>
      <c r="I34" s="72"/>
      <c r="J34" s="73"/>
      <c r="K34" s="333">
        <f>SUM(K32:K33)</f>
        <v>-99</v>
      </c>
      <c r="L34" s="333">
        <f>SUM(L32:L33)</f>
        <v>-54</v>
      </c>
      <c r="M34" s="72"/>
    </row>
    <row r="35" spans="2:13" ht="12.75">
      <c r="B35" s="72"/>
      <c r="C35" s="72"/>
      <c r="D35" s="170"/>
      <c r="E35" s="170" t="s">
        <v>83</v>
      </c>
      <c r="F35" s="72"/>
      <c r="G35" s="72"/>
      <c r="H35" s="72"/>
      <c r="I35" s="72"/>
      <c r="J35" s="73"/>
      <c r="K35" s="182">
        <v>10</v>
      </c>
      <c r="L35" s="182">
        <v>5</v>
      </c>
      <c r="M35" s="72"/>
    </row>
    <row r="36" spans="2:13" ht="13.5" thickBot="1">
      <c r="B36" s="72"/>
      <c r="C36" s="72"/>
      <c r="D36" s="170"/>
      <c r="E36" s="170" t="s">
        <v>257</v>
      </c>
      <c r="F36" s="72"/>
      <c r="G36" s="72"/>
      <c r="H36" s="72"/>
      <c r="I36" s="72"/>
      <c r="J36" s="73"/>
      <c r="K36" s="325">
        <f>SUM(K34:K35)</f>
        <v>-89</v>
      </c>
      <c r="L36" s="325">
        <f>SUM(L34:L35)</f>
        <v>-49</v>
      </c>
      <c r="M36" s="72"/>
    </row>
    <row r="37" spans="10:12" ht="13.5" thickTop="1">
      <c r="J37" s="15"/>
      <c r="K37" s="182"/>
      <c r="L37" s="182"/>
    </row>
    <row r="38" spans="4:13" ht="13.5" thickBot="1">
      <c r="D38" s="114" t="s">
        <v>40</v>
      </c>
      <c r="J38" s="15"/>
      <c r="K38" s="352">
        <v>31</v>
      </c>
      <c r="L38" s="352">
        <v>17</v>
      </c>
      <c r="M38" s="72"/>
    </row>
    <row r="39" spans="10:12" ht="13.5" thickTop="1">
      <c r="J39" s="15"/>
      <c r="K39" s="184"/>
      <c r="L39" s="184"/>
    </row>
    <row r="40" spans="10:12" ht="12.75">
      <c r="J40" s="15"/>
      <c r="K40" s="182"/>
      <c r="L40" s="182"/>
    </row>
    <row r="41" spans="1:12" ht="12.75">
      <c r="A41" s="1" t="s">
        <v>530</v>
      </c>
      <c r="B41" s="18" t="s">
        <v>330</v>
      </c>
      <c r="J41" s="15"/>
      <c r="K41" s="182"/>
      <c r="L41" s="3"/>
    </row>
    <row r="42" spans="10:12" ht="12.75">
      <c r="J42" s="15"/>
      <c r="K42" s="182"/>
      <c r="L42" s="3"/>
    </row>
    <row r="43" spans="2:12" ht="12.75">
      <c r="B43" s="114" t="s">
        <v>331</v>
      </c>
      <c r="H43" s="54"/>
      <c r="I43" s="54"/>
      <c r="J43" s="74"/>
      <c r="K43" s="3"/>
      <c r="L43" s="3"/>
    </row>
    <row r="44" spans="8:12" ht="12.75">
      <c r="H44" s="33"/>
      <c r="I44" s="33"/>
      <c r="J44" s="58"/>
      <c r="K44" s="3"/>
      <c r="L44" s="3"/>
    </row>
    <row r="45" spans="10:12" ht="12.75">
      <c r="J45" s="15"/>
      <c r="K45" s="240" t="s">
        <v>64</v>
      </c>
      <c r="L45" s="323"/>
    </row>
    <row r="46" spans="10:12" ht="12.75">
      <c r="J46" s="15"/>
      <c r="K46" s="241" t="s">
        <v>417</v>
      </c>
      <c r="L46" s="241" t="s">
        <v>213</v>
      </c>
    </row>
    <row r="47" spans="6:12" ht="12.75">
      <c r="F47" s="36" t="s">
        <v>285</v>
      </c>
      <c r="J47" s="5">
        <v>2000</v>
      </c>
      <c r="K47" s="182">
        <v>-69</v>
      </c>
      <c r="L47" s="309"/>
    </row>
    <row r="48" spans="8:12" ht="12.75">
      <c r="H48" s="36"/>
      <c r="I48" s="36"/>
      <c r="J48" s="5">
        <v>2001</v>
      </c>
      <c r="K48" s="182">
        <v>-477</v>
      </c>
      <c r="L48" s="309"/>
    </row>
    <row r="49" spans="8:12" ht="12.75">
      <c r="H49" s="36"/>
      <c r="I49" s="36"/>
      <c r="J49" s="5">
        <v>2002</v>
      </c>
      <c r="K49" s="182">
        <v>-396</v>
      </c>
      <c r="L49" s="309"/>
    </row>
    <row r="50" spans="8:12" ht="12.75">
      <c r="H50" s="36"/>
      <c r="I50" s="36"/>
      <c r="J50" s="5">
        <v>2003</v>
      </c>
      <c r="K50" s="182">
        <v>-64</v>
      </c>
      <c r="L50" s="309"/>
    </row>
    <row r="51" spans="8:12" ht="12.75">
      <c r="H51" s="36"/>
      <c r="I51" s="36"/>
      <c r="J51" s="5"/>
      <c r="K51" s="182"/>
      <c r="L51" s="309"/>
    </row>
    <row r="52" spans="8:12" ht="12.75">
      <c r="H52" s="36"/>
      <c r="I52" s="36"/>
      <c r="J52" s="5" t="s">
        <v>286</v>
      </c>
      <c r="K52" s="185">
        <f>SUM(K47:K51)</f>
        <v>-1006</v>
      </c>
      <c r="L52" s="185">
        <v>-552</v>
      </c>
    </row>
    <row r="53" spans="8:12" ht="12.75">
      <c r="H53" s="36"/>
      <c r="I53" s="36"/>
      <c r="J53" s="15"/>
      <c r="K53" s="182"/>
      <c r="L53" s="182"/>
    </row>
    <row r="54" spans="6:12" ht="12.75">
      <c r="F54" s="114" t="s">
        <v>74</v>
      </c>
      <c r="H54" s="36"/>
      <c r="I54" s="36"/>
      <c r="J54" s="15"/>
      <c r="K54" s="182">
        <f>K52/2</f>
        <v>-503</v>
      </c>
      <c r="L54" s="182">
        <f>K54/J21</f>
        <v>-276.37362637362634</v>
      </c>
    </row>
    <row r="55" spans="8:12" ht="12.75">
      <c r="H55" s="36"/>
      <c r="I55" s="36"/>
      <c r="J55" s="15"/>
      <c r="K55" s="182"/>
      <c r="L55" s="182"/>
    </row>
    <row r="56" spans="6:12" ht="12.75">
      <c r="F56" s="114" t="s">
        <v>92</v>
      </c>
      <c r="H56" s="5"/>
      <c r="I56" s="5"/>
      <c r="J56" s="15"/>
      <c r="K56" s="182">
        <v>58</v>
      </c>
      <c r="L56" s="182">
        <f>K56/J21</f>
        <v>31.86813186813187</v>
      </c>
    </row>
    <row r="57" spans="10:12" ht="12.75">
      <c r="J57" s="15"/>
      <c r="K57" s="182"/>
      <c r="L57" s="182"/>
    </row>
    <row r="58" spans="6:12" ht="12.75">
      <c r="F58" s="1" t="s">
        <v>418</v>
      </c>
      <c r="J58" s="15"/>
      <c r="K58" s="185">
        <f>SUM(K54:K56)</f>
        <v>-445</v>
      </c>
      <c r="L58" s="185">
        <f>K58/J21+1</f>
        <v>-243.5054945054945</v>
      </c>
    </row>
    <row r="59" spans="10:12" ht="12.75">
      <c r="J59" s="15"/>
      <c r="K59" s="182"/>
      <c r="L59" s="182"/>
    </row>
    <row r="60" spans="6:12" ht="12.75">
      <c r="F60" s="114" t="s">
        <v>39</v>
      </c>
      <c r="J60" s="15"/>
      <c r="K60" s="182">
        <v>-89</v>
      </c>
      <c r="L60" s="182">
        <f>K60/J21</f>
        <v>-48.9010989010989</v>
      </c>
    </row>
    <row r="61" spans="10:12" ht="12.75">
      <c r="J61" s="15"/>
      <c r="K61" s="182"/>
      <c r="L61" s="182"/>
    </row>
    <row r="62" spans="6:12" ht="12.75">
      <c r="F62" s="114" t="s">
        <v>332</v>
      </c>
      <c r="J62" s="15"/>
      <c r="K62" s="182">
        <f>K56-K60</f>
        <v>147</v>
      </c>
      <c r="L62" s="182">
        <f>K62/J21</f>
        <v>80.76923076923076</v>
      </c>
    </row>
    <row r="63" spans="6:12" ht="12.75">
      <c r="F63" s="114" t="s">
        <v>333</v>
      </c>
      <c r="J63" s="15"/>
      <c r="K63" s="182"/>
      <c r="L63" s="3"/>
    </row>
    <row r="64" spans="6:20" ht="12.75">
      <c r="F64" s="114"/>
      <c r="J64" s="15"/>
      <c r="K64" s="182"/>
      <c r="L64" s="3"/>
      <c r="T64" s="15"/>
    </row>
    <row r="65" spans="10:12" ht="12.75">
      <c r="J65" s="15"/>
      <c r="K65" s="182"/>
      <c r="L65" s="3"/>
    </row>
    <row r="66" spans="10:12" ht="12.75">
      <c r="J66" s="15"/>
      <c r="K66" s="182"/>
      <c r="L66" s="3"/>
    </row>
    <row r="67" spans="1:12" ht="12.75">
      <c r="A67" s="1" t="s">
        <v>531</v>
      </c>
      <c r="B67" s="18" t="s">
        <v>42</v>
      </c>
      <c r="C67" s="8"/>
      <c r="D67" s="8"/>
      <c r="E67" s="8"/>
      <c r="F67" s="18"/>
      <c r="K67" s="3"/>
      <c r="L67" s="3"/>
    </row>
    <row r="68" spans="11:12" ht="12.75">
      <c r="K68" s="3"/>
      <c r="L68" s="3"/>
    </row>
    <row r="69" spans="2:12" ht="12.75">
      <c r="B69" s="114" t="s">
        <v>322</v>
      </c>
      <c r="J69" s="72"/>
      <c r="K69" s="3"/>
      <c r="L69" s="3"/>
    </row>
    <row r="70" spans="11:12" ht="12.75">
      <c r="K70" s="3"/>
      <c r="L70" s="3"/>
    </row>
    <row r="71" spans="11:12" ht="12.75">
      <c r="K71" s="3"/>
      <c r="L71" s="3"/>
    </row>
    <row r="72" spans="11:12" ht="12.75">
      <c r="K72" s="3"/>
      <c r="L72" s="3"/>
    </row>
    <row r="73" spans="11:12" ht="12.75">
      <c r="K73" s="3"/>
      <c r="L73" s="3"/>
    </row>
    <row r="74" spans="11:12" ht="12.75">
      <c r="K74" s="3"/>
      <c r="L74" s="3"/>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X94"/>
  <sheetViews>
    <sheetView showGridLines="0" view="pageBreakPreview" zoomScale="75" zoomScaleNormal="75" zoomScaleSheetLayoutView="75" workbookViewId="0" topLeftCell="A62">
      <selection activeCell="L60" sqref="L60"/>
    </sheetView>
  </sheetViews>
  <sheetFormatPr defaultColWidth="9.00390625" defaultRowHeight="14.25"/>
  <cols>
    <col min="1" max="1" width="4.25390625" style="72" customWidth="1"/>
    <col min="2" max="2" width="3.50390625" style="72" customWidth="1"/>
    <col min="3" max="3" width="8.00390625" style="72" customWidth="1"/>
    <col min="4" max="4" width="8.50390625" style="72" customWidth="1"/>
    <col min="5" max="5" width="33.25390625" style="72" customWidth="1"/>
    <col min="6" max="6" width="1.75390625" style="72" customWidth="1"/>
    <col min="7" max="7" width="9.625" style="72" hidden="1" customWidth="1"/>
    <col min="8" max="9" width="9.50390625" style="72" hidden="1" customWidth="1"/>
    <col min="10" max="10" width="12.25390625" style="72" bestFit="1" customWidth="1"/>
    <col min="11" max="11" width="3.75390625" style="72" customWidth="1"/>
    <col min="12" max="12" width="10.25390625" style="72" hidden="1" customWidth="1"/>
    <col min="13" max="13" width="14.625" style="72" hidden="1" customWidth="1"/>
    <col min="14" max="14" width="13.125" style="72" hidden="1" customWidth="1"/>
    <col min="15" max="16" width="7.00390625" style="72" hidden="1" customWidth="1"/>
    <col min="17" max="17" width="11.75390625" style="72" customWidth="1"/>
    <col min="18" max="18" width="6.50390625" style="72" customWidth="1"/>
    <col min="19" max="23" width="8.00390625" style="72" customWidth="1"/>
    <col min="24" max="24" width="7.375" style="72" customWidth="1"/>
    <col min="25" max="16384" width="8.00390625" style="72" customWidth="1"/>
  </cols>
  <sheetData>
    <row r="1" spans="1:22" ht="15">
      <c r="A1" s="1" t="str">
        <f>'HY2004 sch 10 US ops op profit'!A1</f>
        <v>Date: 27 July 2004</v>
      </c>
      <c r="B1" s="206"/>
      <c r="H1" s="207"/>
      <c r="L1" s="208"/>
      <c r="V1" s="209" t="s">
        <v>532</v>
      </c>
    </row>
    <row r="2" ht="12.75">
      <c r="H2" s="207"/>
    </row>
    <row r="3" spans="1:8" ht="12.75">
      <c r="A3" s="10" t="s">
        <v>70</v>
      </c>
      <c r="H3" s="207"/>
    </row>
    <row r="4" spans="1:8" ht="12.75">
      <c r="A4" s="10"/>
      <c r="H4" s="207"/>
    </row>
    <row r="5" spans="1:16" ht="14.25">
      <c r="A5" s="11" t="s">
        <v>192</v>
      </c>
      <c r="B5" s="189"/>
      <c r="C5" s="189"/>
      <c r="D5" s="189"/>
      <c r="E5" s="189"/>
      <c r="F5" s="189"/>
      <c r="G5" s="189"/>
      <c r="H5" s="198"/>
      <c r="I5" s="198"/>
      <c r="J5" s="198"/>
      <c r="K5" s="198"/>
      <c r="L5" s="198"/>
      <c r="M5" s="189"/>
      <c r="N5" s="189"/>
      <c r="O5" s="189"/>
      <c r="P5" s="189"/>
    </row>
    <row r="6" spans="1:16" ht="14.25">
      <c r="A6" s="197"/>
      <c r="B6" s="189"/>
      <c r="C6" s="189"/>
      <c r="D6" s="189"/>
      <c r="E6" s="189"/>
      <c r="F6" s="189"/>
      <c r="G6" s="189"/>
      <c r="H6" s="198"/>
      <c r="I6" s="198"/>
      <c r="J6" s="198"/>
      <c r="K6" s="198"/>
      <c r="L6" s="198"/>
      <c r="M6" s="189"/>
      <c r="N6" s="189"/>
      <c r="O6" s="189"/>
      <c r="P6" s="189"/>
    </row>
    <row r="7" spans="1:16" ht="14.25">
      <c r="A7" s="197"/>
      <c r="B7" s="198"/>
      <c r="C7" s="198"/>
      <c r="D7" s="198"/>
      <c r="E7" s="198"/>
      <c r="F7" s="198"/>
      <c r="G7" s="198"/>
      <c r="I7" s="198"/>
      <c r="J7" s="360" t="s">
        <v>43</v>
      </c>
      <c r="K7" s="198"/>
      <c r="L7" s="198"/>
      <c r="M7" s="198"/>
      <c r="N7" s="197"/>
      <c r="O7" s="198"/>
      <c r="P7" s="198"/>
    </row>
    <row r="8" spans="1:24" ht="15">
      <c r="A8" s="358"/>
      <c r="B8" s="359"/>
      <c r="C8" s="359"/>
      <c r="D8" s="359"/>
      <c r="E8" s="359"/>
      <c r="F8" s="359"/>
      <c r="G8" s="358"/>
      <c r="H8" s="358"/>
      <c r="I8" s="359"/>
      <c r="J8" s="360" t="s">
        <v>743</v>
      </c>
      <c r="K8" s="359"/>
      <c r="L8" s="359"/>
      <c r="M8" s="198"/>
      <c r="N8" s="198"/>
      <c r="O8" s="198"/>
      <c r="P8" s="198"/>
      <c r="R8" s="361"/>
      <c r="S8" s="359"/>
      <c r="T8" s="359"/>
      <c r="U8" s="358"/>
      <c r="V8" s="359"/>
      <c r="W8" s="359"/>
      <c r="X8" s="1"/>
    </row>
    <row r="9" spans="1:24" ht="15">
      <c r="A9"/>
      <c r="B9"/>
      <c r="C9"/>
      <c r="D9"/>
      <c r="E9"/>
      <c r="F9"/>
      <c r="G9" s="358"/>
      <c r="H9" s="358"/>
      <c r="I9" s="359"/>
      <c r="J9" s="360" t="s">
        <v>744</v>
      </c>
      <c r="K9" s="359"/>
      <c r="L9" s="359"/>
      <c r="M9" s="362" t="s">
        <v>2</v>
      </c>
      <c r="N9" s="198"/>
      <c r="O9" s="198"/>
      <c r="P9" s="198"/>
      <c r="R9" s="361"/>
      <c r="S9" s="359"/>
      <c r="T9" s="359"/>
      <c r="U9" s="358"/>
      <c r="V9" s="359"/>
      <c r="W9" s="359"/>
      <c r="X9" s="1"/>
    </row>
    <row r="10" spans="1:24" ht="15">
      <c r="A10"/>
      <c r="B10"/>
      <c r="C10"/>
      <c r="D10"/>
      <c r="E10"/>
      <c r="F10"/>
      <c r="G10" s="363"/>
      <c r="H10" s="360" t="s">
        <v>3</v>
      </c>
      <c r="I10" s="363"/>
      <c r="J10" s="360" t="s">
        <v>745</v>
      </c>
      <c r="K10" s="363"/>
      <c r="L10"/>
      <c r="M10" s="364" t="s">
        <v>4</v>
      </c>
      <c r="N10" s="200"/>
      <c r="Q10" s="199" t="s">
        <v>533</v>
      </c>
      <c r="R10" s="200"/>
      <c r="S10" s="1"/>
      <c r="T10" s="363"/>
      <c r="U10" s="363"/>
      <c r="V10" s="363"/>
      <c r="W10"/>
      <c r="X10" s="1"/>
    </row>
    <row r="11" spans="1:24" ht="14.25">
      <c r="A11"/>
      <c r="B11"/>
      <c r="C11"/>
      <c r="D11"/>
      <c r="E11"/>
      <c r="F11"/>
      <c r="G11" s="363"/>
      <c r="H11" s="360" t="s">
        <v>5</v>
      </c>
      <c r="I11" s="363"/>
      <c r="J11" s="360" t="s">
        <v>746</v>
      </c>
      <c r="K11" s="363"/>
      <c r="L11" s="363"/>
      <c r="M11" s="199" t="s">
        <v>6</v>
      </c>
      <c r="N11" s="200"/>
      <c r="Q11" s="199" t="s">
        <v>13</v>
      </c>
      <c r="R11" s="200"/>
      <c r="S11" s="1"/>
      <c r="T11" s="363"/>
      <c r="U11" s="363"/>
      <c r="V11" s="363"/>
      <c r="W11"/>
      <c r="X11" s="1"/>
    </row>
    <row r="12" spans="1:24" ht="15">
      <c r="A12"/>
      <c r="B12"/>
      <c r="C12"/>
      <c r="D12"/>
      <c r="E12"/>
      <c r="F12"/>
      <c r="G12" s="360"/>
      <c r="H12" s="360" t="s">
        <v>7</v>
      </c>
      <c r="I12" s="360"/>
      <c r="J12" s="360" t="s">
        <v>17</v>
      </c>
      <c r="K12" s="360"/>
      <c r="L12" s="365" t="s">
        <v>8</v>
      </c>
      <c r="M12" s="364" t="s">
        <v>9</v>
      </c>
      <c r="N12" s="199" t="s">
        <v>533</v>
      </c>
      <c r="O12" s="200"/>
      <c r="P12" s="200"/>
      <c r="Q12" s="199" t="s">
        <v>535</v>
      </c>
      <c r="R12" s="199"/>
      <c r="S12" s="1"/>
      <c r="T12" s="360"/>
      <c r="U12" s="360"/>
      <c r="V12" s="360" t="s">
        <v>534</v>
      </c>
      <c r="W12" s="366"/>
      <c r="X12" s="1"/>
    </row>
    <row r="13" spans="1:24" ht="14.25">
      <c r="A13"/>
      <c r="B13"/>
      <c r="C13"/>
      <c r="D13"/>
      <c r="E13"/>
      <c r="F13"/>
      <c r="G13" s="360"/>
      <c r="H13" s="360" t="s">
        <v>10</v>
      </c>
      <c r="I13" s="360" t="s">
        <v>11</v>
      </c>
      <c r="J13" s="388" t="s">
        <v>731</v>
      </c>
      <c r="K13" s="360"/>
      <c r="L13" s="360" t="s">
        <v>12</v>
      </c>
      <c r="M13" s="199" t="s">
        <v>3</v>
      </c>
      <c r="N13" s="199" t="s">
        <v>13</v>
      </c>
      <c r="O13" s="200"/>
      <c r="P13" s="200"/>
      <c r="Q13" s="199" t="s">
        <v>324</v>
      </c>
      <c r="R13" s="199"/>
      <c r="S13" s="1"/>
      <c r="T13" s="360"/>
      <c r="U13" s="363"/>
      <c r="V13" s="360" t="s">
        <v>421</v>
      </c>
      <c r="W13" s="366"/>
      <c r="X13" s="1"/>
    </row>
    <row r="14" spans="1:24" ht="14.25">
      <c r="A14"/>
      <c r="B14"/>
      <c r="C14"/>
      <c r="D14"/>
      <c r="E14"/>
      <c r="F14"/>
      <c r="G14" s="360"/>
      <c r="H14" s="360" t="s">
        <v>44</v>
      </c>
      <c r="I14" s="360" t="s">
        <v>211</v>
      </c>
      <c r="J14" s="388" t="s">
        <v>732</v>
      </c>
      <c r="K14" s="360"/>
      <c r="L14" s="360" t="s">
        <v>14</v>
      </c>
      <c r="M14" s="199" t="s">
        <v>15</v>
      </c>
      <c r="N14" s="199" t="s">
        <v>535</v>
      </c>
      <c r="O14" s="199" t="s">
        <v>16</v>
      </c>
      <c r="P14" s="199" t="s">
        <v>16</v>
      </c>
      <c r="Q14" s="388" t="s">
        <v>733</v>
      </c>
      <c r="R14" s="199"/>
      <c r="S14" s="12" t="s">
        <v>734</v>
      </c>
      <c r="T14" s="360"/>
      <c r="U14" s="363"/>
      <c r="V14" s="360" t="s">
        <v>536</v>
      </c>
      <c r="W14" s="366"/>
      <c r="X14" s="1"/>
    </row>
    <row r="15" spans="1:24" ht="14.25">
      <c r="A15" s="363" t="s">
        <v>729</v>
      </c>
      <c r="B15"/>
      <c r="C15"/>
      <c r="D15"/>
      <c r="E15"/>
      <c r="F15"/>
      <c r="G15" s="360" t="s">
        <v>43</v>
      </c>
      <c r="H15" s="360" t="s">
        <v>17</v>
      </c>
      <c r="I15" s="360" t="s">
        <v>18</v>
      </c>
      <c r="J15" s="388" t="s">
        <v>18</v>
      </c>
      <c r="K15" s="360"/>
      <c r="L15" s="360" t="s">
        <v>19</v>
      </c>
      <c r="M15" s="199"/>
      <c r="N15" s="199" t="s">
        <v>324</v>
      </c>
      <c r="O15" s="199" t="s">
        <v>20</v>
      </c>
      <c r="P15" s="199" t="s">
        <v>20</v>
      </c>
      <c r="Q15" s="388" t="s">
        <v>45</v>
      </c>
      <c r="R15" s="199"/>
      <c r="S15" s="360" t="s">
        <v>735</v>
      </c>
      <c r="T15" s="360"/>
      <c r="U15" s="1"/>
      <c r="V15" s="367" t="s">
        <v>19</v>
      </c>
      <c r="W15" s="366"/>
      <c r="X15" s="1"/>
    </row>
    <row r="16" spans="1:24" ht="14.25">
      <c r="A16" s="368" t="s">
        <v>730</v>
      </c>
      <c r="B16" s="369"/>
      <c r="C16" s="369"/>
      <c r="D16" s="369"/>
      <c r="E16" s="369"/>
      <c r="F16" s="369"/>
      <c r="G16" s="370" t="s">
        <v>537</v>
      </c>
      <c r="H16" s="370" t="s">
        <v>537</v>
      </c>
      <c r="I16" s="370" t="s">
        <v>537</v>
      </c>
      <c r="J16" s="370" t="s">
        <v>537</v>
      </c>
      <c r="K16" s="370"/>
      <c r="L16" s="370" t="s">
        <v>537</v>
      </c>
      <c r="M16" s="210" t="s">
        <v>537</v>
      </c>
      <c r="N16" s="210" t="s">
        <v>537</v>
      </c>
      <c r="O16" s="210" t="s">
        <v>537</v>
      </c>
      <c r="P16" s="210" t="s">
        <v>537</v>
      </c>
      <c r="Q16" s="210" t="s">
        <v>537</v>
      </c>
      <c r="R16" s="210"/>
      <c r="S16" s="370" t="s">
        <v>537</v>
      </c>
      <c r="T16" s="370"/>
      <c r="U16" s="370" t="s">
        <v>537</v>
      </c>
      <c r="V16" s="370" t="s">
        <v>213</v>
      </c>
      <c r="W16" s="366"/>
      <c r="X16" s="1"/>
    </row>
    <row r="17" spans="1:24" ht="15">
      <c r="A17"/>
      <c r="B17"/>
      <c r="C17"/>
      <c r="D17"/>
      <c r="E17"/>
      <c r="F17"/>
      <c r="G17"/>
      <c r="H17"/>
      <c r="I17"/>
      <c r="J17"/>
      <c r="K17"/>
      <c r="L17"/>
      <c r="M17" s="189"/>
      <c r="N17" s="189"/>
      <c r="O17" s="189"/>
      <c r="P17" s="189"/>
      <c r="Q17" s="335"/>
      <c r="R17" s="335"/>
      <c r="S17"/>
      <c r="T17"/>
      <c r="U17"/>
      <c r="V17"/>
      <c r="W17"/>
      <c r="X17" s="1"/>
    </row>
    <row r="18" spans="1:24" ht="15">
      <c r="A18" s="405" t="s">
        <v>680</v>
      </c>
      <c r="B18"/>
      <c r="C18"/>
      <c r="D18"/>
      <c r="E18"/>
      <c r="F18"/>
      <c r="G18" s="372"/>
      <c r="H18" s="372"/>
      <c r="I18" s="372"/>
      <c r="J18" s="372"/>
      <c r="K18" s="372"/>
      <c r="L18" s="372"/>
      <c r="M18" s="211"/>
      <c r="N18" s="211"/>
      <c r="O18" s="211"/>
      <c r="P18" s="211"/>
      <c r="Q18" s="334"/>
      <c r="R18" s="334"/>
      <c r="S18" s="372"/>
      <c r="T18"/>
      <c r="U18"/>
      <c r="V18"/>
      <c r="W18"/>
      <c r="X18" s="1"/>
    </row>
    <row r="19" spans="1:24" ht="15">
      <c r="A19" s="371"/>
      <c r="B19"/>
      <c r="C19"/>
      <c r="D19"/>
      <c r="E19"/>
      <c r="F19"/>
      <c r="G19" s="372"/>
      <c r="H19" s="372"/>
      <c r="I19" s="372"/>
      <c r="J19" s="372"/>
      <c r="K19" s="372"/>
      <c r="L19" s="372"/>
      <c r="M19" s="211"/>
      <c r="N19" s="211"/>
      <c r="O19" s="211"/>
      <c r="P19" s="211"/>
      <c r="Q19" s="334"/>
      <c r="R19" s="334"/>
      <c r="S19" s="372"/>
      <c r="T19"/>
      <c r="U19"/>
      <c r="V19"/>
      <c r="W19"/>
      <c r="X19" s="1"/>
    </row>
    <row r="20" spans="1:24" ht="15">
      <c r="A20"/>
      <c r="B20" t="s">
        <v>184</v>
      </c>
      <c r="C20"/>
      <c r="D20"/>
      <c r="E20"/>
      <c r="F20"/>
      <c r="G20" s="212"/>
      <c r="H20" s="212"/>
      <c r="I20" s="212"/>
      <c r="J20" s="212"/>
      <c r="K20" s="212"/>
      <c r="L20" s="212"/>
      <c r="M20" s="212"/>
      <c r="N20" s="212"/>
      <c r="O20" s="212"/>
      <c r="P20" s="212"/>
      <c r="Q20" s="336"/>
      <c r="R20" s="336"/>
      <c r="S20" s="212"/>
      <c r="T20" s="212"/>
      <c r="U20" s="212"/>
      <c r="V20" s="212"/>
      <c r="W20"/>
      <c r="X20" s="1"/>
    </row>
    <row r="21" spans="1:24" ht="15">
      <c r="A21"/>
      <c r="B21"/>
      <c r="C21"/>
      <c r="D21"/>
      <c r="E21"/>
      <c r="F21"/>
      <c r="G21" s="212"/>
      <c r="H21" s="212"/>
      <c r="I21" s="212"/>
      <c r="J21" s="212"/>
      <c r="K21" s="212"/>
      <c r="L21" s="212"/>
      <c r="M21" s="212"/>
      <c r="N21" s="212"/>
      <c r="O21" s="212"/>
      <c r="P21" s="212"/>
      <c r="Q21" s="336"/>
      <c r="R21" s="336"/>
      <c r="S21" s="212"/>
      <c r="T21" s="212"/>
      <c r="U21" s="212"/>
      <c r="V21" s="212"/>
      <c r="W21"/>
      <c r="X21" s="1"/>
    </row>
    <row r="22" spans="1:24" ht="15">
      <c r="A22"/>
      <c r="B22" s="1"/>
      <c r="C22" t="s">
        <v>304</v>
      </c>
      <c r="D22"/>
      <c r="E22"/>
      <c r="F22"/>
      <c r="G22" s="212">
        <f>287+13</f>
        <v>300</v>
      </c>
      <c r="H22" s="212"/>
      <c r="I22" s="212"/>
      <c r="J22" s="212">
        <f>SUM(G22:I22)</f>
        <v>300</v>
      </c>
      <c r="K22" s="212"/>
      <c r="L22" s="1"/>
      <c r="M22" s="212">
        <v>1</v>
      </c>
      <c r="N22" s="212">
        <v>-101</v>
      </c>
      <c r="O22" s="212"/>
      <c r="P22" s="212">
        <v>11</v>
      </c>
      <c r="Q22" s="373">
        <f>SUM(L22:P22)</f>
        <v>-89</v>
      </c>
      <c r="R22" s="336"/>
      <c r="S22" s="212"/>
      <c r="T22" s="212"/>
      <c r="U22" s="212">
        <f>J22+Q22+S22</f>
        <v>211</v>
      </c>
      <c r="V22" s="212">
        <f>U22/$G$93</f>
        <v>115.7750342935528</v>
      </c>
      <c r="W22"/>
      <c r="X22" s="1"/>
    </row>
    <row r="23" spans="1:24" ht="15">
      <c r="A23"/>
      <c r="B23"/>
      <c r="C23"/>
      <c r="D23"/>
      <c r="E23"/>
      <c r="F23"/>
      <c r="G23" s="212"/>
      <c r="H23" s="212"/>
      <c r="I23" s="212"/>
      <c r="J23" s="212"/>
      <c r="K23" s="212"/>
      <c r="L23" s="212"/>
      <c r="M23" s="212"/>
      <c r="N23" s="212"/>
      <c r="O23" s="212"/>
      <c r="P23" s="212"/>
      <c r="Q23" s="373"/>
      <c r="R23" s="336"/>
      <c r="S23" s="212"/>
      <c r="T23" s="212"/>
      <c r="U23" s="212"/>
      <c r="V23" s="212"/>
      <c r="W23"/>
      <c r="X23" s="1"/>
    </row>
    <row r="24" spans="1:24" ht="15">
      <c r="A24"/>
      <c r="B24"/>
      <c r="C24" t="s">
        <v>334</v>
      </c>
      <c r="D24"/>
      <c r="E24"/>
      <c r="F24"/>
      <c r="G24" s="212"/>
      <c r="H24" s="212"/>
      <c r="I24" s="212"/>
      <c r="J24" s="212"/>
      <c r="K24" s="212"/>
      <c r="L24" s="212"/>
      <c r="M24" s="212"/>
      <c r="N24" s="212"/>
      <c r="O24" s="212">
        <v>-11</v>
      </c>
      <c r="P24" s="212"/>
      <c r="Q24" s="373">
        <f>SUM(L24:P24)</f>
        <v>-11</v>
      </c>
      <c r="R24" s="336"/>
      <c r="S24" s="212">
        <v>7</v>
      </c>
      <c r="T24" s="212"/>
      <c r="U24" s="212">
        <f>J24+Q24+S24</f>
        <v>-4</v>
      </c>
      <c r="V24" s="212">
        <f>U24/$G$93</f>
        <v>-2.1947873799725652</v>
      </c>
      <c r="W24"/>
      <c r="X24" s="1"/>
    </row>
    <row r="25" spans="1:24" ht="15">
      <c r="A25"/>
      <c r="B25"/>
      <c r="C25"/>
      <c r="D25"/>
      <c r="E25"/>
      <c r="F25"/>
      <c r="G25" s="212"/>
      <c r="H25" s="212"/>
      <c r="I25" s="212"/>
      <c r="J25" s="212"/>
      <c r="K25" s="212"/>
      <c r="L25" s="212"/>
      <c r="M25" s="212"/>
      <c r="N25" s="212"/>
      <c r="O25" s="212"/>
      <c r="P25" s="212"/>
      <c r="Q25" s="373"/>
      <c r="R25" s="336"/>
      <c r="S25" s="212"/>
      <c r="T25" s="212"/>
      <c r="U25" s="212"/>
      <c r="V25" s="212"/>
      <c r="W25"/>
      <c r="X25" s="1"/>
    </row>
    <row r="26" spans="1:24" ht="15">
      <c r="A26"/>
      <c r="B26" t="s">
        <v>538</v>
      </c>
      <c r="C26"/>
      <c r="D26"/>
      <c r="E26"/>
      <c r="F26"/>
      <c r="G26" s="212"/>
      <c r="H26" s="212"/>
      <c r="I26" s="212"/>
      <c r="J26" s="212"/>
      <c r="K26" s="212"/>
      <c r="L26" s="212"/>
      <c r="M26" s="212"/>
      <c r="N26" s="212"/>
      <c r="O26" s="212"/>
      <c r="P26" s="212"/>
      <c r="Q26" s="373"/>
      <c r="R26" s="336"/>
      <c r="S26" s="212"/>
      <c r="T26" s="212"/>
      <c r="U26" s="212"/>
      <c r="V26" s="212"/>
      <c r="W26"/>
      <c r="X26" s="1"/>
    </row>
    <row r="27" spans="1:24" ht="15">
      <c r="A27"/>
      <c r="B27" t="s">
        <v>539</v>
      </c>
      <c r="C27"/>
      <c r="D27"/>
      <c r="E27"/>
      <c r="F27"/>
      <c r="G27" s="212"/>
      <c r="H27" s="212"/>
      <c r="I27" s="212"/>
      <c r="J27" s="212"/>
      <c r="K27" s="212"/>
      <c r="L27" s="212"/>
      <c r="M27" s="212"/>
      <c r="N27" s="212"/>
      <c r="O27" s="212"/>
      <c r="P27" s="212"/>
      <c r="Q27" s="373"/>
      <c r="R27" s="336"/>
      <c r="S27" s="212"/>
      <c r="T27" s="212"/>
      <c r="U27" s="212"/>
      <c r="V27" s="212"/>
      <c r="W27"/>
      <c r="X27" s="1"/>
    </row>
    <row r="28" spans="1:24" ht="15">
      <c r="A28"/>
      <c r="B28" t="s">
        <v>46</v>
      </c>
      <c r="C28"/>
      <c r="D28"/>
      <c r="E28"/>
      <c r="F28"/>
      <c r="G28" s="212"/>
      <c r="H28" s="212"/>
      <c r="I28" s="212"/>
      <c r="J28" s="212"/>
      <c r="K28" s="212"/>
      <c r="L28" s="212"/>
      <c r="M28" s="212"/>
      <c r="N28" s="212"/>
      <c r="O28" s="212"/>
      <c r="P28" s="212"/>
      <c r="Q28" s="373"/>
      <c r="R28" s="336"/>
      <c r="S28" s="212"/>
      <c r="T28" s="212"/>
      <c r="U28" s="212"/>
      <c r="V28" s="212"/>
      <c r="W28"/>
      <c r="X28" s="1"/>
    </row>
    <row r="29" spans="1:24" ht="15">
      <c r="A29"/>
      <c r="B29" t="s">
        <v>47</v>
      </c>
      <c r="C29"/>
      <c r="D29"/>
      <c r="E29"/>
      <c r="F29"/>
      <c r="G29" s="212">
        <f>55+166+40</f>
        <v>261</v>
      </c>
      <c r="H29" s="373">
        <v>-166</v>
      </c>
      <c r="I29" s="374">
        <f>-I37</f>
        <v>-40</v>
      </c>
      <c r="J29" s="212">
        <f>SUM(G29:I29)</f>
        <v>55</v>
      </c>
      <c r="K29" s="212"/>
      <c r="L29" s="212"/>
      <c r="M29" s="212"/>
      <c r="N29" s="212">
        <v>-55</v>
      </c>
      <c r="O29" s="212"/>
      <c r="P29" s="212"/>
      <c r="Q29" s="373">
        <f>SUM(L29:P29)</f>
        <v>-55</v>
      </c>
      <c r="R29" s="336"/>
      <c r="S29" s="212"/>
      <c r="T29" s="212"/>
      <c r="U29" s="212"/>
      <c r="V29" s="212"/>
      <c r="W29"/>
      <c r="X29" s="1"/>
    </row>
    <row r="30" spans="1:24" ht="15">
      <c r="A30"/>
      <c r="B30"/>
      <c r="C30"/>
      <c r="D30"/>
      <c r="E30"/>
      <c r="F30"/>
      <c r="G30" s="212"/>
      <c r="H30" s="212"/>
      <c r="I30" s="212"/>
      <c r="J30" s="212"/>
      <c r="K30" s="212"/>
      <c r="L30" s="212"/>
      <c r="M30" s="212"/>
      <c r="N30" s="212"/>
      <c r="O30" s="212"/>
      <c r="P30" s="212"/>
      <c r="Q30" s="373"/>
      <c r="R30" s="336"/>
      <c r="S30" s="212"/>
      <c r="T30" s="212"/>
      <c r="U30" s="212"/>
      <c r="V30" s="212"/>
      <c r="W30"/>
      <c r="X30" s="1"/>
    </row>
    <row r="31" spans="1:24" ht="15">
      <c r="A31"/>
      <c r="B31" t="s">
        <v>335</v>
      </c>
      <c r="C31"/>
      <c r="D31"/>
      <c r="E31"/>
      <c r="F31"/>
      <c r="G31" s="212"/>
      <c r="H31" s="212"/>
      <c r="I31" s="212"/>
      <c r="J31" s="212"/>
      <c r="K31" s="212"/>
      <c r="L31" s="212"/>
      <c r="M31" s="212"/>
      <c r="N31" s="212">
        <v>133</v>
      </c>
      <c r="O31" s="212"/>
      <c r="P31" s="212"/>
      <c r="Q31" s="373">
        <f>SUM(L31:P31)</f>
        <v>133</v>
      </c>
      <c r="R31" s="336"/>
      <c r="S31" s="212"/>
      <c r="T31" s="212"/>
      <c r="U31" s="212">
        <f>J31+Q31+S31</f>
        <v>133</v>
      </c>
      <c r="V31" s="212">
        <f>U31/$G$93</f>
        <v>72.97668038408779</v>
      </c>
      <c r="W31"/>
      <c r="X31" s="1"/>
    </row>
    <row r="32" spans="1:24" ht="15">
      <c r="A32"/>
      <c r="B32"/>
      <c r="C32"/>
      <c r="D32"/>
      <c r="E32"/>
      <c r="F32"/>
      <c r="G32" s="212"/>
      <c r="H32" s="212"/>
      <c r="I32" s="212"/>
      <c r="J32" s="212"/>
      <c r="K32" s="212"/>
      <c r="L32" s="212"/>
      <c r="M32" s="212"/>
      <c r="N32" s="212"/>
      <c r="O32" s="212"/>
      <c r="P32" s="212"/>
      <c r="Q32" s="373"/>
      <c r="R32" s="336"/>
      <c r="S32" s="212"/>
      <c r="T32" s="212"/>
      <c r="U32" s="212"/>
      <c r="V32" s="212"/>
      <c r="W32"/>
      <c r="X32" s="1"/>
    </row>
    <row r="33" spans="1:24" ht="15">
      <c r="A33"/>
      <c r="B33" t="s">
        <v>217</v>
      </c>
      <c r="C33"/>
      <c r="D33"/>
      <c r="E33"/>
      <c r="F33"/>
      <c r="G33" s="212"/>
      <c r="H33" s="212"/>
      <c r="I33" s="212"/>
      <c r="J33" s="212"/>
      <c r="K33" s="212"/>
      <c r="L33" s="1"/>
      <c r="M33" s="212">
        <v>-3</v>
      </c>
      <c r="N33" s="212"/>
      <c r="O33" s="212"/>
      <c r="P33" s="212"/>
      <c r="Q33" s="373">
        <f>SUM(L33:P33)</f>
        <v>-3</v>
      </c>
      <c r="R33" s="336"/>
      <c r="S33" s="212"/>
      <c r="T33" s="212"/>
      <c r="U33" s="212">
        <f>J33+Q33+S33</f>
        <v>-3</v>
      </c>
      <c r="V33" s="212">
        <f>U33/$G$93</f>
        <v>-1.646090534979424</v>
      </c>
      <c r="W33"/>
      <c r="X33" s="1"/>
    </row>
    <row r="34" spans="1:24" ht="15">
      <c r="A34"/>
      <c r="B34"/>
      <c r="C34"/>
      <c r="D34"/>
      <c r="E34"/>
      <c r="F34"/>
      <c r="G34" s="375"/>
      <c r="H34" s="375"/>
      <c r="I34" s="375"/>
      <c r="J34" s="375"/>
      <c r="K34" s="375"/>
      <c r="L34" s="375"/>
      <c r="M34" s="375"/>
      <c r="N34" s="375"/>
      <c r="O34" s="375"/>
      <c r="P34" s="375"/>
      <c r="Q34" s="376"/>
      <c r="R34" s="337"/>
      <c r="S34" s="375"/>
      <c r="T34" s="375"/>
      <c r="U34" s="375"/>
      <c r="V34" s="375"/>
      <c r="W34"/>
      <c r="X34" s="1"/>
    </row>
    <row r="35" spans="1:24" ht="15">
      <c r="A35"/>
      <c r="B35" t="s">
        <v>25</v>
      </c>
      <c r="C35"/>
      <c r="D35"/>
      <c r="E35"/>
      <c r="F35"/>
      <c r="G35" s="377">
        <f>SUM(G18:G33)</f>
        <v>561</v>
      </c>
      <c r="H35" s="377">
        <f>SUM(H18:H33)</f>
        <v>-166</v>
      </c>
      <c r="I35" s="387">
        <f>SUM(I18:I33)</f>
        <v>-40</v>
      </c>
      <c r="J35" s="377">
        <f>SUM(J22:J33)</f>
        <v>355</v>
      </c>
      <c r="K35" s="377"/>
      <c r="L35" s="377">
        <f>SUM(L18:L33)</f>
        <v>0</v>
      </c>
      <c r="M35" s="377">
        <f>SUM(M18:M33)</f>
        <v>-2</v>
      </c>
      <c r="N35" s="377">
        <f>SUM(N22:N31)</f>
        <v>-23</v>
      </c>
      <c r="O35" s="377">
        <f>SUM(O18:O33)</f>
        <v>-11</v>
      </c>
      <c r="P35" s="377">
        <f>SUM(P18:P33)</f>
        <v>11</v>
      </c>
      <c r="Q35" s="378">
        <f>SUM(Q18:Q33)</f>
        <v>-25</v>
      </c>
      <c r="R35" s="338"/>
      <c r="S35" s="377">
        <f>SUM(S18:S33)</f>
        <v>7</v>
      </c>
      <c r="T35" s="377"/>
      <c r="U35" s="377">
        <f>SUM(U22:U33)</f>
        <v>337</v>
      </c>
      <c r="V35" s="377">
        <f>SUM(V22:V33)</f>
        <v>184.9108367626886</v>
      </c>
      <c r="W35"/>
      <c r="X35" s="1"/>
    </row>
    <row r="36" spans="1:24" ht="15">
      <c r="A36"/>
      <c r="B36"/>
      <c r="C36"/>
      <c r="D36"/>
      <c r="E36"/>
      <c r="F36"/>
      <c r="G36" s="212"/>
      <c r="H36" s="212"/>
      <c r="I36" s="212"/>
      <c r="J36" s="212"/>
      <c r="K36" s="212"/>
      <c r="L36" s="212"/>
      <c r="M36" s="212"/>
      <c r="N36" s="212"/>
      <c r="O36" s="212"/>
      <c r="P36" s="212"/>
      <c r="Q36" s="373"/>
      <c r="R36" s="336"/>
      <c r="S36" s="212"/>
      <c r="T36" s="212"/>
      <c r="U36" s="212"/>
      <c r="V36" s="212"/>
      <c r="W36"/>
      <c r="X36" s="1"/>
    </row>
    <row r="37" spans="1:24" ht="15" hidden="1">
      <c r="A37"/>
      <c r="B37" t="s">
        <v>22</v>
      </c>
      <c r="C37"/>
      <c r="D37"/>
      <c r="E37"/>
      <c r="F37"/>
      <c r="G37" s="374">
        <v>-40</v>
      </c>
      <c r="H37" s="212"/>
      <c r="I37" s="374">
        <f>-G37</f>
        <v>40</v>
      </c>
      <c r="J37" s="212">
        <f>SUM(G37:I37)</f>
        <v>0</v>
      </c>
      <c r="K37" s="212"/>
      <c r="L37" s="212"/>
      <c r="M37" s="212"/>
      <c r="N37" s="212"/>
      <c r="O37" s="212"/>
      <c r="P37" s="212"/>
      <c r="Q37" s="373"/>
      <c r="R37" s="336"/>
      <c r="S37" s="212"/>
      <c r="T37" s="212"/>
      <c r="U37" s="212">
        <f>SUM(J37:T37)</f>
        <v>0</v>
      </c>
      <c r="V37" s="212">
        <f>U37/$G$93</f>
        <v>0</v>
      </c>
      <c r="W37"/>
      <c r="X37" s="1"/>
    </row>
    <row r="38" spans="1:24" ht="15" hidden="1">
      <c r="A38"/>
      <c r="B38"/>
      <c r="C38"/>
      <c r="D38"/>
      <c r="E38"/>
      <c r="F38"/>
      <c r="G38" s="375"/>
      <c r="H38" s="375"/>
      <c r="I38" s="375"/>
      <c r="J38" s="375"/>
      <c r="K38" s="375"/>
      <c r="L38" s="375"/>
      <c r="M38" s="375"/>
      <c r="N38" s="375"/>
      <c r="O38" s="375"/>
      <c r="P38" s="375"/>
      <c r="Q38" s="376"/>
      <c r="R38" s="337"/>
      <c r="S38" s="375"/>
      <c r="T38" s="375"/>
      <c r="U38" s="375"/>
      <c r="V38" s="375"/>
      <c r="W38"/>
      <c r="X38" s="1"/>
    </row>
    <row r="39" spans="1:24" ht="15" hidden="1">
      <c r="A39"/>
      <c r="B39" t="s">
        <v>21</v>
      </c>
      <c r="C39"/>
      <c r="D39"/>
      <c r="E39"/>
      <c r="F39"/>
      <c r="G39" s="377">
        <f>SUM(G35:G37)</f>
        <v>521</v>
      </c>
      <c r="H39" s="377">
        <f>SUM(H35:H37)</f>
        <v>-166</v>
      </c>
      <c r="I39" s="377">
        <f>SUM(I35:I37)</f>
        <v>0</v>
      </c>
      <c r="J39" s="377">
        <f>SUM(J35:J37)</f>
        <v>355</v>
      </c>
      <c r="K39" s="377"/>
      <c r="L39" s="377">
        <f aca="true" t="shared" si="0" ref="L39:Q39">SUM(L35:L37)</f>
        <v>0</v>
      </c>
      <c r="M39" s="377">
        <f t="shared" si="0"/>
        <v>-2</v>
      </c>
      <c r="N39" s="377">
        <f t="shared" si="0"/>
        <v>-23</v>
      </c>
      <c r="O39" s="377">
        <f t="shared" si="0"/>
        <v>-11</v>
      </c>
      <c r="P39" s="377">
        <f t="shared" si="0"/>
        <v>11</v>
      </c>
      <c r="Q39" s="378">
        <f t="shared" si="0"/>
        <v>-25</v>
      </c>
      <c r="R39" s="338"/>
      <c r="S39" s="377">
        <f>SUM(S35:S37)</f>
        <v>7</v>
      </c>
      <c r="T39" s="377"/>
      <c r="U39" s="377">
        <f>SUM(U35:U37)</f>
        <v>337</v>
      </c>
      <c r="V39" s="377">
        <f>SUM(V35:V37)</f>
        <v>184.9108367626886</v>
      </c>
      <c r="W39"/>
      <c r="X39" s="1"/>
    </row>
    <row r="40" spans="1:24" ht="15" hidden="1">
      <c r="A40"/>
      <c r="B40"/>
      <c r="C40"/>
      <c r="D40"/>
      <c r="E40"/>
      <c r="F40"/>
      <c r="G40" s="212"/>
      <c r="H40" s="212"/>
      <c r="I40" s="212"/>
      <c r="J40" s="212"/>
      <c r="K40" s="212"/>
      <c r="L40" s="212"/>
      <c r="M40" s="212"/>
      <c r="N40" s="212"/>
      <c r="O40" s="212"/>
      <c r="P40" s="212"/>
      <c r="Q40" s="373"/>
      <c r="R40" s="336"/>
      <c r="S40" s="212"/>
      <c r="T40" s="212"/>
      <c r="U40" s="212"/>
      <c r="V40" s="212"/>
      <c r="W40"/>
      <c r="X40" s="1"/>
    </row>
    <row r="41" spans="1:24" ht="15">
      <c r="A41"/>
      <c r="B41" t="s">
        <v>540</v>
      </c>
      <c r="C41"/>
      <c r="D41"/>
      <c r="E41"/>
      <c r="F41"/>
      <c r="G41" s="212"/>
      <c r="H41" s="212"/>
      <c r="I41" s="212"/>
      <c r="J41" s="212"/>
      <c r="K41" s="212"/>
      <c r="L41" s="212"/>
      <c r="M41" s="212"/>
      <c r="N41" s="212"/>
      <c r="O41" s="212"/>
      <c r="P41" s="212"/>
      <c r="Q41" s="373"/>
      <c r="R41" s="336"/>
      <c r="S41" s="212"/>
      <c r="T41" s="212"/>
      <c r="U41" s="212"/>
      <c r="V41" s="212"/>
      <c r="W41"/>
      <c r="X41" s="1"/>
    </row>
    <row r="42" spans="1:24" ht="15">
      <c r="A42"/>
      <c r="B42"/>
      <c r="C42"/>
      <c r="D42"/>
      <c r="E42"/>
      <c r="F42"/>
      <c r="G42" s="212"/>
      <c r="H42" s="212"/>
      <c r="I42" s="212"/>
      <c r="J42" s="212"/>
      <c r="K42" s="212"/>
      <c r="L42" s="212"/>
      <c r="M42" s="212"/>
      <c r="N42" s="212"/>
      <c r="O42" s="212"/>
      <c r="P42" s="212"/>
      <c r="Q42" s="373"/>
      <c r="R42" s="336"/>
      <c r="S42" s="212"/>
      <c r="T42" s="212"/>
      <c r="U42" s="212"/>
      <c r="V42" s="212"/>
      <c r="W42"/>
      <c r="X42" s="1"/>
    </row>
    <row r="43" spans="1:24" ht="15">
      <c r="A43"/>
      <c r="B43"/>
      <c r="C43" t="s">
        <v>336</v>
      </c>
      <c r="D43"/>
      <c r="E43"/>
      <c r="F43"/>
      <c r="G43" s="212">
        <v>-104</v>
      </c>
      <c r="H43" s="212">
        <f>-H22*0.35</f>
        <v>0</v>
      </c>
      <c r="I43" s="212"/>
      <c r="J43" s="212">
        <f>SUM(G43:I43)</f>
        <v>-104</v>
      </c>
      <c r="K43" s="212"/>
      <c r="L43" s="212"/>
      <c r="M43" s="212"/>
      <c r="N43" s="212">
        <v>35</v>
      </c>
      <c r="O43" s="212">
        <f>-O24*0.35</f>
        <v>3.8499999999999996</v>
      </c>
      <c r="P43" s="212">
        <f>-P22*0.35</f>
        <v>-3.8499999999999996</v>
      </c>
      <c r="Q43" s="373">
        <f>SUM(L43:P43)</f>
        <v>35</v>
      </c>
      <c r="R43" s="336"/>
      <c r="S43" s="212">
        <v>-3</v>
      </c>
      <c r="T43" s="212"/>
      <c r="U43" s="212">
        <f>J43+Q43+S43</f>
        <v>-72</v>
      </c>
      <c r="V43" s="212">
        <f>U43/$G$93</f>
        <v>-39.50617283950617</v>
      </c>
      <c r="W43"/>
      <c r="X43" s="1"/>
    </row>
    <row r="44" spans="1:24" ht="15">
      <c r="A44"/>
      <c r="B44"/>
      <c r="C44" t="s">
        <v>337</v>
      </c>
      <c r="D44"/>
      <c r="E44"/>
      <c r="F44"/>
      <c r="G44" s="212">
        <v>-77</v>
      </c>
      <c r="H44" s="212">
        <v>58</v>
      </c>
      <c r="I44" s="212"/>
      <c r="J44" s="212">
        <f>SUM(G44:I44)</f>
        <v>-19</v>
      </c>
      <c r="K44" s="212"/>
      <c r="L44" s="212"/>
      <c r="M44" s="212"/>
      <c r="N44" s="212">
        <v>19</v>
      </c>
      <c r="O44" s="212"/>
      <c r="P44" s="212"/>
      <c r="Q44" s="373">
        <f>SUM(L44:P44)</f>
        <v>19</v>
      </c>
      <c r="R44" s="336"/>
      <c r="S44" s="212"/>
      <c r="T44" s="212"/>
      <c r="U44" s="212"/>
      <c r="V44" s="212"/>
      <c r="W44"/>
      <c r="X44" s="1"/>
    </row>
    <row r="45" spans="1:24" ht="15">
      <c r="A45"/>
      <c r="B45"/>
      <c r="C45" t="s">
        <v>338</v>
      </c>
      <c r="D45"/>
      <c r="E45"/>
      <c r="F45"/>
      <c r="G45" s="212"/>
      <c r="H45" s="212"/>
      <c r="I45" s="212"/>
      <c r="J45" s="212"/>
      <c r="K45" s="212"/>
      <c r="L45" s="212"/>
      <c r="M45" s="212"/>
      <c r="N45" s="212">
        <v>-47</v>
      </c>
      <c r="O45" s="212"/>
      <c r="P45" s="212"/>
      <c r="Q45" s="373">
        <f>SUM(L45:P45)</f>
        <v>-47</v>
      </c>
      <c r="R45" s="336"/>
      <c r="S45" s="212"/>
      <c r="T45" s="212"/>
      <c r="U45" s="212">
        <f>J45+Q45+S45</f>
        <v>-47</v>
      </c>
      <c r="V45" s="212">
        <v>-25</v>
      </c>
      <c r="W45"/>
      <c r="X45" s="1"/>
    </row>
    <row r="46" spans="1:24" ht="15">
      <c r="A46"/>
      <c r="B46"/>
      <c r="C46"/>
      <c r="D46"/>
      <c r="E46"/>
      <c r="F46"/>
      <c r="G46" s="212"/>
      <c r="H46" s="212"/>
      <c r="I46" s="212"/>
      <c r="J46" s="212"/>
      <c r="K46" s="212"/>
      <c r="L46" s="212"/>
      <c r="M46" s="212"/>
      <c r="N46" s="212"/>
      <c r="O46" s="212"/>
      <c r="P46" s="212"/>
      <c r="Q46" s="373"/>
      <c r="R46" s="336"/>
      <c r="S46" s="212"/>
      <c r="T46" s="212"/>
      <c r="U46" s="212"/>
      <c r="V46" s="212"/>
      <c r="W46"/>
      <c r="X46" s="1"/>
    </row>
    <row r="47" spans="1:24" ht="15">
      <c r="A47"/>
      <c r="B47"/>
      <c r="C47" t="s">
        <v>672</v>
      </c>
      <c r="D47"/>
      <c r="E47"/>
      <c r="F47"/>
      <c r="G47" s="377">
        <f>SUM(G43:G45)</f>
        <v>-181</v>
      </c>
      <c r="H47" s="377">
        <f>SUM(H43:H45)</f>
        <v>58</v>
      </c>
      <c r="I47" s="377">
        <f>SUM(I43:I45)</f>
        <v>0</v>
      </c>
      <c r="J47" s="377">
        <f>SUM(J43:J45)</f>
        <v>-123</v>
      </c>
      <c r="K47" s="377"/>
      <c r="L47" s="377">
        <f aca="true" t="shared" si="1" ref="L47:Q47">SUM(L43:L45)</f>
        <v>0</v>
      </c>
      <c r="M47" s="377">
        <f t="shared" si="1"/>
        <v>0</v>
      </c>
      <c r="N47" s="377">
        <f t="shared" si="1"/>
        <v>7</v>
      </c>
      <c r="O47" s="377">
        <f t="shared" si="1"/>
        <v>3.8499999999999996</v>
      </c>
      <c r="P47" s="377">
        <f t="shared" si="1"/>
        <v>-3.8499999999999996</v>
      </c>
      <c r="Q47" s="378">
        <f t="shared" si="1"/>
        <v>7</v>
      </c>
      <c r="R47" s="338"/>
      <c r="S47" s="377">
        <f>SUM(S43:S45)</f>
        <v>-3</v>
      </c>
      <c r="T47" s="377"/>
      <c r="U47" s="377">
        <f>SUM(U43:U45)</f>
        <v>-119</v>
      </c>
      <c r="V47" s="377">
        <f>SUM(V43:V45)</f>
        <v>-64.50617283950618</v>
      </c>
      <c r="W47"/>
      <c r="X47" s="1"/>
    </row>
    <row r="48" spans="1:24" ht="15">
      <c r="A48"/>
      <c r="B48"/>
      <c r="C48"/>
      <c r="D48"/>
      <c r="E48"/>
      <c r="F48"/>
      <c r="G48" s="212"/>
      <c r="H48" s="212"/>
      <c r="I48" s="212"/>
      <c r="J48" s="212"/>
      <c r="K48" s="212"/>
      <c r="L48" s="212"/>
      <c r="M48" s="212"/>
      <c r="N48" s="212"/>
      <c r="O48" s="212"/>
      <c r="P48" s="212"/>
      <c r="Q48" s="373"/>
      <c r="R48" s="336"/>
      <c r="S48" s="212"/>
      <c r="T48" s="212"/>
      <c r="U48" s="212"/>
      <c r="V48" s="212"/>
      <c r="W48"/>
      <c r="X48" s="1"/>
    </row>
    <row r="49" spans="1:24" ht="15.75" thickBot="1">
      <c r="A49"/>
      <c r="B49" t="s">
        <v>541</v>
      </c>
      <c r="C49"/>
      <c r="D49"/>
      <c r="E49"/>
      <c r="F49"/>
      <c r="G49" s="379">
        <f>G39+G47</f>
        <v>340</v>
      </c>
      <c r="H49" s="379">
        <f>H39+H47</f>
        <v>-108</v>
      </c>
      <c r="I49" s="379">
        <f>I39+I47</f>
        <v>0</v>
      </c>
      <c r="J49" s="379">
        <f>J39+J47</f>
        <v>232</v>
      </c>
      <c r="K49" s="379"/>
      <c r="L49" s="379">
        <f aca="true" t="shared" si="2" ref="L49:Q49">L39+L47</f>
        <v>0</v>
      </c>
      <c r="M49" s="379">
        <f t="shared" si="2"/>
        <v>-2</v>
      </c>
      <c r="N49" s="379">
        <f t="shared" si="2"/>
        <v>-16</v>
      </c>
      <c r="O49" s="379">
        <f t="shared" si="2"/>
        <v>-7.15</v>
      </c>
      <c r="P49" s="379">
        <f t="shared" si="2"/>
        <v>7.15</v>
      </c>
      <c r="Q49" s="380">
        <f t="shared" si="2"/>
        <v>-18</v>
      </c>
      <c r="R49" s="339"/>
      <c r="S49" s="379">
        <f>S39+S47</f>
        <v>4</v>
      </c>
      <c r="T49" s="379"/>
      <c r="U49" s="379">
        <f>U47+U39</f>
        <v>218</v>
      </c>
      <c r="V49" s="379">
        <f>V39+V47</f>
        <v>120.40466392318243</v>
      </c>
      <c r="W49"/>
      <c r="X49" s="1"/>
    </row>
    <row r="50" spans="1:24" ht="15.75" thickTop="1">
      <c r="A50"/>
      <c r="B50"/>
      <c r="C50"/>
      <c r="D50"/>
      <c r="E50"/>
      <c r="F50"/>
      <c r="G50" s="212"/>
      <c r="H50" s="212"/>
      <c r="I50" s="212"/>
      <c r="J50" s="212"/>
      <c r="K50" s="212"/>
      <c r="L50" s="212"/>
      <c r="M50" s="212"/>
      <c r="N50" s="212"/>
      <c r="O50" s="212"/>
      <c r="P50" s="212"/>
      <c r="Q50" s="373"/>
      <c r="R50" s="336"/>
      <c r="S50" s="212"/>
      <c r="T50" s="212"/>
      <c r="U50" s="212"/>
      <c r="V50" s="212"/>
      <c r="W50"/>
      <c r="X50" s="1"/>
    </row>
    <row r="51" spans="1:24" ht="15">
      <c r="A51" s="405" t="s">
        <v>542</v>
      </c>
      <c r="B51"/>
      <c r="C51"/>
      <c r="D51"/>
      <c r="E51"/>
      <c r="F51"/>
      <c r="G51" s="212"/>
      <c r="H51" s="212"/>
      <c r="I51" s="212"/>
      <c r="J51" s="212"/>
      <c r="K51" s="212"/>
      <c r="L51" s="212"/>
      <c r="M51" s="212"/>
      <c r="N51" s="212"/>
      <c r="O51" s="212"/>
      <c r="P51" s="212"/>
      <c r="Q51" s="373"/>
      <c r="R51" s="336"/>
      <c r="S51" s="212"/>
      <c r="T51" s="212"/>
      <c r="U51" s="212"/>
      <c r="V51" s="212"/>
      <c r="W51"/>
      <c r="X51" s="1"/>
    </row>
    <row r="52" spans="1:24" ht="15">
      <c r="A52"/>
      <c r="B52"/>
      <c r="C52"/>
      <c r="D52"/>
      <c r="E52"/>
      <c r="F52"/>
      <c r="G52" s="212"/>
      <c r="H52" s="212"/>
      <c r="I52" s="212"/>
      <c r="J52" s="212"/>
      <c r="K52" s="212"/>
      <c r="L52" s="212"/>
      <c r="M52" s="212"/>
      <c r="N52" s="212"/>
      <c r="O52" s="212"/>
      <c r="P52" s="212"/>
      <c r="Q52" s="373"/>
      <c r="R52" s="336"/>
      <c r="S52" s="212"/>
      <c r="T52" s="212"/>
      <c r="U52" s="212"/>
      <c r="V52" s="212"/>
      <c r="W52" s="381"/>
      <c r="X52" s="1"/>
    </row>
    <row r="53" spans="1:24" ht="15">
      <c r="A53"/>
      <c r="B53" t="s">
        <v>543</v>
      </c>
      <c r="C53"/>
      <c r="D53"/>
      <c r="E53"/>
      <c r="F53"/>
      <c r="G53" s="212">
        <f>G49</f>
        <v>340</v>
      </c>
      <c r="H53" s="212">
        <f>H49</f>
        <v>-108</v>
      </c>
      <c r="I53" s="212">
        <f>I49</f>
        <v>0</v>
      </c>
      <c r="J53" s="212">
        <f>J49</f>
        <v>232</v>
      </c>
      <c r="K53" s="212"/>
      <c r="L53" s="212">
        <f>L49</f>
        <v>0</v>
      </c>
      <c r="M53" s="212">
        <f>M49</f>
        <v>-2</v>
      </c>
      <c r="N53" s="212">
        <f>N49</f>
        <v>-16</v>
      </c>
      <c r="O53" s="212">
        <f>O49</f>
        <v>-7.15</v>
      </c>
      <c r="P53" s="212">
        <f>P49</f>
        <v>7.15</v>
      </c>
      <c r="Q53" s="373">
        <f>SUM(L53:P53)</f>
        <v>-18</v>
      </c>
      <c r="R53" s="336"/>
      <c r="S53" s="212">
        <f>S49</f>
        <v>4</v>
      </c>
      <c r="T53" s="212"/>
      <c r="U53" s="212">
        <f>J53+Q53+S53</f>
        <v>218</v>
      </c>
      <c r="V53" s="212"/>
      <c r="W53" s="381"/>
      <c r="X53" s="1"/>
    </row>
    <row r="54" spans="1:24" ht="15">
      <c r="A54"/>
      <c r="B54"/>
      <c r="C54"/>
      <c r="D54"/>
      <c r="E54"/>
      <c r="F54"/>
      <c r="G54" s="375"/>
      <c r="H54" s="375"/>
      <c r="I54" s="375"/>
      <c r="J54" s="406"/>
      <c r="K54" s="406"/>
      <c r="L54" s="406"/>
      <c r="M54" s="406"/>
      <c r="N54" s="406"/>
      <c r="O54" s="406"/>
      <c r="P54" s="406"/>
      <c r="Q54" s="407"/>
      <c r="R54" s="408"/>
      <c r="S54" s="406"/>
      <c r="T54" s="406"/>
      <c r="U54" s="406"/>
      <c r="V54" s="212"/>
      <c r="W54"/>
      <c r="X54" s="1"/>
    </row>
    <row r="55" spans="1:24" ht="15">
      <c r="A55"/>
      <c r="B55" t="s">
        <v>736</v>
      </c>
      <c r="C55"/>
      <c r="D55"/>
      <c r="E55"/>
      <c r="F55"/>
      <c r="G55" s="212">
        <v>4402</v>
      </c>
      <c r="H55" s="212">
        <v>-405</v>
      </c>
      <c r="I55" s="212"/>
      <c r="J55" s="212">
        <f>SUM(G55:I55)</f>
        <v>3997</v>
      </c>
      <c r="K55" s="212"/>
      <c r="L55" s="212">
        <v>46</v>
      </c>
      <c r="M55" s="212">
        <v>-7</v>
      </c>
      <c r="N55" s="212"/>
      <c r="O55" s="212">
        <v>0</v>
      </c>
      <c r="P55" s="212">
        <v>0</v>
      </c>
      <c r="Q55" s="373">
        <f>SUM(L55:P55)</f>
        <v>39</v>
      </c>
      <c r="R55" s="336"/>
      <c r="S55" s="212">
        <v>130</v>
      </c>
      <c r="T55" s="212"/>
      <c r="U55" s="212">
        <f>J55+Q55+S55</f>
        <v>4166</v>
      </c>
      <c r="V55" s="212"/>
      <c r="W55"/>
      <c r="X55" s="1"/>
    </row>
    <row r="56" spans="1:24" ht="15">
      <c r="A56"/>
      <c r="B56"/>
      <c r="C56"/>
      <c r="D56"/>
      <c r="E56"/>
      <c r="F56"/>
      <c r="G56" s="212"/>
      <c r="H56" s="212"/>
      <c r="I56" s="212"/>
      <c r="J56" s="212"/>
      <c r="K56" s="212"/>
      <c r="L56" s="212"/>
      <c r="M56" s="212"/>
      <c r="N56" s="212"/>
      <c r="O56" s="212"/>
      <c r="P56" s="212"/>
      <c r="Q56" s="373"/>
      <c r="R56" s="336"/>
      <c r="S56" s="212"/>
      <c r="T56" s="212"/>
      <c r="U56" s="212"/>
      <c r="V56" s="212"/>
      <c r="W56"/>
      <c r="X56" s="1"/>
    </row>
    <row r="57" spans="1:24" ht="15" thickBot="1">
      <c r="A57"/>
      <c r="B57" t="s">
        <v>737</v>
      </c>
      <c r="C57"/>
      <c r="D57"/>
      <c r="E57"/>
      <c r="F57"/>
      <c r="G57" s="379">
        <f>SUM(G54:G55)</f>
        <v>4402</v>
      </c>
      <c r="H57" s="379">
        <f>SUM(H54:H55)</f>
        <v>-405</v>
      </c>
      <c r="I57" s="379">
        <f>SUM(I54:I55)</f>
        <v>0</v>
      </c>
      <c r="J57" s="379">
        <f>SUM(J53:J55)</f>
        <v>4229</v>
      </c>
      <c r="K57" s="379"/>
      <c r="L57" s="379">
        <f aca="true" t="shared" si="3" ref="L57:U57">SUM(L53:L55)</f>
        <v>46</v>
      </c>
      <c r="M57" s="379">
        <f t="shared" si="3"/>
        <v>-9</v>
      </c>
      <c r="N57" s="379">
        <f t="shared" si="3"/>
        <v>-16</v>
      </c>
      <c r="O57" s="379">
        <f t="shared" si="3"/>
        <v>-7.15</v>
      </c>
      <c r="P57" s="379">
        <f t="shared" si="3"/>
        <v>7.15</v>
      </c>
      <c r="Q57" s="379">
        <f t="shared" si="3"/>
        <v>21</v>
      </c>
      <c r="R57" s="379"/>
      <c r="S57" s="379">
        <f t="shared" si="3"/>
        <v>134</v>
      </c>
      <c r="T57" s="379"/>
      <c r="U57" s="379">
        <f t="shared" si="3"/>
        <v>4384</v>
      </c>
      <c r="V57" s="382">
        <f>U57/$G$94</f>
        <v>2417.4248690377726</v>
      </c>
      <c r="W57"/>
      <c r="X57" s="1"/>
    </row>
    <row r="58" spans="1:24" ht="15.75" thickTop="1">
      <c r="A58"/>
      <c r="B58"/>
      <c r="C58"/>
      <c r="D58"/>
      <c r="E58"/>
      <c r="F58"/>
      <c r="G58"/>
      <c r="H58"/>
      <c r="I58"/>
      <c r="J58"/>
      <c r="K58"/>
      <c r="L58"/>
      <c r="M58" s="189"/>
      <c r="N58" s="189"/>
      <c r="O58" s="189"/>
      <c r="P58" s="189"/>
      <c r="Q58" s="335"/>
      <c r="R58" s="335"/>
      <c r="S58"/>
      <c r="T58"/>
      <c r="U58"/>
      <c r="V58"/>
      <c r="W58"/>
      <c r="X58" s="1"/>
    </row>
    <row r="59" spans="1:24" ht="14.25">
      <c r="A59"/>
      <c r="B59" s="1"/>
      <c r="C59" s="1"/>
      <c r="D59"/>
      <c r="E59"/>
      <c r="F59"/>
      <c r="G59"/>
      <c r="H59"/>
      <c r="I59"/>
      <c r="J59"/>
      <c r="K59"/>
      <c r="L59"/>
      <c r="M59"/>
      <c r="N59"/>
      <c r="O59"/>
      <c r="P59"/>
      <c r="R59" t="s">
        <v>23</v>
      </c>
      <c r="T59" s="43"/>
      <c r="U59" s="1"/>
      <c r="V59" s="366"/>
      <c r="W59"/>
      <c r="X59" s="1"/>
    </row>
    <row r="60" spans="1:24" ht="15">
      <c r="A60"/>
      <c r="B60" s="1"/>
      <c r="C60" s="1"/>
      <c r="D60"/>
      <c r="E60"/>
      <c r="F60"/>
      <c r="G60"/>
      <c r="H60"/>
      <c r="I60"/>
      <c r="J60"/>
      <c r="K60"/>
      <c r="L60"/>
      <c r="M60"/>
      <c r="N60"/>
      <c r="O60"/>
      <c r="P60"/>
      <c r="Q60" s="383"/>
      <c r="R60" s="389" t="s">
        <v>304</v>
      </c>
      <c r="S60"/>
      <c r="U60" s="384">
        <v>4250</v>
      </c>
      <c r="V60" s="385">
        <v>2344</v>
      </c>
      <c r="W60"/>
      <c r="X60" s="1"/>
    </row>
    <row r="61" spans="1:24" ht="15">
      <c r="A61"/>
      <c r="B61" s="1"/>
      <c r="C61" s="1"/>
      <c r="D61"/>
      <c r="E61"/>
      <c r="F61"/>
      <c r="G61"/>
      <c r="H61"/>
      <c r="I61"/>
      <c r="J61"/>
      <c r="K61"/>
      <c r="L61"/>
      <c r="M61"/>
      <c r="N61"/>
      <c r="O61"/>
      <c r="P61"/>
      <c r="Q61" s="383"/>
      <c r="R61" s="389" t="s">
        <v>24</v>
      </c>
      <c r="S61"/>
      <c r="U61" s="384">
        <v>134</v>
      </c>
      <c r="V61" s="385">
        <v>73</v>
      </c>
      <c r="W61"/>
      <c r="X61" s="1"/>
    </row>
    <row r="62" spans="1:24" ht="15">
      <c r="A62"/>
      <c r="B62" s="1"/>
      <c r="C62" s="1"/>
      <c r="D62"/>
      <c r="E62"/>
      <c r="F62"/>
      <c r="G62"/>
      <c r="H62"/>
      <c r="I62"/>
      <c r="J62"/>
      <c r="K62"/>
      <c r="L62"/>
      <c r="M62"/>
      <c r="N62"/>
      <c r="O62"/>
      <c r="P62"/>
      <c r="Q62" s="383"/>
      <c r="R62" s="1"/>
      <c r="S62" s="1"/>
      <c r="U62" s="384"/>
      <c r="V62" s="385"/>
      <c r="W62"/>
      <c r="X62" s="1"/>
    </row>
    <row r="63" spans="2:24" ht="15.75" thickBot="1">
      <c r="B63"/>
      <c r="C63"/>
      <c r="D63"/>
      <c r="E63"/>
      <c r="F63"/>
      <c r="G63"/>
      <c r="H63"/>
      <c r="I63"/>
      <c r="J63"/>
      <c r="K63"/>
      <c r="L63"/>
      <c r="M63"/>
      <c r="N63"/>
      <c r="O63"/>
      <c r="P63"/>
      <c r="Q63" s="383"/>
      <c r="R63"/>
      <c r="S63"/>
      <c r="U63" s="386">
        <f>SUM(U60:U62)</f>
        <v>4384</v>
      </c>
      <c r="V63" s="386">
        <f>SUM(V60:V62)</f>
        <v>2417</v>
      </c>
      <c r="W63"/>
      <c r="X63" s="1"/>
    </row>
    <row r="64" spans="1:24" ht="15.75" thickTop="1">
      <c r="A64" s="409" t="s">
        <v>312</v>
      </c>
      <c r="B64"/>
      <c r="C64"/>
      <c r="D64"/>
      <c r="E64"/>
      <c r="F64"/>
      <c r="G64"/>
      <c r="H64"/>
      <c r="I64"/>
      <c r="J64"/>
      <c r="K64"/>
      <c r="L64"/>
      <c r="M64"/>
      <c r="N64"/>
      <c r="O64"/>
      <c r="P64"/>
      <c r="Q64" s="383"/>
      <c r="R64"/>
      <c r="S64"/>
      <c r="U64" s="385"/>
      <c r="V64" s="385"/>
      <c r="W64"/>
      <c r="X64" s="1"/>
    </row>
    <row r="65" spans="2:24" ht="15">
      <c r="B65"/>
      <c r="C65"/>
      <c r="D65"/>
      <c r="E65"/>
      <c r="F65"/>
      <c r="G65"/>
      <c r="H65"/>
      <c r="I65"/>
      <c r="J65"/>
      <c r="K65"/>
      <c r="L65"/>
      <c r="M65"/>
      <c r="N65"/>
      <c r="O65"/>
      <c r="P65"/>
      <c r="Q65" s="383"/>
      <c r="R65" s="383"/>
      <c r="S65"/>
      <c r="T65" s="1"/>
      <c r="U65" s="1"/>
      <c r="V65" s="1"/>
      <c r="W65"/>
      <c r="X65" s="1"/>
    </row>
    <row r="66" spans="1:16" ht="14.25">
      <c r="A66" s="189" t="s">
        <v>544</v>
      </c>
      <c r="B66" s="410" t="s">
        <v>26</v>
      </c>
      <c r="C66" s="189"/>
      <c r="D66" s="189"/>
      <c r="E66" s="189"/>
      <c r="F66" s="189"/>
      <c r="G66" s="189"/>
      <c r="H66" s="189"/>
      <c r="I66" s="189"/>
      <c r="J66" s="189"/>
      <c r="K66" s="189"/>
      <c r="L66" s="189"/>
      <c r="M66" s="189"/>
      <c r="N66" s="189"/>
      <c r="O66" s="189"/>
      <c r="P66" s="189"/>
    </row>
    <row r="67" spans="1:16" ht="14.25">
      <c r="A67" s="189"/>
      <c r="B67" s="189"/>
      <c r="C67" s="189"/>
      <c r="D67" s="189"/>
      <c r="E67" s="189"/>
      <c r="F67" s="189"/>
      <c r="G67" s="189"/>
      <c r="H67" s="189"/>
      <c r="I67" s="189"/>
      <c r="J67" s="189"/>
      <c r="K67" s="189"/>
      <c r="L67" s="189"/>
      <c r="M67" s="189"/>
      <c r="N67" s="189"/>
      <c r="O67" s="189"/>
      <c r="P67" s="189"/>
    </row>
    <row r="68" spans="1:16" ht="14.25">
      <c r="A68" s="189"/>
      <c r="B68" s="189" t="s">
        <v>381</v>
      </c>
      <c r="C68" s="189"/>
      <c r="D68" s="189"/>
      <c r="E68" s="189"/>
      <c r="F68" s="189"/>
      <c r="G68" s="189"/>
      <c r="H68" s="189"/>
      <c r="I68" s="189"/>
      <c r="J68" s="189"/>
      <c r="K68" s="189"/>
      <c r="L68" s="189"/>
      <c r="M68" s="189"/>
      <c r="N68" s="189"/>
      <c r="O68" s="189"/>
      <c r="P68" s="189"/>
    </row>
    <row r="69" spans="1:16" ht="14.25">
      <c r="A69" s="189"/>
      <c r="B69" s="189" t="s">
        <v>27</v>
      </c>
      <c r="C69" s="189"/>
      <c r="D69" s="189"/>
      <c r="E69" s="189"/>
      <c r="F69" s="189"/>
      <c r="G69" s="189"/>
      <c r="H69" s="189"/>
      <c r="I69" s="189"/>
      <c r="J69" s="189"/>
      <c r="K69" s="189"/>
      <c r="L69" s="189"/>
      <c r="M69" s="189"/>
      <c r="N69" s="189"/>
      <c r="O69" s="189"/>
      <c r="P69" s="189"/>
    </row>
    <row r="70" spans="1:16" ht="14.25">
      <c r="A70" s="189"/>
      <c r="B70" s="189"/>
      <c r="C70" s="189"/>
      <c r="D70" s="189"/>
      <c r="E70" s="189"/>
      <c r="F70" s="189"/>
      <c r="G70" s="189"/>
      <c r="H70" s="189"/>
      <c r="I70" s="189"/>
      <c r="J70" s="189"/>
      <c r="K70" s="189"/>
      <c r="L70" s="189"/>
      <c r="M70" s="189"/>
      <c r="N70" s="189"/>
      <c r="O70" s="189"/>
      <c r="P70" s="189"/>
    </row>
    <row r="71" spans="1:16" ht="14.25">
      <c r="A71" s="189"/>
      <c r="B71" s="189" t="s">
        <v>382</v>
      </c>
      <c r="C71" s="189"/>
      <c r="D71" s="189"/>
      <c r="E71" s="189"/>
      <c r="F71" s="189"/>
      <c r="G71" s="189"/>
      <c r="H71" s="189"/>
      <c r="I71" s="189"/>
      <c r="J71" s="189"/>
      <c r="K71" s="189"/>
      <c r="L71" s="189"/>
      <c r="M71" s="189"/>
      <c r="N71" s="189"/>
      <c r="O71" s="189"/>
      <c r="P71" s="189"/>
    </row>
    <row r="72" spans="1:16" ht="14.25">
      <c r="A72" s="189"/>
      <c r="B72" s="189" t="s">
        <v>489</v>
      </c>
      <c r="C72" s="189"/>
      <c r="D72" s="189"/>
      <c r="E72" s="189"/>
      <c r="F72" s="189"/>
      <c r="G72" s="189"/>
      <c r="H72" s="189"/>
      <c r="I72" s="189"/>
      <c r="J72" s="189"/>
      <c r="K72" s="189"/>
      <c r="L72" s="189"/>
      <c r="M72" s="189"/>
      <c r="N72" s="189"/>
      <c r="O72" s="189"/>
      <c r="P72" s="189"/>
    </row>
    <row r="73" spans="1:16" ht="14.25">
      <c r="A73" s="189"/>
      <c r="B73" s="189" t="s">
        <v>490</v>
      </c>
      <c r="C73" s="189"/>
      <c r="D73" s="189"/>
      <c r="E73" s="189"/>
      <c r="F73" s="189"/>
      <c r="G73" s="189"/>
      <c r="H73" s="189"/>
      <c r="I73" s="189"/>
      <c r="J73" s="189"/>
      <c r="K73" s="189"/>
      <c r="L73" s="189"/>
      <c r="M73" s="189"/>
      <c r="N73" s="189"/>
      <c r="O73" s="189"/>
      <c r="P73" s="189"/>
    </row>
    <row r="74" spans="1:16" ht="14.25">
      <c r="A74" s="189"/>
      <c r="B74" s="189"/>
      <c r="C74" s="189"/>
      <c r="D74" s="189"/>
      <c r="E74" s="189"/>
      <c r="F74" s="189"/>
      <c r="G74" s="189"/>
      <c r="H74" s="189"/>
      <c r="I74" s="189"/>
      <c r="J74" s="189"/>
      <c r="K74" s="189"/>
      <c r="L74" s="189"/>
      <c r="M74" s="189"/>
      <c r="N74" s="189"/>
      <c r="O74" s="189"/>
      <c r="P74" s="189"/>
    </row>
    <row r="75" spans="1:16" ht="14.25">
      <c r="A75" s="189"/>
      <c r="B75" s="189" t="s">
        <v>383</v>
      </c>
      <c r="C75" s="189"/>
      <c r="D75" s="189"/>
      <c r="E75" s="189"/>
      <c r="F75" s="189"/>
      <c r="G75" s="189"/>
      <c r="H75" s="189"/>
      <c r="I75" s="189"/>
      <c r="J75" s="189"/>
      <c r="K75" s="189"/>
      <c r="L75" s="189"/>
      <c r="M75" s="189"/>
      <c r="N75" s="189"/>
      <c r="O75" s="189"/>
      <c r="P75" s="189"/>
    </row>
    <row r="76" spans="1:16" ht="14.25">
      <c r="A76" s="189"/>
      <c r="B76" s="189" t="s">
        <v>325</v>
      </c>
      <c r="C76" s="189"/>
      <c r="D76" s="189"/>
      <c r="E76" s="189"/>
      <c r="F76" s="189"/>
      <c r="G76" s="189"/>
      <c r="H76" s="189"/>
      <c r="I76" s="189"/>
      <c r="J76" s="189"/>
      <c r="K76" s="189"/>
      <c r="L76" s="189"/>
      <c r="M76" s="189"/>
      <c r="N76" s="189"/>
      <c r="O76" s="189"/>
      <c r="P76" s="189"/>
    </row>
    <row r="77" spans="1:16" ht="14.25">
      <c r="A77" s="189"/>
      <c r="B77" s="189" t="s">
        <v>326</v>
      </c>
      <c r="C77" s="189"/>
      <c r="D77" s="189"/>
      <c r="E77" s="189"/>
      <c r="F77" s="189"/>
      <c r="G77" s="189"/>
      <c r="H77" s="189"/>
      <c r="I77" s="189"/>
      <c r="J77" s="189"/>
      <c r="K77" s="189"/>
      <c r="L77" s="189"/>
      <c r="M77" s="189"/>
      <c r="N77" s="189"/>
      <c r="O77" s="189"/>
      <c r="P77" s="189"/>
    </row>
    <row r="78" spans="1:16" ht="14.25">
      <c r="A78" s="189"/>
      <c r="B78" s="189" t="s">
        <v>327</v>
      </c>
      <c r="C78" s="189"/>
      <c r="D78" s="189"/>
      <c r="E78" s="189"/>
      <c r="F78" s="189"/>
      <c r="G78" s="189"/>
      <c r="H78" s="189"/>
      <c r="I78" s="189"/>
      <c r="J78" s="189"/>
      <c r="K78" s="189"/>
      <c r="L78" s="189"/>
      <c r="M78" s="189"/>
      <c r="N78" s="189"/>
      <c r="O78" s="189"/>
      <c r="P78" s="189"/>
    </row>
    <row r="80" spans="1:5" ht="14.25">
      <c r="A80" s="390" t="s">
        <v>546</v>
      </c>
      <c r="B80" s="411" t="s">
        <v>516</v>
      </c>
      <c r="C80" s="390"/>
      <c r="D80" s="390"/>
      <c r="E80" s="390"/>
    </row>
    <row r="81" spans="2:5" ht="14.25">
      <c r="B81" s="390"/>
      <c r="C81" s="390"/>
      <c r="D81" s="390"/>
      <c r="E81" s="390"/>
    </row>
    <row r="82" spans="2:5" ht="14.25">
      <c r="B82" s="390" t="s">
        <v>738</v>
      </c>
      <c r="C82" s="390"/>
      <c r="D82" s="390"/>
      <c r="E82" s="390"/>
    </row>
    <row r="83" spans="1:16" ht="14.25">
      <c r="A83" s="189"/>
      <c r="B83" s="189" t="s">
        <v>739</v>
      </c>
      <c r="C83" s="189"/>
      <c r="D83" s="189"/>
      <c r="E83" s="189"/>
      <c r="F83" s="189"/>
      <c r="G83" s="189"/>
      <c r="H83" s="189"/>
      <c r="I83" s="189"/>
      <c r="J83" s="189"/>
      <c r="K83" s="189"/>
      <c r="L83" s="189"/>
      <c r="M83" s="189"/>
      <c r="N83" s="189"/>
      <c r="O83" s="189"/>
      <c r="P83" s="189"/>
    </row>
    <row r="84" spans="1:16" ht="14.25">
      <c r="A84" s="189"/>
      <c r="B84" s="189"/>
      <c r="C84" s="189"/>
      <c r="D84" s="189"/>
      <c r="E84" s="189"/>
      <c r="F84" s="189"/>
      <c r="G84" s="189"/>
      <c r="H84" s="189"/>
      <c r="I84" s="189"/>
      <c r="J84" s="189"/>
      <c r="K84" s="189"/>
      <c r="L84" s="189"/>
      <c r="M84" s="189"/>
      <c r="N84" s="189"/>
      <c r="O84" s="189"/>
      <c r="P84" s="189"/>
    </row>
    <row r="85" spans="1:16" ht="14.25">
      <c r="A85" s="189" t="s">
        <v>547</v>
      </c>
      <c r="B85" s="410" t="s">
        <v>48</v>
      </c>
      <c r="C85" s="189"/>
      <c r="D85" s="189"/>
      <c r="E85" s="189"/>
      <c r="F85" s="189"/>
      <c r="G85" s="189"/>
      <c r="H85" s="189"/>
      <c r="I85" s="189"/>
      <c r="J85" s="189"/>
      <c r="K85" s="189"/>
      <c r="L85" s="189"/>
      <c r="M85" s="189"/>
      <c r="N85" s="189"/>
      <c r="O85" s="189"/>
      <c r="P85" s="189"/>
    </row>
    <row r="86" spans="1:16" ht="14.25">
      <c r="A86" s="189"/>
      <c r="B86" s="189"/>
      <c r="C86" s="189"/>
      <c r="D86" s="189"/>
      <c r="E86" s="189"/>
      <c r="F86" s="189"/>
      <c r="G86" s="189"/>
      <c r="H86" s="189"/>
      <c r="I86" s="189"/>
      <c r="J86" s="189"/>
      <c r="K86" s="189"/>
      <c r="L86" s="189"/>
      <c r="M86" s="189"/>
      <c r="N86" s="189"/>
      <c r="O86" s="189"/>
      <c r="P86" s="189"/>
    </row>
    <row r="87" spans="1:16" ht="14.25">
      <c r="A87" s="189"/>
      <c r="B87" s="189" t="s">
        <v>28</v>
      </c>
      <c r="C87" s="189"/>
      <c r="D87" s="189"/>
      <c r="E87" s="189"/>
      <c r="F87" s="189"/>
      <c r="G87" s="189"/>
      <c r="H87" s="189"/>
      <c r="I87" s="189"/>
      <c r="J87" s="189"/>
      <c r="K87" s="189"/>
      <c r="L87" s="189"/>
      <c r="M87" s="189"/>
      <c r="N87" s="189"/>
      <c r="O87" s="189"/>
      <c r="P87" s="189"/>
    </row>
    <row r="88" spans="1:16" ht="14.25">
      <c r="A88" s="189"/>
      <c r="B88" s="189" t="s">
        <v>49</v>
      </c>
      <c r="C88" s="189"/>
      <c r="D88" s="189"/>
      <c r="E88" s="189"/>
      <c r="F88" s="189"/>
      <c r="G88" s="189"/>
      <c r="H88" s="189"/>
      <c r="I88" s="189"/>
      <c r="J88" s="189"/>
      <c r="K88" s="189"/>
      <c r="L88" s="189"/>
      <c r="M88" s="189"/>
      <c r="N88" s="189"/>
      <c r="O88" s="189"/>
      <c r="P88" s="189"/>
    </row>
    <row r="89" spans="1:16" ht="14.25">
      <c r="A89" s="189"/>
      <c r="B89" s="189" t="s">
        <v>158</v>
      </c>
      <c r="C89" s="189"/>
      <c r="D89" s="189"/>
      <c r="E89" s="189"/>
      <c r="F89" s="189"/>
      <c r="G89" s="189"/>
      <c r="H89" s="189"/>
      <c r="I89" s="189"/>
      <c r="J89" s="189"/>
      <c r="K89" s="189"/>
      <c r="L89" s="189"/>
      <c r="M89" s="189"/>
      <c r="N89" s="189"/>
      <c r="O89" s="189"/>
      <c r="P89" s="189"/>
    </row>
    <row r="90" spans="1:16" ht="14.25">
      <c r="A90" s="189"/>
      <c r="B90" s="189"/>
      <c r="C90" s="189"/>
      <c r="D90" s="189"/>
      <c r="E90" s="189"/>
      <c r="F90" s="189"/>
      <c r="G90" s="189"/>
      <c r="H90" s="189"/>
      <c r="I90" s="189"/>
      <c r="J90" s="189"/>
      <c r="K90" s="189"/>
      <c r="L90" s="189"/>
      <c r="M90" s="189"/>
      <c r="N90" s="189"/>
      <c r="O90" s="189"/>
      <c r="P90" s="189"/>
    </row>
    <row r="91" spans="1:16" ht="14.25">
      <c r="A91" s="189" t="s">
        <v>740</v>
      </c>
      <c r="B91" s="410" t="s">
        <v>548</v>
      </c>
      <c r="C91" s="198"/>
      <c r="D91" s="198"/>
      <c r="E91" s="198"/>
      <c r="F91" s="198"/>
      <c r="G91" s="198"/>
      <c r="H91" s="189"/>
      <c r="I91" s="189"/>
      <c r="J91" s="189"/>
      <c r="K91" s="189"/>
      <c r="L91" s="189"/>
      <c r="M91" s="189"/>
      <c r="N91" s="189"/>
      <c r="O91" s="189"/>
      <c r="P91" s="189"/>
    </row>
    <row r="92" spans="1:16" ht="14.25">
      <c r="A92" s="189"/>
      <c r="B92" s="189"/>
      <c r="C92" s="189"/>
      <c r="D92" s="189"/>
      <c r="E92" s="189"/>
      <c r="F92" s="189"/>
      <c r="G92" s="189"/>
      <c r="H92" s="189"/>
      <c r="I92" s="189"/>
      <c r="J92" s="189"/>
      <c r="K92" s="189"/>
      <c r="L92" s="189"/>
      <c r="M92" s="189"/>
      <c r="N92" s="189"/>
      <c r="O92" s="189"/>
      <c r="P92" s="189"/>
    </row>
    <row r="93" spans="1:16" ht="14.25">
      <c r="A93" s="189"/>
      <c r="B93" s="189" t="s">
        <v>135</v>
      </c>
      <c r="C93" s="189"/>
      <c r="D93" s="189"/>
      <c r="E93" s="189"/>
      <c r="F93" s="189"/>
      <c r="G93" s="213">
        <v>1.8225</v>
      </c>
      <c r="H93" s="189"/>
      <c r="I93" s="189"/>
      <c r="J93" s="189">
        <v>1.82</v>
      </c>
      <c r="K93" s="189"/>
      <c r="L93" s="189"/>
      <c r="M93" s="189"/>
      <c r="N93" s="189"/>
      <c r="O93" s="189"/>
      <c r="P93" s="189"/>
    </row>
    <row r="94" spans="1:16" ht="14.25">
      <c r="A94" s="189"/>
      <c r="B94" s="189" t="s">
        <v>136</v>
      </c>
      <c r="C94" s="189"/>
      <c r="D94" s="189"/>
      <c r="E94" s="189"/>
      <c r="F94" s="189"/>
      <c r="G94" s="213">
        <v>1.8135</v>
      </c>
      <c r="H94" s="189"/>
      <c r="I94" s="189"/>
      <c r="J94" s="189">
        <v>1.81</v>
      </c>
      <c r="K94" s="189"/>
      <c r="L94" s="189"/>
      <c r="M94" s="189"/>
      <c r="N94" s="189"/>
      <c r="O94" s="189"/>
      <c r="P94" s="189"/>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6"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G60"/>
  <sheetViews>
    <sheetView showGridLines="0" zoomScale="75" zoomScaleNormal="75" zoomScaleSheetLayoutView="75" workbookViewId="0" topLeftCell="A37">
      <selection activeCell="B19" sqref="B19"/>
    </sheetView>
  </sheetViews>
  <sheetFormatPr defaultColWidth="9.00390625" defaultRowHeight="14.25"/>
  <cols>
    <col min="1" max="1" width="4.75390625" style="76" customWidth="1"/>
    <col min="2" max="2" width="53.875" style="76" customWidth="1"/>
    <col min="3" max="3" width="42.00390625" style="76" customWidth="1"/>
    <col min="4" max="4" width="11.75390625" style="76" customWidth="1"/>
    <col min="5" max="6" width="11.125" style="76" customWidth="1"/>
    <col min="7" max="16384" width="8.00390625" style="76" customWidth="1"/>
  </cols>
  <sheetData>
    <row r="1" spans="1:6" ht="15">
      <c r="A1" s="76" t="s">
        <v>100</v>
      </c>
      <c r="F1" s="77" t="s">
        <v>549</v>
      </c>
    </row>
    <row r="3" ht="15.75">
      <c r="A3" s="78" t="s">
        <v>70</v>
      </c>
    </row>
    <row r="4" ht="15.75">
      <c r="A4" s="78"/>
    </row>
    <row r="5" ht="15.75">
      <c r="A5" s="79" t="s">
        <v>192</v>
      </c>
    </row>
    <row r="8" ht="15.75">
      <c r="F8" s="80"/>
    </row>
    <row r="9" spans="4:6" ht="15.75">
      <c r="D9" s="81" t="s">
        <v>719</v>
      </c>
      <c r="E9" s="88" t="s">
        <v>719</v>
      </c>
      <c r="F9" s="88" t="s">
        <v>301</v>
      </c>
    </row>
    <row r="10" spans="1:6" ht="15.75">
      <c r="A10" s="82" t="s">
        <v>107</v>
      </c>
      <c r="B10" s="83"/>
      <c r="C10" s="83"/>
      <c r="D10" s="84" t="s">
        <v>72</v>
      </c>
      <c r="E10" s="89" t="s">
        <v>316</v>
      </c>
      <c r="F10" s="89" t="s">
        <v>316</v>
      </c>
    </row>
    <row r="12" ht="15">
      <c r="A12" s="76" t="s">
        <v>550</v>
      </c>
    </row>
    <row r="13" spans="4:6" ht="15">
      <c r="D13" s="85"/>
      <c r="E13" s="85"/>
      <c r="F13" s="85"/>
    </row>
    <row r="14" spans="2:6" ht="15.75">
      <c r="B14" s="76" t="s">
        <v>551</v>
      </c>
      <c r="D14" s="190">
        <v>73</v>
      </c>
      <c r="E14" s="85">
        <v>22</v>
      </c>
      <c r="F14" s="85">
        <v>93</v>
      </c>
    </row>
    <row r="15" spans="2:6" ht="15.75">
      <c r="B15" s="76" t="s">
        <v>236</v>
      </c>
      <c r="D15" s="190">
        <v>-48</v>
      </c>
      <c r="E15" s="85">
        <v>40</v>
      </c>
      <c r="F15" s="85">
        <v>-23</v>
      </c>
    </row>
    <row r="16" spans="2:6" ht="15.75">
      <c r="B16" s="76" t="s">
        <v>688</v>
      </c>
      <c r="D16" s="190">
        <v>2</v>
      </c>
      <c r="E16" s="85">
        <v>10</v>
      </c>
      <c r="F16" s="85">
        <v>3</v>
      </c>
    </row>
    <row r="17" spans="4:6" ht="15.75">
      <c r="D17" s="190"/>
      <c r="E17" s="85"/>
      <c r="F17" s="85"/>
    </row>
    <row r="18" spans="4:6" ht="15.75">
      <c r="D18" s="190"/>
      <c r="E18" s="85"/>
      <c r="F18" s="85"/>
    </row>
    <row r="19" spans="1:6" ht="15.75">
      <c r="A19" s="76" t="s">
        <v>552</v>
      </c>
      <c r="D19" s="190"/>
      <c r="E19" s="85"/>
      <c r="F19" s="85"/>
    </row>
    <row r="20" spans="1:6" ht="15.75">
      <c r="A20" s="76" t="s">
        <v>403</v>
      </c>
      <c r="D20" s="190">
        <v>7</v>
      </c>
      <c r="E20" s="220" t="s">
        <v>311</v>
      </c>
      <c r="F20" s="85">
        <v>4</v>
      </c>
    </row>
    <row r="21" spans="4:6" ht="15.75">
      <c r="D21" s="190"/>
      <c r="E21" s="85"/>
      <c r="F21" s="85"/>
    </row>
    <row r="22" spans="4:6" ht="15.75">
      <c r="D22" s="190"/>
      <c r="E22" s="85"/>
      <c r="F22" s="85"/>
    </row>
    <row r="23" spans="1:6" ht="15.75">
      <c r="A23" s="76" t="s">
        <v>339</v>
      </c>
      <c r="D23" s="191">
        <v>-7</v>
      </c>
      <c r="E23" s="220" t="s">
        <v>311</v>
      </c>
      <c r="F23" s="85">
        <v>14</v>
      </c>
    </row>
    <row r="24" spans="4:6" ht="15.75">
      <c r="D24" s="190"/>
      <c r="E24" s="85"/>
      <c r="F24" s="85"/>
    </row>
    <row r="25" spans="4:6" ht="15.75">
      <c r="D25" s="190"/>
      <c r="E25" s="85"/>
      <c r="F25" s="85"/>
    </row>
    <row r="26" spans="1:6" ht="15.75">
      <c r="A26" s="76" t="s">
        <v>286</v>
      </c>
      <c r="D26" s="192">
        <f>SUM(D14:D24)</f>
        <v>27</v>
      </c>
      <c r="E26" s="86">
        <f>SUM(E14:E24)</f>
        <v>72</v>
      </c>
      <c r="F26" s="86">
        <f>SUM(F14:F24)</f>
        <v>91</v>
      </c>
    </row>
    <row r="27" spans="4:6" ht="15">
      <c r="D27" s="85"/>
      <c r="E27" s="85"/>
      <c r="F27" s="85"/>
    </row>
    <row r="28" spans="4:6" ht="15">
      <c r="D28" s="85"/>
      <c r="E28" s="85"/>
      <c r="F28" s="85"/>
    </row>
    <row r="29" spans="1:6" ht="15">
      <c r="A29" s="87" t="s">
        <v>312</v>
      </c>
      <c r="D29" s="85"/>
      <c r="E29" s="85"/>
      <c r="F29" s="85"/>
    </row>
    <row r="31" spans="1:6" ht="15">
      <c r="A31" s="76" t="s">
        <v>553</v>
      </c>
      <c r="B31" s="87" t="s">
        <v>304</v>
      </c>
      <c r="D31" s="85"/>
      <c r="E31" s="85"/>
      <c r="F31" s="85"/>
    </row>
    <row r="32" spans="4:6" ht="15">
      <c r="D32" s="85"/>
      <c r="E32" s="85"/>
      <c r="F32" s="85"/>
    </row>
    <row r="33" spans="2:6" ht="15">
      <c r="B33" s="76" t="s">
        <v>50</v>
      </c>
      <c r="D33" s="85"/>
      <c r="E33" s="85"/>
      <c r="F33" s="85"/>
    </row>
    <row r="34" spans="2:6" ht="15">
      <c r="B34" s="76" t="s">
        <v>51</v>
      </c>
      <c r="D34" s="85"/>
      <c r="E34" s="85"/>
      <c r="F34" s="85"/>
    </row>
    <row r="35" spans="2:6" ht="15">
      <c r="B35" s="76" t="s">
        <v>166</v>
      </c>
      <c r="D35" s="85"/>
      <c r="E35" s="85"/>
      <c r="F35" s="85"/>
    </row>
    <row r="36" spans="4:5" ht="15">
      <c r="D36" s="85"/>
      <c r="E36" s="85"/>
    </row>
    <row r="37" spans="4:6" ht="15.75">
      <c r="D37" s="81" t="s">
        <v>579</v>
      </c>
      <c r="E37" s="88" t="s">
        <v>579</v>
      </c>
      <c r="F37" s="88" t="s">
        <v>285</v>
      </c>
    </row>
    <row r="38" spans="4:6" ht="15.75">
      <c r="D38" s="84" t="s">
        <v>72</v>
      </c>
      <c r="E38" s="89" t="s">
        <v>316</v>
      </c>
      <c r="F38" s="89" t="s">
        <v>316</v>
      </c>
    </row>
    <row r="39" spans="4:5" ht="15.75">
      <c r="D39" s="190"/>
      <c r="E39" s="85"/>
    </row>
    <row r="40" spans="2:6" ht="15.75">
      <c r="B40" s="76" t="s">
        <v>340</v>
      </c>
      <c r="D40" s="190">
        <v>81</v>
      </c>
      <c r="E40" s="85">
        <v>17</v>
      </c>
      <c r="F40" s="85">
        <v>84</v>
      </c>
    </row>
    <row r="41" spans="2:6" ht="15.75">
      <c r="B41" s="76" t="s">
        <v>128</v>
      </c>
      <c r="D41" s="190">
        <v>-8</v>
      </c>
      <c r="E41" s="85">
        <v>5</v>
      </c>
      <c r="F41" s="85">
        <v>9</v>
      </c>
    </row>
    <row r="42" spans="4:6" ht="15.75">
      <c r="D42" s="191"/>
      <c r="E42" s="85"/>
      <c r="F42" s="220"/>
    </row>
    <row r="43" spans="4:6" ht="15.75">
      <c r="D43" s="192">
        <f>SUM(D40:D41)</f>
        <v>73</v>
      </c>
      <c r="E43" s="86">
        <f>SUM(E40:E41)</f>
        <v>22</v>
      </c>
      <c r="F43" s="86">
        <f>SUM(F40:F41)</f>
        <v>93</v>
      </c>
    </row>
    <row r="44" spans="4:6" ht="15">
      <c r="D44" s="85"/>
      <c r="E44" s="85"/>
      <c r="F44" s="85"/>
    </row>
    <row r="45" spans="1:6" ht="15">
      <c r="A45" s="76" t="s">
        <v>554</v>
      </c>
      <c r="B45" s="87" t="s">
        <v>321</v>
      </c>
      <c r="D45" s="85"/>
      <c r="E45" s="85"/>
      <c r="F45" s="85"/>
    </row>
    <row r="47" ht="15">
      <c r="B47" s="76" t="s">
        <v>341</v>
      </c>
    </row>
    <row r="50" spans="4:6" ht="15.75">
      <c r="D50" s="81" t="s">
        <v>579</v>
      </c>
      <c r="E50" s="88" t="s">
        <v>579</v>
      </c>
      <c r="F50" s="88" t="s">
        <v>285</v>
      </c>
    </row>
    <row r="51" spans="1:7" ht="15.75">
      <c r="A51" s="214" t="s">
        <v>93</v>
      </c>
      <c r="B51" s="412" t="s">
        <v>676</v>
      </c>
      <c r="C51" s="214"/>
      <c r="D51" s="304" t="s">
        <v>72</v>
      </c>
      <c r="E51" s="215" t="s">
        <v>316</v>
      </c>
      <c r="F51" s="215" t="s">
        <v>316</v>
      </c>
      <c r="G51" s="214"/>
    </row>
    <row r="52" spans="1:7" ht="15.75">
      <c r="A52" s="214"/>
      <c r="B52" s="214"/>
      <c r="C52" s="214"/>
      <c r="D52" s="305"/>
      <c r="E52" s="214"/>
      <c r="F52" s="214"/>
      <c r="G52" s="214"/>
    </row>
    <row r="53" spans="1:7" ht="15.75">
      <c r="A53" s="214"/>
      <c r="B53" s="214"/>
      <c r="C53" s="214"/>
      <c r="D53" s="305"/>
      <c r="E53" s="214"/>
      <c r="F53" s="214"/>
      <c r="G53" s="214"/>
    </row>
    <row r="54" spans="1:7" ht="15.75">
      <c r="A54" s="214"/>
      <c r="B54" s="214" t="s">
        <v>342</v>
      </c>
      <c r="C54" s="214"/>
      <c r="D54" s="232">
        <v>-7</v>
      </c>
      <c r="E54" s="269" t="s">
        <v>311</v>
      </c>
      <c r="F54" s="231">
        <v>14</v>
      </c>
      <c r="G54" s="214"/>
    </row>
    <row r="55" spans="1:7" ht="15.75">
      <c r="A55" s="214"/>
      <c r="B55" s="214"/>
      <c r="C55" s="214"/>
      <c r="D55" s="232"/>
      <c r="E55" s="231"/>
      <c r="F55" s="216"/>
      <c r="G55" s="214"/>
    </row>
    <row r="56" spans="1:7" ht="15.75">
      <c r="A56" s="214"/>
      <c r="B56" s="214" t="s">
        <v>52</v>
      </c>
      <c r="C56" s="214"/>
      <c r="D56" s="306">
        <v>0</v>
      </c>
      <c r="E56" s="269" t="s">
        <v>311</v>
      </c>
      <c r="F56" s="231">
        <v>0</v>
      </c>
      <c r="G56" s="214"/>
    </row>
    <row r="57" spans="1:7" ht="15.75">
      <c r="A57" s="214"/>
      <c r="B57" s="214"/>
      <c r="C57" s="214"/>
      <c r="D57" s="232"/>
      <c r="E57" s="216"/>
      <c r="F57" s="216"/>
      <c r="G57" s="214"/>
    </row>
    <row r="58" spans="1:7" ht="15.75">
      <c r="A58" s="214"/>
      <c r="B58" s="214" t="s">
        <v>343</v>
      </c>
      <c r="C58" s="214"/>
      <c r="D58" s="217"/>
      <c r="E58" s="216"/>
      <c r="F58" s="216"/>
      <c r="G58" s="214"/>
    </row>
    <row r="59" spans="1:7" ht="15.75">
      <c r="A59" s="214"/>
      <c r="B59" s="214" t="s">
        <v>94</v>
      </c>
      <c r="C59" s="214"/>
      <c r="D59" s="230">
        <f>SUM(D53:D57)</f>
        <v>-7</v>
      </c>
      <c r="E59" s="270" t="s">
        <v>311</v>
      </c>
      <c r="F59" s="218">
        <f>F54-F56</f>
        <v>14</v>
      </c>
      <c r="G59" s="214"/>
    </row>
    <row r="60" spans="1:7" ht="15">
      <c r="A60" s="214"/>
      <c r="B60" s="214"/>
      <c r="C60" s="214"/>
      <c r="D60" s="214"/>
      <c r="E60" s="214"/>
      <c r="F60" s="214"/>
      <c r="G60" s="214"/>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F44"/>
  <sheetViews>
    <sheetView showGridLines="0" zoomScaleSheetLayoutView="75" workbookViewId="0" topLeftCell="A10">
      <selection activeCell="B38" sqref="B38"/>
    </sheetView>
  </sheetViews>
  <sheetFormatPr defaultColWidth="9.00390625" defaultRowHeight="14.25"/>
  <cols>
    <col min="1" max="1" width="9.25390625" style="1" customWidth="1"/>
    <col min="2" max="2" width="48.75390625" style="1" customWidth="1"/>
    <col min="3" max="3" width="12.125" style="1" customWidth="1"/>
    <col min="4" max="4" width="11.25390625" style="1" customWidth="1"/>
    <col min="5" max="5" width="11.125" style="1" customWidth="1"/>
    <col min="6" max="16384" width="8.00390625" style="1" customWidth="1"/>
  </cols>
  <sheetData>
    <row r="1" spans="1:5" ht="12.75">
      <c r="A1" s="114" t="s">
        <v>100</v>
      </c>
      <c r="E1" s="90" t="s">
        <v>555</v>
      </c>
    </row>
    <row r="3" ht="12.75">
      <c r="A3" s="10" t="s">
        <v>70</v>
      </c>
    </row>
    <row r="4" ht="12.75">
      <c r="A4" s="10"/>
    </row>
    <row r="5" ht="12.75">
      <c r="A5" s="11" t="s">
        <v>192</v>
      </c>
    </row>
    <row r="6" ht="12.75">
      <c r="A6" s="4"/>
    </row>
    <row r="7" spans="1:5" ht="12.75">
      <c r="A7" s="4"/>
      <c r="D7" s="42" t="s">
        <v>75</v>
      </c>
      <c r="E7" s="8"/>
    </row>
    <row r="8" spans="1:5" ht="12.75">
      <c r="A8" s="4"/>
      <c r="D8" s="49" t="s">
        <v>137</v>
      </c>
      <c r="E8" s="8"/>
    </row>
    <row r="9" spans="3:5" ht="12.75">
      <c r="C9" s="60" t="s">
        <v>579</v>
      </c>
      <c r="D9" s="42" t="s">
        <v>579</v>
      </c>
      <c r="E9" s="42" t="s">
        <v>301</v>
      </c>
    </row>
    <row r="10" spans="1:5" ht="12.75">
      <c r="A10" s="13" t="s">
        <v>188</v>
      </c>
      <c r="B10" s="9"/>
      <c r="C10" s="14" t="s">
        <v>72</v>
      </c>
      <c r="D10" s="50" t="s">
        <v>316</v>
      </c>
      <c r="E10" s="50" t="s">
        <v>316</v>
      </c>
    </row>
    <row r="11" ht="13.5" customHeight="1"/>
    <row r="12" ht="13.5" customHeight="1">
      <c r="A12" s="18" t="s">
        <v>259</v>
      </c>
    </row>
    <row r="13" ht="13.5" customHeight="1"/>
    <row r="14" spans="1:5" ht="13.5" customHeight="1">
      <c r="A14" s="114" t="s">
        <v>260</v>
      </c>
      <c r="C14" s="15"/>
      <c r="D14" s="15"/>
      <c r="E14" s="15"/>
    </row>
    <row r="15" spans="2:5" ht="12.75">
      <c r="B15" s="114" t="s">
        <v>261</v>
      </c>
      <c r="C15" s="182">
        <v>50</v>
      </c>
      <c r="D15" s="73">
        <v>32</v>
      </c>
      <c r="E15" s="15">
        <v>78</v>
      </c>
    </row>
    <row r="16" spans="2:5" ht="12.75">
      <c r="B16" s="114" t="s">
        <v>53</v>
      </c>
      <c r="C16" s="182">
        <v>39</v>
      </c>
      <c r="D16" s="73">
        <v>31</v>
      </c>
      <c r="E16" s="15">
        <v>58</v>
      </c>
    </row>
    <row r="17" spans="2:5" ht="12.75">
      <c r="B17" s="114" t="s">
        <v>153</v>
      </c>
      <c r="C17" s="182">
        <v>17</v>
      </c>
      <c r="D17" s="73">
        <v>4</v>
      </c>
      <c r="E17" s="15">
        <v>14</v>
      </c>
    </row>
    <row r="18" spans="3:5" ht="12.75">
      <c r="C18" s="188">
        <f>SUM(C15:C17)</f>
        <v>106</v>
      </c>
      <c r="D18" s="195">
        <f>SUM(D15:D17)</f>
        <v>67</v>
      </c>
      <c r="E18" s="65">
        <f>SUM(E13:E17)</f>
        <v>150</v>
      </c>
    </row>
    <row r="19" spans="3:5" ht="12.75">
      <c r="C19" s="182"/>
      <c r="D19" s="73"/>
      <c r="E19" s="15"/>
    </row>
    <row r="20" spans="1:5" ht="12.75">
      <c r="A20" s="114" t="s">
        <v>138</v>
      </c>
      <c r="C20" s="182">
        <v>-14</v>
      </c>
      <c r="D20" s="73">
        <v>-17</v>
      </c>
      <c r="E20" s="15">
        <v>-44</v>
      </c>
    </row>
    <row r="21" spans="3:5" ht="12.75">
      <c r="C21" s="186"/>
      <c r="D21" s="413"/>
      <c r="E21" s="53"/>
    </row>
    <row r="22" spans="1:5" ht="12.75">
      <c r="A22" s="114" t="s">
        <v>422</v>
      </c>
      <c r="C22" s="184">
        <f>SUM(C18:C20)</f>
        <v>92</v>
      </c>
      <c r="D22" s="310">
        <f>SUM(D18:D20)</f>
        <v>50</v>
      </c>
      <c r="E22" s="35">
        <f>SUM(E18:E20)</f>
        <v>106</v>
      </c>
    </row>
    <row r="23" spans="3:5" ht="12.75">
      <c r="C23" s="184"/>
      <c r="D23" s="310"/>
      <c r="E23" s="35"/>
    </row>
    <row r="24" spans="1:5" ht="12.75">
      <c r="A24" s="18" t="s">
        <v>423</v>
      </c>
      <c r="C24" s="182"/>
      <c r="D24" s="73"/>
      <c r="E24" s="15"/>
    </row>
    <row r="25" spans="3:5" ht="12.75">
      <c r="C25" s="182"/>
      <c r="D25" s="73"/>
      <c r="E25" s="15"/>
    </row>
    <row r="26" spans="1:6" ht="12.75">
      <c r="A26" s="1" t="s">
        <v>556</v>
      </c>
      <c r="C26" s="184">
        <v>27</v>
      </c>
      <c r="D26" s="310">
        <v>9</v>
      </c>
      <c r="E26" s="35">
        <v>38</v>
      </c>
      <c r="F26" s="41"/>
    </row>
    <row r="27" spans="3:6" ht="9.75" customHeight="1">
      <c r="C27" s="186"/>
      <c r="D27" s="53"/>
      <c r="E27" s="53"/>
      <c r="F27" s="41"/>
    </row>
    <row r="28" spans="1:5" ht="12.75">
      <c r="A28" s="114" t="s">
        <v>262</v>
      </c>
      <c r="C28" s="184"/>
      <c r="D28" s="35"/>
      <c r="E28" s="35"/>
    </row>
    <row r="29" spans="1:5" ht="13.5" thickBot="1">
      <c r="A29" s="1" t="s">
        <v>425</v>
      </c>
      <c r="C29" s="242">
        <f>C22+C26</f>
        <v>119</v>
      </c>
      <c r="D29" s="353">
        <f>D22+D26</f>
        <v>59</v>
      </c>
      <c r="E29" s="353">
        <f>E22+E26</f>
        <v>144</v>
      </c>
    </row>
    <row r="30" spans="3:5" ht="13.5" thickTop="1">
      <c r="C30" s="182"/>
      <c r="D30" s="15"/>
      <c r="E30" s="15"/>
    </row>
    <row r="31" spans="3:5" ht="12.75">
      <c r="C31" s="182"/>
      <c r="D31" s="15"/>
      <c r="E31" s="15"/>
    </row>
    <row r="32" spans="1:5" ht="12.75">
      <c r="A32" s="18" t="s">
        <v>219</v>
      </c>
      <c r="C32" s="182"/>
      <c r="D32" s="15"/>
      <c r="E32" s="15"/>
    </row>
    <row r="33" spans="3:5" ht="12.75">
      <c r="C33" s="15"/>
      <c r="D33" s="15"/>
      <c r="E33" s="15"/>
    </row>
    <row r="34" spans="1:5" ht="12.75">
      <c r="A34" s="1" t="s">
        <v>557</v>
      </c>
      <c r="B34" s="114" t="s">
        <v>601</v>
      </c>
      <c r="C34" s="15"/>
      <c r="D34" s="15"/>
      <c r="E34" s="15"/>
    </row>
    <row r="35" spans="3:5" ht="12.75">
      <c r="C35" s="15"/>
      <c r="D35" s="15"/>
      <c r="E35" s="15"/>
    </row>
    <row r="36" spans="1:5" ht="12.75">
      <c r="A36" s="114" t="s">
        <v>558</v>
      </c>
      <c r="B36" s="170" t="s">
        <v>194</v>
      </c>
      <c r="C36" s="72"/>
      <c r="D36" s="72"/>
      <c r="E36" s="72"/>
    </row>
    <row r="37" spans="2:5" ht="12.75">
      <c r="B37" s="114" t="s">
        <v>195</v>
      </c>
      <c r="C37" s="72"/>
      <c r="D37" s="72"/>
      <c r="E37" s="72"/>
    </row>
    <row r="38" spans="2:5" ht="12.75">
      <c r="B38" s="170" t="s">
        <v>196</v>
      </c>
      <c r="C38" s="72"/>
      <c r="D38" s="72"/>
      <c r="E38" s="72"/>
    </row>
    <row r="40" spans="1:2" ht="12.75">
      <c r="A40" s="114" t="s">
        <v>559</v>
      </c>
      <c r="B40" s="1" t="s">
        <v>428</v>
      </c>
    </row>
    <row r="42" spans="1:2" ht="12.75">
      <c r="A42" s="114" t="s">
        <v>54</v>
      </c>
      <c r="B42" s="114" t="s">
        <v>709</v>
      </c>
    </row>
    <row r="43" ht="12.75">
      <c r="B43" s="114" t="s">
        <v>711</v>
      </c>
    </row>
    <row r="44" ht="12.75">
      <c r="B44" s="114" t="s">
        <v>139</v>
      </c>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pageSetUpPr fitToPage="1"/>
  </sheetPr>
  <dimension ref="A1:F35"/>
  <sheetViews>
    <sheetView showGridLines="0" zoomScale="75" zoomScaleNormal="75" zoomScaleSheetLayoutView="75" workbookViewId="0" topLeftCell="A1">
      <selection activeCell="A41" sqref="A41"/>
    </sheetView>
  </sheetViews>
  <sheetFormatPr defaultColWidth="9.00390625" defaultRowHeight="14.25"/>
  <cols>
    <col min="1" max="1" width="52.875" style="8" customWidth="1"/>
    <col min="2" max="2" width="11.125" style="8" customWidth="1"/>
    <col min="3" max="3" width="9.125" style="8" customWidth="1"/>
    <col min="4" max="4" width="9.00390625" style="8" customWidth="1"/>
    <col min="5" max="5" width="16.75390625" style="8" customWidth="1"/>
    <col min="6" max="16384" width="8.00390625" style="8" customWidth="1"/>
  </cols>
  <sheetData>
    <row r="1" spans="1:6" ht="12.75">
      <c r="A1" s="114" t="s">
        <v>100</v>
      </c>
      <c r="D1" s="90" t="s">
        <v>560</v>
      </c>
      <c r="F1" s="90"/>
    </row>
    <row r="2" spans="1:6" ht="12.75">
      <c r="A2" s="1"/>
      <c r="F2" s="90"/>
    </row>
    <row r="3" spans="1:6" ht="12.75">
      <c r="A3" s="10" t="s">
        <v>95</v>
      </c>
      <c r="F3" s="90"/>
    </row>
    <row r="4" ht="12.75">
      <c r="A4" s="10"/>
    </row>
    <row r="5" spans="1:4" ht="12.75">
      <c r="A5" s="11"/>
      <c r="D5" s="49"/>
    </row>
    <row r="6" spans="2:4" ht="12.75">
      <c r="B6" s="30"/>
      <c r="C6" s="30"/>
      <c r="D6" s="49"/>
    </row>
    <row r="7" spans="2:4" ht="12.75">
      <c r="B7" s="30"/>
      <c r="C7" s="30"/>
      <c r="D7" s="49"/>
    </row>
    <row r="8" spans="2:4" ht="12.75">
      <c r="B8" s="49"/>
      <c r="C8" s="49"/>
      <c r="D8" s="49"/>
    </row>
    <row r="9" spans="2:4" ht="12.75">
      <c r="B9" s="60" t="s">
        <v>579</v>
      </c>
      <c r="C9" s="42" t="s">
        <v>579</v>
      </c>
      <c r="D9" s="49" t="s">
        <v>285</v>
      </c>
    </row>
    <row r="10" spans="1:4" ht="12.75">
      <c r="A10" s="13" t="s">
        <v>561</v>
      </c>
      <c r="B10" s="14" t="s">
        <v>96</v>
      </c>
      <c r="C10" s="50" t="s">
        <v>667</v>
      </c>
      <c r="D10" s="50" t="s">
        <v>667</v>
      </c>
    </row>
    <row r="11" spans="1:3" ht="12.75">
      <c r="A11" s="10"/>
      <c r="B11" s="60"/>
      <c r="C11" s="60"/>
    </row>
    <row r="12" spans="1:3" ht="12.75">
      <c r="A12" s="8" t="s">
        <v>159</v>
      </c>
      <c r="B12" s="60"/>
      <c r="C12" s="60"/>
    </row>
    <row r="13" ht="12.75">
      <c r="B13" s="3"/>
    </row>
    <row r="14" spans="1:4" ht="12.75">
      <c r="A14" s="8" t="s">
        <v>160</v>
      </c>
      <c r="B14" s="402">
        <v>105</v>
      </c>
      <c r="C14" s="271">
        <v>98.3</v>
      </c>
      <c r="D14" s="272">
        <v>104.5</v>
      </c>
    </row>
    <row r="15" spans="1:4" ht="12.75">
      <c r="A15" s="8" t="s">
        <v>562</v>
      </c>
      <c r="B15" s="402">
        <v>29.2</v>
      </c>
      <c r="C15" s="271">
        <v>31.4</v>
      </c>
      <c r="D15" s="272">
        <v>28.6</v>
      </c>
    </row>
    <row r="16" spans="1:4" ht="12.75">
      <c r="A16" s="8" t="s">
        <v>320</v>
      </c>
      <c r="B16" s="402">
        <v>7.2</v>
      </c>
      <c r="C16" s="271">
        <v>6.3</v>
      </c>
      <c r="D16" s="272">
        <v>6.9</v>
      </c>
    </row>
    <row r="17" spans="2:4" ht="12.75">
      <c r="B17" s="403"/>
      <c r="C17" s="273"/>
      <c r="D17" s="274"/>
    </row>
    <row r="18" spans="1:4" ht="12.75">
      <c r="A18" s="8" t="s">
        <v>161</v>
      </c>
      <c r="B18" s="402">
        <f>SUM(B14:B16)</f>
        <v>141.39999999999998</v>
      </c>
      <c r="C18" s="271">
        <f>SUM(C14:C16)</f>
        <v>136</v>
      </c>
      <c r="D18" s="272">
        <f>SUM(D14:D16)</f>
        <v>140</v>
      </c>
    </row>
    <row r="19" spans="2:4" ht="12.75">
      <c r="B19" s="402"/>
      <c r="C19" s="271"/>
      <c r="D19" s="272"/>
    </row>
    <row r="20" spans="2:4" ht="12.75">
      <c r="B20" s="402"/>
      <c r="C20" s="271"/>
      <c r="D20" s="272"/>
    </row>
    <row r="21" spans="1:4" ht="12.75">
      <c r="A21" s="8" t="s">
        <v>563</v>
      </c>
      <c r="B21" s="402">
        <v>28.7</v>
      </c>
      <c r="C21" s="271">
        <v>26</v>
      </c>
      <c r="D21" s="272">
        <v>28</v>
      </c>
    </row>
    <row r="22" spans="1:4" ht="12.75">
      <c r="A22" s="91"/>
      <c r="B22" s="402"/>
      <c r="C22" s="271"/>
      <c r="D22" s="272"/>
    </row>
    <row r="23" spans="2:4" ht="12.75">
      <c r="B23" s="402"/>
      <c r="C23" s="271"/>
      <c r="D23" s="272"/>
    </row>
    <row r="24" spans="1:4" ht="12.75">
      <c r="A24" s="8" t="s">
        <v>564</v>
      </c>
      <c r="B24" s="404">
        <f>SUM(B18:B23)</f>
        <v>170.09999999999997</v>
      </c>
      <c r="C24" s="275">
        <f>SUM(C18:C23)</f>
        <v>162</v>
      </c>
      <c r="D24" s="276">
        <f>SUM(D18:D21)</f>
        <v>168</v>
      </c>
    </row>
    <row r="25" spans="2:3" ht="12.75">
      <c r="B25" s="92"/>
      <c r="C25" s="92"/>
    </row>
    <row r="26" spans="2:3" ht="12.75">
      <c r="B26" s="93"/>
      <c r="C26" s="93"/>
    </row>
    <row r="27" spans="1:3" ht="12.75" hidden="1">
      <c r="A27" s="3" t="s">
        <v>565</v>
      </c>
      <c r="B27" s="93"/>
      <c r="C27" s="93"/>
    </row>
    <row r="28" spans="1:3" ht="12.75" hidden="1">
      <c r="A28" s="3"/>
      <c r="B28" s="93"/>
      <c r="C28" s="93"/>
    </row>
    <row r="29" spans="1:3" ht="12.75" hidden="1">
      <c r="A29" s="8" t="s">
        <v>566</v>
      </c>
      <c r="B29" s="93" t="e">
        <v>#REF!</v>
      </c>
      <c r="C29" s="93">
        <v>90.7</v>
      </c>
    </row>
    <row r="30" spans="1:3" ht="12.75" hidden="1">
      <c r="A30" s="8" t="s">
        <v>567</v>
      </c>
      <c r="B30" s="93" t="e">
        <v>#REF!</v>
      </c>
      <c r="C30" s="93">
        <v>0.3</v>
      </c>
    </row>
    <row r="31" spans="1:3" ht="12.75" hidden="1">
      <c r="A31" s="8" t="s">
        <v>286</v>
      </c>
      <c r="B31" s="94" t="e">
        <v>#REF!</v>
      </c>
      <c r="C31" s="94">
        <v>91</v>
      </c>
    </row>
    <row r="32" ht="12.75">
      <c r="A32" s="18" t="s">
        <v>293</v>
      </c>
    </row>
    <row r="34" spans="1:3" ht="12.75">
      <c r="A34" s="8" t="s">
        <v>162</v>
      </c>
      <c r="B34" s="93"/>
      <c r="C34" s="93"/>
    </row>
    <row r="35" spans="2:3" ht="12.75">
      <c r="B35" s="93"/>
      <c r="C35" s="93"/>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96" r:id="rId1"/>
  <colBreaks count="1" manualBreakCount="1">
    <brk id="5"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R51"/>
  <sheetViews>
    <sheetView showGridLines="0" zoomScale="75" zoomScaleNormal="75" zoomScaleSheetLayoutView="75" workbookViewId="0" topLeftCell="A1">
      <selection activeCell="M17" sqref="M17"/>
    </sheetView>
  </sheetViews>
  <sheetFormatPr defaultColWidth="9.00390625" defaultRowHeight="14.25"/>
  <cols>
    <col min="1" max="1" width="20.875" style="100" customWidth="1"/>
    <col min="2" max="14" width="9.375" style="8" customWidth="1"/>
    <col min="15" max="16" width="0" style="8" hidden="1" customWidth="1"/>
    <col min="17" max="17" width="3.75390625" style="8" hidden="1" customWidth="1"/>
    <col min="18" max="16384" width="8.00390625" style="8" customWidth="1"/>
  </cols>
  <sheetData>
    <row r="1" spans="1:13" ht="12.75">
      <c r="A1" s="114" t="s">
        <v>100</v>
      </c>
      <c r="M1" s="18" t="s">
        <v>568</v>
      </c>
    </row>
    <row r="2" ht="12.75">
      <c r="A2" s="1"/>
    </row>
    <row r="3" ht="12.75">
      <c r="A3" s="10" t="s">
        <v>70</v>
      </c>
    </row>
    <row r="4" ht="12.75">
      <c r="A4" s="10"/>
    </row>
    <row r="5" ht="12.75">
      <c r="A5" s="11"/>
    </row>
    <row r="6" ht="12.75">
      <c r="A6" s="8"/>
    </row>
    <row r="7" ht="12.75">
      <c r="A7" s="8"/>
    </row>
    <row r="8" ht="12.75">
      <c r="A8" s="4" t="s">
        <v>569</v>
      </c>
    </row>
    <row r="9" ht="12.75">
      <c r="A9" s="4"/>
    </row>
    <row r="10" spans="1:13" ht="12.75">
      <c r="A10" s="95"/>
      <c r="B10" s="3"/>
      <c r="C10" s="3"/>
      <c r="D10" s="3"/>
      <c r="E10" s="3"/>
      <c r="F10" s="3"/>
      <c r="G10" s="3"/>
      <c r="H10" s="3"/>
      <c r="I10" s="3"/>
      <c r="J10" s="3"/>
      <c r="K10" s="3"/>
      <c r="L10" s="3"/>
      <c r="M10" s="3"/>
    </row>
    <row r="11" spans="1:13" ht="12.75">
      <c r="A11" s="8"/>
      <c r="B11" s="3"/>
      <c r="C11" s="3"/>
      <c r="D11" s="3"/>
      <c r="E11" s="3"/>
      <c r="F11" s="3"/>
      <c r="G11" s="3"/>
      <c r="H11" s="3"/>
      <c r="I11" s="3"/>
      <c r="J11" s="783" t="s">
        <v>570</v>
      </c>
      <c r="K11" s="783"/>
      <c r="L11" s="3"/>
      <c r="M11" s="3"/>
    </row>
    <row r="12" spans="1:15" ht="12.75">
      <c r="A12" s="8"/>
      <c r="B12" s="12"/>
      <c r="C12" s="12"/>
      <c r="D12" s="783" t="s">
        <v>571</v>
      </c>
      <c r="E12" s="783"/>
      <c r="F12" s="783"/>
      <c r="G12" s="783"/>
      <c r="H12" s="783"/>
      <c r="I12" s="783"/>
      <c r="J12" s="783" t="s">
        <v>572</v>
      </c>
      <c r="K12" s="783"/>
      <c r="L12" s="112"/>
      <c r="M12" s="112"/>
      <c r="N12" s="95"/>
      <c r="O12" s="3"/>
    </row>
    <row r="13" spans="1:16" ht="12.75">
      <c r="A13" s="95"/>
      <c r="B13" s="783" t="s">
        <v>573</v>
      </c>
      <c r="C13" s="783"/>
      <c r="D13" s="783" t="s">
        <v>574</v>
      </c>
      <c r="E13" s="783"/>
      <c r="F13" s="783" t="s">
        <v>575</v>
      </c>
      <c r="G13" s="783"/>
      <c r="H13" s="97" t="s">
        <v>576</v>
      </c>
      <c r="I13" s="97"/>
      <c r="J13" s="783" t="s">
        <v>577</v>
      </c>
      <c r="K13" s="783"/>
      <c r="L13" s="783" t="s">
        <v>286</v>
      </c>
      <c r="M13" s="783"/>
      <c r="N13" s="95"/>
      <c r="O13" s="97" t="s">
        <v>578</v>
      </c>
      <c r="P13" s="71"/>
    </row>
    <row r="14" spans="1:16" ht="12.75">
      <c r="A14" s="95"/>
      <c r="B14" s="112"/>
      <c r="C14" s="112"/>
      <c r="D14" s="112"/>
      <c r="E14" s="112"/>
      <c r="F14" s="112"/>
      <c r="G14" s="112"/>
      <c r="H14" s="112"/>
      <c r="I14" s="112"/>
      <c r="J14" s="112"/>
      <c r="K14" s="112"/>
      <c r="L14" s="112"/>
      <c r="M14" s="112"/>
      <c r="N14" s="95"/>
      <c r="O14" s="97"/>
      <c r="P14" s="71"/>
    </row>
    <row r="15" spans="1:15" s="21" customFormat="1" ht="12.75">
      <c r="A15" s="30"/>
      <c r="B15" s="12" t="s">
        <v>579</v>
      </c>
      <c r="C15" s="49" t="s">
        <v>285</v>
      </c>
      <c r="D15" s="12" t="s">
        <v>579</v>
      </c>
      <c r="E15" s="49" t="s">
        <v>285</v>
      </c>
      <c r="F15" s="12" t="s">
        <v>579</v>
      </c>
      <c r="G15" s="49" t="s">
        <v>285</v>
      </c>
      <c r="H15" s="12" t="s">
        <v>579</v>
      </c>
      <c r="I15" s="49" t="s">
        <v>285</v>
      </c>
      <c r="J15" s="12" t="s">
        <v>579</v>
      </c>
      <c r="K15" s="49" t="s">
        <v>285</v>
      </c>
      <c r="L15" s="12" t="s">
        <v>579</v>
      </c>
      <c r="M15" s="49" t="s">
        <v>285</v>
      </c>
      <c r="N15" s="30"/>
      <c r="O15" s="30"/>
    </row>
    <row r="16" spans="1:16" ht="12.75">
      <c r="A16" s="98"/>
      <c r="B16" s="179" t="s">
        <v>97</v>
      </c>
      <c r="C16" s="443" t="s">
        <v>98</v>
      </c>
      <c r="D16" s="179" t="s">
        <v>97</v>
      </c>
      <c r="E16" s="443" t="s">
        <v>98</v>
      </c>
      <c r="F16" s="179" t="s">
        <v>97</v>
      </c>
      <c r="G16" s="443" t="s">
        <v>98</v>
      </c>
      <c r="H16" s="179" t="s">
        <v>97</v>
      </c>
      <c r="I16" s="443" t="s">
        <v>98</v>
      </c>
      <c r="J16" s="179" t="s">
        <v>97</v>
      </c>
      <c r="K16" s="443" t="s">
        <v>98</v>
      </c>
      <c r="L16" s="179" t="s">
        <v>97</v>
      </c>
      <c r="M16" s="443" t="s">
        <v>98</v>
      </c>
      <c r="N16" s="99"/>
      <c r="O16" s="99">
        <v>1996</v>
      </c>
      <c r="P16" s="99">
        <v>1995</v>
      </c>
    </row>
    <row r="17" spans="2:16" ht="12.75">
      <c r="B17" s="14" t="s">
        <v>581</v>
      </c>
      <c r="C17" s="50" t="s">
        <v>581</v>
      </c>
      <c r="D17" s="14" t="s">
        <v>581</v>
      </c>
      <c r="E17" s="50" t="s">
        <v>581</v>
      </c>
      <c r="F17" s="14" t="s">
        <v>581</v>
      </c>
      <c r="G17" s="50" t="s">
        <v>581</v>
      </c>
      <c r="H17" s="14" t="s">
        <v>581</v>
      </c>
      <c r="I17" s="50" t="s">
        <v>581</v>
      </c>
      <c r="J17" s="14" t="s">
        <v>581</v>
      </c>
      <c r="K17" s="50" t="s">
        <v>581</v>
      </c>
      <c r="L17" s="14" t="s">
        <v>581</v>
      </c>
      <c r="M17" s="50" t="s">
        <v>581</v>
      </c>
      <c r="N17" s="30"/>
      <c r="O17" s="30" t="s">
        <v>582</v>
      </c>
      <c r="P17" s="30" t="s">
        <v>582</v>
      </c>
    </row>
    <row r="18" spans="3:16" ht="12.75">
      <c r="C18" s="42"/>
      <c r="E18" s="42"/>
      <c r="G18" s="42"/>
      <c r="I18" s="42"/>
      <c r="K18" s="42"/>
      <c r="M18" s="42"/>
      <c r="N18" s="30"/>
      <c r="O18" s="30"/>
      <c r="P18" s="30"/>
    </row>
    <row r="19" spans="3:16" ht="12.75">
      <c r="C19" s="60"/>
      <c r="E19" s="60"/>
      <c r="G19" s="60"/>
      <c r="H19" s="21"/>
      <c r="I19" s="60"/>
      <c r="K19" s="60"/>
      <c r="M19" s="60"/>
      <c r="N19" s="30"/>
      <c r="O19" s="30"/>
      <c r="P19" s="30"/>
    </row>
    <row r="20" spans="1:18" ht="12.75">
      <c r="A20" s="96" t="s">
        <v>596</v>
      </c>
      <c r="B20" s="354">
        <v>33.8</v>
      </c>
      <c r="C20" s="355">
        <v>33.2</v>
      </c>
      <c r="D20" s="354">
        <v>41.4</v>
      </c>
      <c r="E20" s="355">
        <v>41</v>
      </c>
      <c r="F20" s="354">
        <v>10.7</v>
      </c>
      <c r="G20" s="355">
        <v>10.8</v>
      </c>
      <c r="H20" s="354">
        <v>4</v>
      </c>
      <c r="I20" s="355">
        <v>4.9</v>
      </c>
      <c r="J20" s="354">
        <v>15.1</v>
      </c>
      <c r="K20" s="355">
        <v>14.6</v>
      </c>
      <c r="L20" s="223">
        <f>SUM(B20,D20,F20,H20,J20)</f>
        <v>104.99999999999999</v>
      </c>
      <c r="M20" s="224">
        <f>SUM(C20,E20,G20,I20,K20)</f>
        <v>104.5</v>
      </c>
      <c r="N20" s="101"/>
      <c r="O20" s="101">
        <v>52.3</v>
      </c>
      <c r="P20" s="102">
        <v>46</v>
      </c>
      <c r="Q20" s="102"/>
      <c r="R20" s="102"/>
    </row>
    <row r="21" spans="1:18" ht="12.75">
      <c r="A21" s="96"/>
      <c r="B21" s="354"/>
      <c r="C21" s="356"/>
      <c r="D21" s="354"/>
      <c r="E21" s="357"/>
      <c r="F21" s="354"/>
      <c r="G21" s="357"/>
      <c r="H21" s="354"/>
      <c r="I21" s="357"/>
      <c r="J21" s="354"/>
      <c r="K21" s="357"/>
      <c r="L21" s="225"/>
      <c r="M21" s="224"/>
      <c r="N21" s="101"/>
      <c r="O21" s="101"/>
      <c r="P21" s="102"/>
      <c r="Q21" s="102"/>
      <c r="R21" s="102"/>
    </row>
    <row r="22" spans="1:18" ht="12.75">
      <c r="A22" s="96" t="s">
        <v>583</v>
      </c>
      <c r="B22" s="354">
        <v>0.1</v>
      </c>
      <c r="C22" s="355">
        <v>0.2</v>
      </c>
      <c r="D22" s="354">
        <v>20.2</v>
      </c>
      <c r="E22" s="355">
        <v>20.3</v>
      </c>
      <c r="F22" s="354">
        <v>0</v>
      </c>
      <c r="G22" s="355">
        <v>0</v>
      </c>
      <c r="H22" s="354">
        <v>4.2</v>
      </c>
      <c r="I22" s="355">
        <v>4.2</v>
      </c>
      <c r="J22" s="354">
        <v>4.7</v>
      </c>
      <c r="K22" s="355">
        <v>3.9</v>
      </c>
      <c r="L22" s="223">
        <f>SUM(B22,D22,F22,H22,J22)</f>
        <v>29.2</v>
      </c>
      <c r="M22" s="224">
        <f>SUM(C22,E22,G22,I22,K22)</f>
        <v>28.599999999999998</v>
      </c>
      <c r="N22" s="101"/>
      <c r="O22" s="101">
        <v>15.6</v>
      </c>
      <c r="P22" s="102">
        <v>15</v>
      </c>
      <c r="Q22" s="102"/>
      <c r="R22" s="102"/>
    </row>
    <row r="23" spans="1:18" ht="12.75">
      <c r="A23" s="96"/>
      <c r="B23" s="354"/>
      <c r="C23" s="357"/>
      <c r="D23" s="354"/>
      <c r="E23" s="357"/>
      <c r="F23" s="354"/>
      <c r="G23" s="357"/>
      <c r="H23" s="354"/>
      <c r="I23" s="357"/>
      <c r="J23" s="354"/>
      <c r="K23" s="357"/>
      <c r="L23" s="225"/>
      <c r="M23" s="224"/>
      <c r="N23" s="101"/>
      <c r="O23" s="101"/>
      <c r="P23" s="102"/>
      <c r="Q23" s="102"/>
      <c r="R23" s="102"/>
    </row>
    <row r="24" spans="1:18" ht="12.75">
      <c r="A24" s="96" t="s">
        <v>321</v>
      </c>
      <c r="B24" s="354">
        <v>1.6</v>
      </c>
      <c r="C24" s="355">
        <v>1.5</v>
      </c>
      <c r="D24" s="354">
        <v>3.5</v>
      </c>
      <c r="E24" s="355">
        <v>3.3</v>
      </c>
      <c r="F24" s="354">
        <v>0.1</v>
      </c>
      <c r="G24" s="355">
        <v>0.1</v>
      </c>
      <c r="H24" s="354">
        <v>0.6</v>
      </c>
      <c r="I24" s="355">
        <v>0.7</v>
      </c>
      <c r="J24" s="354">
        <v>1.4</v>
      </c>
      <c r="K24" s="355">
        <v>1.3</v>
      </c>
      <c r="L24" s="223">
        <f>SUM(B24,D24,F24,H24,J24)</f>
        <v>7.199999999999999</v>
      </c>
      <c r="M24" s="224">
        <f>SUM(C24,E24,G24,I24,K24)</f>
        <v>6.8999999999999995</v>
      </c>
      <c r="N24" s="101"/>
      <c r="O24" s="101">
        <v>1.5</v>
      </c>
      <c r="P24" s="101">
        <v>1.4</v>
      </c>
      <c r="Q24" s="102" t="s">
        <v>584</v>
      </c>
      <c r="R24" s="102"/>
    </row>
    <row r="25" spans="1:18" ht="12.75">
      <c r="A25" s="96"/>
      <c r="B25" s="221"/>
      <c r="C25" s="222"/>
      <c r="D25" s="221"/>
      <c r="E25" s="222"/>
      <c r="F25" s="221"/>
      <c r="G25" s="222"/>
      <c r="H25" s="221"/>
      <c r="I25" s="222"/>
      <c r="J25" s="221"/>
      <c r="K25" s="222"/>
      <c r="L25" s="225"/>
      <c r="M25" s="224"/>
      <c r="N25" s="101"/>
      <c r="O25" s="101"/>
      <c r="P25" s="101"/>
      <c r="Q25" s="102"/>
      <c r="R25" s="102"/>
    </row>
    <row r="26" spans="1:18" ht="13.5" thickBot="1">
      <c r="A26" s="96" t="s">
        <v>585</v>
      </c>
      <c r="B26" s="226">
        <f aca="true" t="shared" si="0" ref="B26:M26">SUM(B20:B25)</f>
        <v>35.5</v>
      </c>
      <c r="C26" s="227">
        <f t="shared" si="0"/>
        <v>34.900000000000006</v>
      </c>
      <c r="D26" s="226">
        <f t="shared" si="0"/>
        <v>65.1</v>
      </c>
      <c r="E26" s="227">
        <f t="shared" si="0"/>
        <v>64.6</v>
      </c>
      <c r="F26" s="226">
        <f t="shared" si="0"/>
        <v>10.799999999999999</v>
      </c>
      <c r="G26" s="227">
        <f t="shared" si="0"/>
        <v>10.9</v>
      </c>
      <c r="H26" s="226">
        <f t="shared" si="0"/>
        <v>8.799999999999999</v>
      </c>
      <c r="I26" s="227">
        <f t="shared" si="0"/>
        <v>9.8</v>
      </c>
      <c r="J26" s="226">
        <f t="shared" si="0"/>
        <v>21.2</v>
      </c>
      <c r="K26" s="227">
        <f t="shared" si="0"/>
        <v>19.8</v>
      </c>
      <c r="L26" s="226">
        <f t="shared" si="0"/>
        <v>141.39999999999998</v>
      </c>
      <c r="M26" s="227">
        <f t="shared" si="0"/>
        <v>140</v>
      </c>
      <c r="N26" s="103"/>
      <c r="O26" s="104" t="e">
        <v>#VALUE!</v>
      </c>
      <c r="P26" s="105">
        <v>70.4</v>
      </c>
      <c r="Q26" s="102"/>
      <c r="R26" s="102"/>
    </row>
    <row r="27" spans="2:18" ht="13.5" thickTop="1">
      <c r="B27" s="102"/>
      <c r="C27" s="102"/>
      <c r="D27" s="193"/>
      <c r="E27" s="106"/>
      <c r="F27" s="102"/>
      <c r="G27" s="102"/>
      <c r="H27" s="102"/>
      <c r="I27" s="107"/>
      <c r="J27" s="102"/>
      <c r="K27" s="108"/>
      <c r="L27" s="108"/>
      <c r="M27" s="102"/>
      <c r="N27" s="102"/>
      <c r="O27" s="102"/>
      <c r="Q27" s="102"/>
      <c r="R27" s="102"/>
    </row>
    <row r="28" spans="2:18" ht="12.75">
      <c r="B28" s="102"/>
      <c r="C28" s="102"/>
      <c r="D28" s="102"/>
      <c r="E28" s="102"/>
      <c r="F28" s="102"/>
      <c r="G28" s="102"/>
      <c r="H28" s="102"/>
      <c r="I28" s="102"/>
      <c r="J28" s="102"/>
      <c r="K28" s="102"/>
      <c r="L28" s="108"/>
      <c r="M28" s="102"/>
      <c r="N28" s="102"/>
      <c r="O28" s="102"/>
      <c r="Q28" s="102"/>
      <c r="R28" s="102"/>
    </row>
    <row r="29" spans="2:18" ht="12.75">
      <c r="B29" s="102"/>
      <c r="C29" s="102"/>
      <c r="D29" s="102"/>
      <c r="E29" s="102"/>
      <c r="F29" s="102"/>
      <c r="G29" s="102"/>
      <c r="H29" s="102"/>
      <c r="I29" s="102"/>
      <c r="J29" s="102"/>
      <c r="K29" s="102"/>
      <c r="L29" s="108"/>
      <c r="M29" s="102"/>
      <c r="N29" s="102"/>
      <c r="O29" s="102"/>
      <c r="Q29" s="102"/>
      <c r="R29" s="102"/>
    </row>
    <row r="30" ht="12.75">
      <c r="A30" s="171" t="s">
        <v>586</v>
      </c>
    </row>
    <row r="32" ht="13.5" customHeight="1">
      <c r="A32" s="100" t="s">
        <v>693</v>
      </c>
    </row>
    <row r="33" spans="1:18" ht="12.75">
      <c r="A33" s="3"/>
      <c r="C33" s="102"/>
      <c r="E33" s="102"/>
      <c r="F33" s="102"/>
      <c r="G33" s="102"/>
      <c r="H33" s="102"/>
      <c r="I33" s="102"/>
      <c r="J33" s="102"/>
      <c r="K33" s="102"/>
      <c r="L33" s="102"/>
      <c r="M33" s="102"/>
      <c r="N33" s="102"/>
      <c r="O33" s="102"/>
      <c r="P33" s="102"/>
      <c r="Q33" s="102"/>
      <c r="R33" s="102"/>
    </row>
    <row r="34" spans="2:18" ht="12.75">
      <c r="B34" s="102"/>
      <c r="C34" s="102"/>
      <c r="D34" s="102"/>
      <c r="E34" s="102"/>
      <c r="F34" s="102"/>
      <c r="G34" s="102"/>
      <c r="H34" s="102"/>
      <c r="I34" s="102"/>
      <c r="J34" s="102"/>
      <c r="K34" s="102"/>
      <c r="L34" s="102"/>
      <c r="M34" s="102"/>
      <c r="N34" s="102"/>
      <c r="O34" s="102"/>
      <c r="P34" s="102"/>
      <c r="Q34" s="102"/>
      <c r="R34" s="102"/>
    </row>
    <row r="35" spans="2:18" ht="12.75">
      <c r="B35" s="109"/>
      <c r="C35" s="93"/>
      <c r="D35" s="109"/>
      <c r="E35" s="93"/>
      <c r="F35" s="109"/>
      <c r="G35" s="93"/>
      <c r="H35" s="93"/>
      <c r="K35" s="93"/>
      <c r="L35" s="110"/>
      <c r="M35" s="93"/>
      <c r="N35" s="101"/>
      <c r="O35" s="101"/>
      <c r="P35" s="102"/>
      <c r="Q35" s="102"/>
      <c r="R35" s="102"/>
    </row>
    <row r="36" spans="2:18" ht="12.75">
      <c r="B36" s="102"/>
      <c r="C36" s="102"/>
      <c r="D36" s="111"/>
      <c r="E36" s="102"/>
      <c r="F36" s="102"/>
      <c r="G36" s="102"/>
      <c r="H36" s="102"/>
      <c r="I36" s="112"/>
      <c r="J36" s="112"/>
      <c r="K36" s="102"/>
      <c r="L36" s="102"/>
      <c r="M36" s="102"/>
      <c r="N36" s="102"/>
      <c r="O36" s="102"/>
      <c r="P36" s="102"/>
      <c r="Q36" s="102"/>
      <c r="R36" s="102"/>
    </row>
    <row r="37" spans="2:18" ht="12.75">
      <c r="B37" s="102"/>
      <c r="C37" s="102"/>
      <c r="D37" s="102"/>
      <c r="E37" s="102"/>
      <c r="F37" s="102"/>
      <c r="G37" s="102"/>
      <c r="H37" s="102"/>
      <c r="K37" s="102"/>
      <c r="L37" s="102"/>
      <c r="M37" s="102"/>
      <c r="N37" s="102"/>
      <c r="O37" s="102"/>
      <c r="P37" s="102"/>
      <c r="Q37" s="102"/>
      <c r="R37" s="102"/>
    </row>
    <row r="38" spans="2:18" ht="12.75">
      <c r="B38" s="102"/>
      <c r="C38" s="102"/>
      <c r="D38" s="102"/>
      <c r="E38" s="102"/>
      <c r="F38" s="102"/>
      <c r="G38" s="102"/>
      <c r="H38" s="102"/>
      <c r="K38" s="102"/>
      <c r="L38" s="102"/>
      <c r="M38" s="102"/>
      <c r="N38" s="102"/>
      <c r="O38" s="102"/>
      <c r="P38" s="102"/>
      <c r="Q38" s="102"/>
      <c r="R38" s="102"/>
    </row>
    <row r="39" spans="2:18" ht="12.75">
      <c r="B39" s="102"/>
      <c r="C39" s="102"/>
      <c r="D39" s="102"/>
      <c r="E39" s="102"/>
      <c r="F39" s="102"/>
      <c r="G39" s="102"/>
      <c r="H39" s="102"/>
      <c r="K39" s="102"/>
      <c r="L39" s="102"/>
      <c r="M39" s="102"/>
      <c r="N39" s="102"/>
      <c r="O39" s="102"/>
      <c r="P39" s="102"/>
      <c r="Q39" s="102"/>
      <c r="R39" s="102"/>
    </row>
    <row r="40" spans="2:18" ht="12.75">
      <c r="B40" s="102"/>
      <c r="C40" s="102"/>
      <c r="D40" s="102"/>
      <c r="E40" s="102"/>
      <c r="F40" s="102"/>
      <c r="G40" s="102"/>
      <c r="H40" s="102"/>
      <c r="K40" s="102"/>
      <c r="L40" s="102"/>
      <c r="M40" s="102"/>
      <c r="N40" s="102"/>
      <c r="O40" s="102"/>
      <c r="P40" s="102"/>
      <c r="Q40" s="102"/>
      <c r="R40" s="102"/>
    </row>
    <row r="41" spans="2:18" ht="12.75">
      <c r="B41" s="102"/>
      <c r="C41" s="102"/>
      <c r="D41" s="102"/>
      <c r="E41" s="102"/>
      <c r="F41" s="102"/>
      <c r="G41" s="102"/>
      <c r="H41" s="102"/>
      <c r="I41" s="102"/>
      <c r="J41" s="102"/>
      <c r="K41" s="102"/>
      <c r="L41" s="102"/>
      <c r="M41" s="102"/>
      <c r="N41" s="102"/>
      <c r="O41" s="102"/>
      <c r="P41" s="102"/>
      <c r="Q41" s="102"/>
      <c r="R41" s="102"/>
    </row>
    <row r="42" spans="2:18" ht="12.75">
      <c r="B42" s="102"/>
      <c r="C42" s="102"/>
      <c r="D42" s="102"/>
      <c r="E42" s="102"/>
      <c r="F42" s="102"/>
      <c r="G42" s="102"/>
      <c r="H42" s="102"/>
      <c r="I42" s="102"/>
      <c r="J42" s="102"/>
      <c r="K42" s="102"/>
      <c r="L42" s="102"/>
      <c r="M42" s="102"/>
      <c r="N42" s="102"/>
      <c r="O42" s="102"/>
      <c r="P42" s="102"/>
      <c r="Q42" s="102"/>
      <c r="R42" s="102"/>
    </row>
    <row r="43" spans="2:18" ht="12.75">
      <c r="B43" s="102"/>
      <c r="C43" s="102"/>
      <c r="D43" s="102"/>
      <c r="E43" s="102"/>
      <c r="F43" s="102"/>
      <c r="G43" s="102"/>
      <c r="H43" s="102"/>
      <c r="I43" s="102"/>
      <c r="J43" s="102"/>
      <c r="K43" s="102"/>
      <c r="L43" s="102"/>
      <c r="M43" s="102"/>
      <c r="N43" s="102"/>
      <c r="O43" s="102"/>
      <c r="P43" s="102"/>
      <c r="Q43" s="102"/>
      <c r="R43" s="102"/>
    </row>
    <row r="44" spans="2:18" ht="12.75">
      <c r="B44" s="102"/>
      <c r="C44" s="102"/>
      <c r="D44" s="102"/>
      <c r="E44" s="102"/>
      <c r="F44" s="102"/>
      <c r="G44" s="102"/>
      <c r="H44" s="102"/>
      <c r="I44" s="102"/>
      <c r="J44" s="102"/>
      <c r="K44" s="102"/>
      <c r="L44" s="102"/>
      <c r="M44" s="102"/>
      <c r="N44" s="102"/>
      <c r="O44" s="102"/>
      <c r="P44" s="102"/>
      <c r="Q44" s="102"/>
      <c r="R44" s="102"/>
    </row>
    <row r="45" spans="2:18" ht="12.75">
      <c r="B45" s="102"/>
      <c r="C45" s="102"/>
      <c r="D45" s="102"/>
      <c r="E45" s="102"/>
      <c r="F45" s="102"/>
      <c r="G45" s="102"/>
      <c r="H45" s="102"/>
      <c r="I45" s="102"/>
      <c r="J45" s="102"/>
      <c r="K45" s="102"/>
      <c r="L45" s="102"/>
      <c r="M45" s="102"/>
      <c r="N45" s="102"/>
      <c r="O45" s="102"/>
      <c r="P45" s="102"/>
      <c r="Q45" s="102"/>
      <c r="R45" s="102"/>
    </row>
    <row r="46" spans="2:18" ht="12.75">
      <c r="B46" s="102"/>
      <c r="C46" s="102"/>
      <c r="D46" s="102"/>
      <c r="E46" s="102"/>
      <c r="F46" s="102"/>
      <c r="G46" s="102"/>
      <c r="H46" s="102"/>
      <c r="I46" s="102"/>
      <c r="J46" s="102"/>
      <c r="K46" s="102"/>
      <c r="L46" s="102"/>
      <c r="M46" s="102"/>
      <c r="N46" s="102"/>
      <c r="O46" s="102"/>
      <c r="P46" s="102"/>
      <c r="Q46" s="102"/>
      <c r="R46" s="102"/>
    </row>
    <row r="47" spans="2:18" ht="12.75">
      <c r="B47" s="102"/>
      <c r="C47" s="102"/>
      <c r="D47" s="102"/>
      <c r="E47" s="102"/>
      <c r="F47" s="102"/>
      <c r="G47" s="102"/>
      <c r="H47" s="102"/>
      <c r="I47" s="102"/>
      <c r="J47" s="102"/>
      <c r="K47" s="102"/>
      <c r="L47" s="102"/>
      <c r="M47" s="102"/>
      <c r="N47" s="102"/>
      <c r="O47" s="102"/>
      <c r="P47" s="102"/>
      <c r="Q47" s="102"/>
      <c r="R47" s="102"/>
    </row>
    <row r="48" spans="2:18" ht="12.75">
      <c r="B48" s="102"/>
      <c r="C48" s="102"/>
      <c r="D48" s="102"/>
      <c r="E48" s="102"/>
      <c r="F48" s="102"/>
      <c r="G48" s="102"/>
      <c r="H48" s="102"/>
      <c r="I48" s="102"/>
      <c r="J48" s="102"/>
      <c r="K48" s="102"/>
      <c r="L48" s="102"/>
      <c r="M48" s="102"/>
      <c r="N48" s="102"/>
      <c r="O48" s="102"/>
      <c r="P48" s="102"/>
      <c r="Q48" s="102"/>
      <c r="R48" s="102"/>
    </row>
    <row r="49" spans="2:18" ht="12.75">
      <c r="B49" s="102"/>
      <c r="C49" s="102"/>
      <c r="D49" s="102"/>
      <c r="E49" s="102"/>
      <c r="F49" s="102"/>
      <c r="G49" s="102"/>
      <c r="H49" s="102"/>
      <c r="I49" s="102"/>
      <c r="J49" s="102"/>
      <c r="K49" s="102"/>
      <c r="L49" s="102"/>
      <c r="M49" s="102"/>
      <c r="N49" s="102"/>
      <c r="O49" s="102"/>
      <c r="P49" s="102"/>
      <c r="Q49" s="102"/>
      <c r="R49" s="102"/>
    </row>
    <row r="50" spans="2:18" ht="12.75">
      <c r="B50" s="102"/>
      <c r="C50" s="102"/>
      <c r="D50" s="102"/>
      <c r="E50" s="102"/>
      <c r="F50" s="102"/>
      <c r="G50" s="102"/>
      <c r="H50" s="102"/>
      <c r="I50" s="102"/>
      <c r="J50" s="102"/>
      <c r="K50" s="102"/>
      <c r="L50" s="102"/>
      <c r="M50" s="102"/>
      <c r="N50" s="102"/>
      <c r="O50" s="102"/>
      <c r="P50" s="102"/>
      <c r="Q50" s="102"/>
      <c r="R50" s="102"/>
    </row>
    <row r="51" spans="2:18" ht="12.75">
      <c r="B51" s="102"/>
      <c r="C51" s="102"/>
      <c r="D51" s="102"/>
      <c r="E51" s="102"/>
      <c r="F51" s="102"/>
      <c r="G51" s="102"/>
      <c r="H51" s="102"/>
      <c r="I51" s="102"/>
      <c r="J51" s="102"/>
      <c r="K51" s="102"/>
      <c r="L51" s="102"/>
      <c r="M51" s="102"/>
      <c r="N51" s="102"/>
      <c r="O51" s="102"/>
      <c r="P51" s="102"/>
      <c r="Q51" s="102"/>
      <c r="R51" s="102"/>
    </row>
  </sheetData>
  <mergeCells count="10">
    <mergeCell ref="L13:M13"/>
    <mergeCell ref="B13:C13"/>
    <mergeCell ref="D13:E13"/>
    <mergeCell ref="F13:G13"/>
    <mergeCell ref="J13:K13"/>
    <mergeCell ref="J11:K11"/>
    <mergeCell ref="D12:E12"/>
    <mergeCell ref="F12:G12"/>
    <mergeCell ref="H12:I12"/>
    <mergeCell ref="J12:K12"/>
  </mergeCells>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N30"/>
  <sheetViews>
    <sheetView showGridLines="0" workbookViewId="0" topLeftCell="A28">
      <selection activeCell="L60" sqref="L60"/>
    </sheetView>
  </sheetViews>
  <sheetFormatPr defaultColWidth="8.00390625" defaultRowHeight="14.25"/>
  <cols>
    <col min="1" max="16384" width="8.00390625" style="1" customWidth="1"/>
  </cols>
  <sheetData>
    <row r="1" spans="1:14" ht="12.75">
      <c r="A1" s="114" t="s">
        <v>100</v>
      </c>
      <c r="N1" s="54" t="s">
        <v>603</v>
      </c>
    </row>
    <row r="3" ht="12.75">
      <c r="A3" s="10" t="s">
        <v>70</v>
      </c>
    </row>
    <row r="6" ht="12.75">
      <c r="A6" s="4" t="s">
        <v>167</v>
      </c>
    </row>
    <row r="8" ht="12.75">
      <c r="A8" s="114" t="s">
        <v>263</v>
      </c>
    </row>
    <row r="9" ht="12.75">
      <c r="A9" s="114" t="s">
        <v>264</v>
      </c>
    </row>
    <row r="10" ht="12.75">
      <c r="A10" s="114" t="s">
        <v>265</v>
      </c>
    </row>
    <row r="11" ht="12.75">
      <c r="A11" s="114" t="s">
        <v>163</v>
      </c>
    </row>
    <row r="13" ht="12.75">
      <c r="A13" s="1" t="s">
        <v>587</v>
      </c>
    </row>
    <row r="16" spans="4:14" ht="12.75">
      <c r="D16" s="43" t="s">
        <v>588</v>
      </c>
      <c r="E16" s="43"/>
      <c r="F16" s="43" t="s">
        <v>589</v>
      </c>
      <c r="G16" s="43"/>
      <c r="H16" s="43" t="s">
        <v>588</v>
      </c>
      <c r="I16" s="43"/>
      <c r="J16" s="43" t="s">
        <v>589</v>
      </c>
      <c r="K16" s="43"/>
      <c r="L16" s="43" t="s">
        <v>588</v>
      </c>
      <c r="M16" s="43"/>
      <c r="N16" s="43" t="s">
        <v>589</v>
      </c>
    </row>
    <row r="17" spans="4:14" ht="12.75">
      <c r="D17" s="168" t="s">
        <v>579</v>
      </c>
      <c r="E17" s="43"/>
      <c r="F17" s="168" t="s">
        <v>579</v>
      </c>
      <c r="G17" s="43"/>
      <c r="H17" s="168" t="s">
        <v>579</v>
      </c>
      <c r="I17" s="43"/>
      <c r="J17" s="168" t="s">
        <v>579</v>
      </c>
      <c r="K17" s="43"/>
      <c r="L17" s="168" t="s">
        <v>285</v>
      </c>
      <c r="M17" s="168"/>
      <c r="N17" s="168" t="s">
        <v>285</v>
      </c>
    </row>
    <row r="18" spans="1:14" ht="12.75">
      <c r="A18" s="414" t="s">
        <v>55</v>
      </c>
      <c r="B18" s="9"/>
      <c r="C18" s="9"/>
      <c r="D18" s="55">
        <v>2004</v>
      </c>
      <c r="E18" s="55"/>
      <c r="F18" s="55">
        <v>2004</v>
      </c>
      <c r="G18" s="55"/>
      <c r="H18" s="55">
        <v>2003</v>
      </c>
      <c r="I18" s="55"/>
      <c r="J18" s="55">
        <v>2003</v>
      </c>
      <c r="K18" s="55"/>
      <c r="L18" s="55">
        <v>2003</v>
      </c>
      <c r="M18" s="55"/>
      <c r="N18" s="55">
        <v>2003</v>
      </c>
    </row>
    <row r="20" spans="1:14" ht="12.75">
      <c r="A20" s="1" t="s">
        <v>590</v>
      </c>
      <c r="D20" s="1">
        <v>14.15</v>
      </c>
      <c r="F20" s="1">
        <v>14.19</v>
      </c>
      <c r="H20" s="75">
        <v>12.87</v>
      </c>
      <c r="I20" s="75"/>
      <c r="J20" s="75">
        <v>12.5649</v>
      </c>
      <c r="L20" s="75">
        <v>13.9</v>
      </c>
      <c r="N20" s="1">
        <v>12.73</v>
      </c>
    </row>
    <row r="21" spans="8:12" ht="12.75">
      <c r="H21" s="75"/>
      <c r="I21" s="75"/>
      <c r="J21" s="75"/>
      <c r="L21" s="75"/>
    </row>
    <row r="22" spans="1:14" ht="12.75">
      <c r="A22" s="1" t="s">
        <v>591</v>
      </c>
      <c r="D22" s="1">
        <v>197.88</v>
      </c>
      <c r="F22" s="1">
        <v>197.61</v>
      </c>
      <c r="H22" s="75">
        <v>198.142</v>
      </c>
      <c r="I22" s="75"/>
      <c r="J22" s="75">
        <v>191.271</v>
      </c>
      <c r="L22" s="75">
        <v>191.85</v>
      </c>
      <c r="N22" s="1">
        <v>189.32</v>
      </c>
    </row>
    <row r="23" spans="8:12" ht="12.75">
      <c r="H23" s="75"/>
      <c r="I23" s="75"/>
      <c r="J23" s="75"/>
      <c r="L23" s="75"/>
    </row>
    <row r="24" spans="1:14" ht="12.75">
      <c r="A24" s="1" t="s">
        <v>592</v>
      </c>
      <c r="D24" s="1">
        <v>6.89</v>
      </c>
      <c r="F24" s="1">
        <v>6.93</v>
      </c>
      <c r="H24" s="75">
        <v>6.2706</v>
      </c>
      <c r="I24" s="75"/>
      <c r="J24" s="75">
        <v>6.1221</v>
      </c>
      <c r="L24" s="75">
        <v>6.8</v>
      </c>
      <c r="N24" s="1">
        <v>6.21</v>
      </c>
    </row>
    <row r="25" spans="8:12" ht="12.75">
      <c r="H25" s="75"/>
      <c r="I25" s="75"/>
      <c r="J25" s="75"/>
      <c r="L25" s="75"/>
    </row>
    <row r="26" spans="1:14" ht="12.75">
      <c r="A26" s="1" t="s">
        <v>593</v>
      </c>
      <c r="D26" s="1">
        <v>3.12</v>
      </c>
      <c r="F26" s="75">
        <v>3.1</v>
      </c>
      <c r="H26" s="75">
        <v>2.9059</v>
      </c>
      <c r="I26" s="75"/>
      <c r="J26" s="75">
        <v>2.8143</v>
      </c>
      <c r="L26" s="75">
        <v>3.04</v>
      </c>
      <c r="N26" s="1">
        <v>2.85</v>
      </c>
    </row>
    <row r="27" spans="8:12" ht="12.75">
      <c r="H27" s="75"/>
      <c r="I27" s="75"/>
      <c r="J27" s="75"/>
      <c r="L27" s="75"/>
    </row>
    <row r="28" spans="1:14" ht="12.75">
      <c r="A28" s="1" t="s">
        <v>594</v>
      </c>
      <c r="D28" s="1">
        <v>61.01</v>
      </c>
      <c r="F28" s="1">
        <v>60.72</v>
      </c>
      <c r="H28" s="75">
        <v>57.1117</v>
      </c>
      <c r="I28" s="75"/>
      <c r="J28" s="75">
        <v>55.92</v>
      </c>
      <c r="L28" s="75">
        <v>60.78</v>
      </c>
      <c r="N28" s="1">
        <v>56.24</v>
      </c>
    </row>
    <row r="29" spans="8:12" ht="12.75">
      <c r="H29" s="75"/>
      <c r="I29" s="75"/>
      <c r="J29" s="75"/>
      <c r="L29" s="75"/>
    </row>
    <row r="30" spans="1:14" ht="12.75">
      <c r="A30" s="1" t="s">
        <v>595</v>
      </c>
      <c r="D30" s="1">
        <v>1.81</v>
      </c>
      <c r="F30" s="1">
        <v>1.82</v>
      </c>
      <c r="H30" s="75">
        <v>1.6502</v>
      </c>
      <c r="I30" s="75"/>
      <c r="J30" s="75">
        <v>1.6111</v>
      </c>
      <c r="L30" s="75">
        <v>1.79</v>
      </c>
      <c r="N30" s="75">
        <v>1.64</v>
      </c>
    </row>
  </sheetData>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showGridLines="0" zoomScaleSheetLayoutView="75" workbookViewId="0" topLeftCell="A1">
      <selection activeCell="A1" sqref="A1"/>
    </sheetView>
  </sheetViews>
  <sheetFormatPr defaultColWidth="9.00390625" defaultRowHeight="14.25"/>
  <cols>
    <col min="1" max="9" width="8.00390625" style="1" customWidth="1"/>
    <col min="10" max="13" width="9.375" style="1" customWidth="1"/>
    <col min="14" max="14" width="9.25390625" style="1" bestFit="1" customWidth="1"/>
    <col min="15" max="15" width="10.50390625" style="1" customWidth="1"/>
    <col min="16" max="16384" width="8.00390625" style="1" customWidth="1"/>
  </cols>
  <sheetData>
    <row r="1" spans="1:15" ht="12.75">
      <c r="A1" s="1" t="str">
        <f>'HY 2004analysts schs index '!A1</f>
        <v>Date: 27 July 2004</v>
      </c>
      <c r="O1" s="54" t="s">
        <v>203</v>
      </c>
    </row>
    <row r="3" ht="12.75">
      <c r="A3" s="10" t="s">
        <v>70</v>
      </c>
    </row>
    <row r="4" ht="12.75">
      <c r="A4" s="10"/>
    </row>
    <row r="5" ht="12.75">
      <c r="A5" s="11" t="s">
        <v>181</v>
      </c>
    </row>
    <row r="7" spans="1:15" ht="12.75">
      <c r="A7" s="4" t="s">
        <v>99</v>
      </c>
      <c r="J7" s="3"/>
      <c r="K7" s="3"/>
      <c r="L7" s="3"/>
      <c r="M7" s="3"/>
      <c r="N7" s="12" t="s">
        <v>204</v>
      </c>
      <c r="O7" s="3"/>
    </row>
    <row r="8" spans="10:15" ht="12.75">
      <c r="J8" s="3"/>
      <c r="K8" s="3"/>
      <c r="L8" s="3"/>
      <c r="M8" s="3"/>
      <c r="N8" s="12" t="s">
        <v>205</v>
      </c>
      <c r="O8" s="3"/>
    </row>
    <row r="9" spans="10:15" ht="12.75">
      <c r="J9" s="3"/>
      <c r="K9" s="3"/>
      <c r="L9" s="3"/>
      <c r="M9" s="12" t="s">
        <v>206</v>
      </c>
      <c r="N9" s="12" t="s">
        <v>68</v>
      </c>
      <c r="O9" s="12" t="s">
        <v>207</v>
      </c>
    </row>
    <row r="10" spans="10:15" ht="12.75">
      <c r="J10" s="12" t="s">
        <v>208</v>
      </c>
      <c r="K10" s="12" t="s">
        <v>209</v>
      </c>
      <c r="L10" s="12" t="s">
        <v>210</v>
      </c>
      <c r="M10" s="12" t="s">
        <v>211</v>
      </c>
      <c r="N10" s="12" t="s">
        <v>211</v>
      </c>
      <c r="O10" s="12" t="s">
        <v>212</v>
      </c>
    </row>
    <row r="11" spans="1:15" ht="12.75">
      <c r="A11" s="13" t="s">
        <v>714</v>
      </c>
      <c r="B11" s="9"/>
      <c r="C11" s="9"/>
      <c r="D11" s="9"/>
      <c r="E11" s="9"/>
      <c r="F11" s="9"/>
      <c r="G11" s="9"/>
      <c r="H11" s="9"/>
      <c r="I11" s="9"/>
      <c r="J11" s="14" t="s">
        <v>213</v>
      </c>
      <c r="K11" s="14" t="s">
        <v>213</v>
      </c>
      <c r="L11" s="14" t="s">
        <v>213</v>
      </c>
      <c r="M11" s="14" t="s">
        <v>213</v>
      </c>
      <c r="N11" s="14" t="s">
        <v>213</v>
      </c>
      <c r="O11" s="14" t="s">
        <v>214</v>
      </c>
    </row>
    <row r="13" spans="1:11" ht="12.75">
      <c r="A13" s="1" t="s">
        <v>215</v>
      </c>
      <c r="K13" s="15"/>
    </row>
    <row r="14" spans="1:15" ht="12.75">
      <c r="A14" s="1" t="s">
        <v>216</v>
      </c>
      <c r="J14" s="182">
        <v>563</v>
      </c>
      <c r="K14" s="182">
        <v>-167</v>
      </c>
      <c r="L14" s="182">
        <f>SUM(J14:K14)</f>
        <v>396</v>
      </c>
      <c r="M14" s="239" t="s">
        <v>311</v>
      </c>
      <c r="N14" s="182">
        <f>SUM(L14:M14)</f>
        <v>396</v>
      </c>
      <c r="O14" s="247">
        <v>19.8</v>
      </c>
    </row>
    <row r="15" spans="10:15" ht="12.75">
      <c r="J15" s="182"/>
      <c r="K15" s="182"/>
      <c r="L15" s="182"/>
      <c r="M15" s="182"/>
      <c r="N15" s="182"/>
      <c r="O15" s="247"/>
    </row>
    <row r="16" spans="1:15" ht="12.75">
      <c r="A16" s="1" t="s">
        <v>217</v>
      </c>
      <c r="J16" s="182">
        <v>-49</v>
      </c>
      <c r="K16" s="239" t="s">
        <v>311</v>
      </c>
      <c r="L16" s="182">
        <f>SUM(J16:K16)</f>
        <v>-49</v>
      </c>
      <c r="M16" s="239" t="s">
        <v>311</v>
      </c>
      <c r="N16" s="182">
        <f>SUM(L16:M16)</f>
        <v>-49</v>
      </c>
      <c r="O16" s="247">
        <v>-2.4</v>
      </c>
    </row>
    <row r="17" spans="10:15" ht="12.75">
      <c r="J17" s="182"/>
      <c r="K17" s="182"/>
      <c r="L17" s="182"/>
      <c r="M17" s="182"/>
      <c r="N17" s="182"/>
      <c r="O17" s="182"/>
    </row>
    <row r="18" spans="1:14" ht="12.75">
      <c r="A18" s="114" t="s">
        <v>686</v>
      </c>
      <c r="J18" s="182"/>
      <c r="K18" s="182"/>
      <c r="L18" s="182"/>
      <c r="M18" s="182"/>
      <c r="N18" s="182"/>
    </row>
    <row r="19" spans="1:15" ht="12.75">
      <c r="A19" s="114" t="s">
        <v>687</v>
      </c>
      <c r="J19" s="182">
        <v>-26</v>
      </c>
      <c r="K19" s="182">
        <v>-10</v>
      </c>
      <c r="L19" s="182">
        <f>SUM(J19:K19)</f>
        <v>-36</v>
      </c>
      <c r="M19" s="181">
        <v>-7</v>
      </c>
      <c r="N19" s="182">
        <f>SUM(L19:M19)</f>
        <v>-43</v>
      </c>
      <c r="O19" s="247">
        <v>-2.2</v>
      </c>
    </row>
    <row r="20" spans="10:15" ht="12.75">
      <c r="J20" s="182"/>
      <c r="K20" s="182"/>
      <c r="L20" s="182"/>
      <c r="M20" s="182"/>
      <c r="N20" s="182"/>
      <c r="O20" s="247"/>
    </row>
    <row r="21" spans="1:15" ht="12.75">
      <c r="A21" s="114" t="s">
        <v>697</v>
      </c>
      <c r="J21" s="182">
        <v>21</v>
      </c>
      <c r="K21" s="182">
        <v>-11</v>
      </c>
      <c r="L21" s="182">
        <f>SUM(J21:K21)</f>
        <v>10</v>
      </c>
      <c r="M21" s="239" t="s">
        <v>311</v>
      </c>
      <c r="N21" s="182">
        <f>SUM(L21:M21)</f>
        <v>10</v>
      </c>
      <c r="O21" s="247">
        <v>0.5</v>
      </c>
    </row>
    <row r="22" spans="10:15" ht="12.75">
      <c r="J22" s="182"/>
      <c r="K22" s="182"/>
      <c r="L22" s="182"/>
      <c r="M22" s="182"/>
      <c r="N22" s="182"/>
      <c r="O22" s="247"/>
    </row>
    <row r="23" spans="10:15" ht="12.75">
      <c r="J23" s="182"/>
      <c r="K23" s="182"/>
      <c r="L23" s="182"/>
      <c r="M23" s="182"/>
      <c r="N23" s="182"/>
      <c r="O23" s="182"/>
    </row>
    <row r="24" spans="1:15" ht="12.75">
      <c r="A24" s="1" t="s">
        <v>218</v>
      </c>
      <c r="J24" s="185">
        <f aca="true" t="shared" si="0" ref="J24:O24">SUM(J13:J21)</f>
        <v>509</v>
      </c>
      <c r="K24" s="185">
        <f t="shared" si="0"/>
        <v>-188</v>
      </c>
      <c r="L24" s="185">
        <f t="shared" si="0"/>
        <v>321</v>
      </c>
      <c r="M24" s="185">
        <f t="shared" si="0"/>
        <v>-7</v>
      </c>
      <c r="N24" s="185">
        <f t="shared" si="0"/>
        <v>314</v>
      </c>
      <c r="O24" s="248">
        <f t="shared" si="0"/>
        <v>15.700000000000003</v>
      </c>
    </row>
    <row r="25" spans="10:15" ht="12.75">
      <c r="J25" s="15"/>
      <c r="K25" s="15"/>
      <c r="L25" s="15"/>
      <c r="M25" s="15"/>
      <c r="N25" s="15"/>
      <c r="O25" s="15"/>
    </row>
    <row r="26" spans="1:15" ht="12.75">
      <c r="A26" s="18" t="s">
        <v>293</v>
      </c>
      <c r="J26" s="15"/>
      <c r="K26" s="15"/>
      <c r="L26" s="15"/>
      <c r="M26" s="15"/>
      <c r="N26" s="15"/>
      <c r="O26" s="19"/>
    </row>
    <row r="27" ht="12.75">
      <c r="O27" s="20"/>
    </row>
    <row r="28" spans="1:8" ht="12.75">
      <c r="A28" s="1" t="s">
        <v>220</v>
      </c>
      <c r="B28" s="114" t="s">
        <v>626</v>
      </c>
      <c r="G28" s="72"/>
      <c r="H28" s="72"/>
    </row>
    <row r="30" ht="12.75">
      <c r="B30" s="114"/>
    </row>
  </sheetData>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92" r:id="rId1"/>
</worksheet>
</file>

<file path=xl/worksheets/sheet20.xml><?xml version="1.0" encoding="utf-8"?>
<worksheet xmlns="http://schemas.openxmlformats.org/spreadsheetml/2006/main" xmlns:r="http://schemas.openxmlformats.org/officeDocument/2006/relationships">
  <sheetPr>
    <pageSetUpPr fitToPage="1"/>
  </sheetPr>
  <dimension ref="A1:R68"/>
  <sheetViews>
    <sheetView showGridLines="0" zoomScale="75" zoomScaleNormal="75" workbookViewId="0" topLeftCell="A17">
      <selection activeCell="L60" sqref="L60"/>
    </sheetView>
  </sheetViews>
  <sheetFormatPr defaultColWidth="14.25390625" defaultRowHeight="25.5" customHeight="1"/>
  <cols>
    <col min="1" max="1" width="5.00390625" style="123" customWidth="1"/>
    <col min="2" max="2" width="4.00390625" style="123" customWidth="1"/>
    <col min="3" max="3" width="14.375" style="123" customWidth="1"/>
    <col min="4" max="4" width="8.00390625" style="123" customWidth="1"/>
    <col min="5" max="5" width="8.25390625" style="123" customWidth="1"/>
    <col min="6" max="6" width="8.00390625" style="123" customWidth="1"/>
    <col min="7" max="8" width="14.50390625" style="130" customWidth="1"/>
    <col min="9" max="9" width="14.50390625" style="123" customWidth="1"/>
    <col min="10" max="10" width="4.125" style="123" hidden="1" customWidth="1"/>
    <col min="11" max="11" width="16.00390625" style="123" customWidth="1"/>
    <col min="12" max="12" width="15.125" style="123" customWidth="1"/>
    <col min="13" max="13" width="11.25390625" style="123" customWidth="1"/>
    <col min="14" max="14" width="13.50390625" style="122" customWidth="1"/>
    <col min="15" max="15" width="16.00390625" style="122" customWidth="1"/>
    <col min="16" max="16" width="14.25390625" style="125" customWidth="1"/>
    <col min="17" max="16384" width="14.25390625" style="123" customWidth="1"/>
  </cols>
  <sheetData>
    <row r="1" spans="1:16" s="117" customFormat="1" ht="12.75" customHeight="1">
      <c r="A1" s="114" t="s">
        <v>100</v>
      </c>
      <c r="B1" s="8"/>
      <c r="C1" s="8"/>
      <c r="D1" s="8"/>
      <c r="F1" s="118"/>
      <c r="G1" s="118"/>
      <c r="H1" s="118"/>
      <c r="I1" s="118"/>
      <c r="J1" s="118"/>
      <c r="L1" s="119"/>
      <c r="M1" s="119"/>
      <c r="N1" s="120"/>
      <c r="O1" s="90" t="s">
        <v>741</v>
      </c>
      <c r="P1" s="118"/>
    </row>
    <row r="2" spans="1:13" s="117" customFormat="1" ht="12.75" customHeight="1">
      <c r="A2" s="8"/>
      <c r="B2" s="8"/>
      <c r="C2" s="8"/>
      <c r="D2" s="8"/>
      <c r="E2" s="8"/>
      <c r="F2" s="118"/>
      <c r="G2" s="118"/>
      <c r="H2" s="118"/>
      <c r="I2" s="118"/>
      <c r="J2" s="118"/>
      <c r="K2" s="121"/>
      <c r="L2" s="119"/>
      <c r="M2" s="119"/>
    </row>
    <row r="3" spans="1:15" ht="12.75" customHeight="1">
      <c r="A3" s="10" t="s">
        <v>70</v>
      </c>
      <c r="B3" s="8"/>
      <c r="C3" s="8"/>
      <c r="D3" s="8"/>
      <c r="E3" s="8"/>
      <c r="F3" s="122"/>
      <c r="G3" s="123"/>
      <c r="H3" s="123"/>
      <c r="K3" s="121"/>
      <c r="N3" s="124"/>
      <c r="O3" s="124"/>
    </row>
    <row r="4" spans="1:15" ht="12.75" customHeight="1">
      <c r="A4" s="10"/>
      <c r="B4" s="8"/>
      <c r="C4" s="8"/>
      <c r="D4" s="8"/>
      <c r="E4" s="8"/>
      <c r="F4" s="122"/>
      <c r="G4" s="123"/>
      <c r="H4" s="123"/>
      <c r="K4" s="121"/>
      <c r="N4" s="124"/>
      <c r="O4" s="124"/>
    </row>
    <row r="5" spans="3:15" ht="12.75" customHeight="1">
      <c r="C5" s="8"/>
      <c r="D5" s="8"/>
      <c r="E5" s="8"/>
      <c r="F5" s="122"/>
      <c r="G5" s="123"/>
      <c r="H5" s="123"/>
      <c r="K5" s="121"/>
      <c r="N5" s="124"/>
      <c r="O5" s="124"/>
    </row>
    <row r="6" spans="1:15" ht="12.75" customHeight="1">
      <c r="A6" s="11"/>
      <c r="B6" s="8"/>
      <c r="C6" s="8"/>
      <c r="D6" s="8"/>
      <c r="E6" s="8"/>
      <c r="F6" s="122"/>
      <c r="G6" s="123"/>
      <c r="H6" s="123"/>
      <c r="I6" s="330" t="s">
        <v>99</v>
      </c>
      <c r="K6" s="786" t="s">
        <v>56</v>
      </c>
      <c r="L6" s="786"/>
      <c r="N6" s="787" t="s">
        <v>65</v>
      </c>
      <c r="O6" s="787"/>
    </row>
    <row r="7" spans="8:15" ht="12.75" customHeight="1">
      <c r="H7" s="123"/>
      <c r="I7" s="173"/>
      <c r="K7" s="126"/>
      <c r="L7" s="126"/>
      <c r="N7" s="124"/>
      <c r="O7" s="124"/>
    </row>
    <row r="8" spans="2:15" ht="12.75" customHeight="1">
      <c r="B8" s="8"/>
      <c r="C8" s="8"/>
      <c r="D8" s="8"/>
      <c r="E8" s="8"/>
      <c r="F8" s="122"/>
      <c r="G8" s="123"/>
      <c r="H8" s="123"/>
      <c r="K8" s="127"/>
      <c r="L8" s="121" t="s">
        <v>673</v>
      </c>
      <c r="M8" s="121"/>
      <c r="N8" s="124"/>
      <c r="O8" s="121" t="s">
        <v>673</v>
      </c>
    </row>
    <row r="9" spans="1:15" ht="12.75" customHeight="1">
      <c r="A9" s="176" t="s">
        <v>168</v>
      </c>
      <c r="B9" s="177"/>
      <c r="C9" s="177"/>
      <c r="D9" s="177"/>
      <c r="E9" s="177"/>
      <c r="F9" s="177"/>
      <c r="G9" s="178"/>
      <c r="H9" s="123"/>
      <c r="L9" s="121" t="s">
        <v>99</v>
      </c>
      <c r="M9" s="121"/>
      <c r="N9" s="124"/>
      <c r="O9" s="121" t="s">
        <v>99</v>
      </c>
    </row>
    <row r="10" spans="1:15" ht="12.75" customHeight="1">
      <c r="A10" s="122"/>
      <c r="B10" s="122"/>
      <c r="C10" s="122"/>
      <c r="D10" s="122"/>
      <c r="E10" s="122"/>
      <c r="F10" s="122"/>
      <c r="G10" s="123"/>
      <c r="H10" s="123"/>
      <c r="I10" s="330" t="s">
        <v>674</v>
      </c>
      <c r="K10" s="124" t="s">
        <v>75</v>
      </c>
      <c r="L10" s="121" t="s">
        <v>605</v>
      </c>
      <c r="M10" s="121"/>
      <c r="N10" s="121" t="s">
        <v>75</v>
      </c>
      <c r="O10" s="121" t="s">
        <v>605</v>
      </c>
    </row>
    <row r="11" spans="2:15" ht="12.75" customHeight="1">
      <c r="B11" s="122"/>
      <c r="C11" s="122"/>
      <c r="D11" s="122"/>
      <c r="E11" s="122"/>
      <c r="F11" s="122"/>
      <c r="G11" s="123"/>
      <c r="H11" s="123"/>
      <c r="I11" s="121"/>
      <c r="K11" s="121" t="s">
        <v>349</v>
      </c>
      <c r="L11" s="121" t="s">
        <v>348</v>
      </c>
      <c r="M11" s="121"/>
      <c r="N11" s="121" t="s">
        <v>349</v>
      </c>
      <c r="O11" s="121" t="s">
        <v>348</v>
      </c>
    </row>
    <row r="12" spans="1:15" ht="12.75" customHeight="1">
      <c r="A12" s="13" t="s">
        <v>181</v>
      </c>
      <c r="B12" s="128"/>
      <c r="C12" s="128"/>
      <c r="D12" s="128"/>
      <c r="E12" s="128"/>
      <c r="F12" s="128"/>
      <c r="G12" s="175"/>
      <c r="H12" s="128"/>
      <c r="I12" s="172" t="s">
        <v>213</v>
      </c>
      <c r="J12" s="128"/>
      <c r="K12" s="129" t="s">
        <v>213</v>
      </c>
      <c r="L12" s="129" t="s">
        <v>213</v>
      </c>
      <c r="M12" s="129"/>
      <c r="N12" s="129" t="s">
        <v>213</v>
      </c>
      <c r="O12" s="129" t="s">
        <v>213</v>
      </c>
    </row>
    <row r="13" spans="1:15" ht="12.75" customHeight="1">
      <c r="A13" s="130"/>
      <c r="K13" s="131"/>
      <c r="L13" s="131"/>
      <c r="M13" s="131"/>
      <c r="N13" s="131"/>
      <c r="O13" s="131"/>
    </row>
    <row r="14" spans="1:15" ht="12.75" customHeight="1">
      <c r="A14" s="132" t="s">
        <v>193</v>
      </c>
      <c r="B14" s="132"/>
      <c r="C14" s="132"/>
      <c r="D14" s="132"/>
      <c r="E14" s="132"/>
      <c r="F14" s="132"/>
      <c r="G14" s="133"/>
      <c r="H14" s="133"/>
      <c r="I14" s="132"/>
      <c r="J14" s="132"/>
      <c r="N14" s="123"/>
      <c r="O14" s="123"/>
    </row>
    <row r="15" spans="1:15" ht="12.75" customHeight="1">
      <c r="A15" s="132"/>
      <c r="B15" s="132" t="s">
        <v>185</v>
      </c>
      <c r="C15" s="132"/>
      <c r="D15" s="132"/>
      <c r="E15" s="132"/>
      <c r="F15" s="132"/>
      <c r="G15" s="133"/>
      <c r="H15" s="133"/>
      <c r="I15" s="277">
        <v>82</v>
      </c>
      <c r="J15" s="278"/>
      <c r="K15" s="278">
        <v>94</v>
      </c>
      <c r="L15" s="279">
        <v>83</v>
      </c>
      <c r="M15" s="279"/>
      <c r="N15" s="279">
        <v>148</v>
      </c>
      <c r="O15" s="279">
        <v>133</v>
      </c>
    </row>
    <row r="16" spans="1:15" ht="12.75" customHeight="1">
      <c r="A16" s="132"/>
      <c r="B16" s="132" t="s">
        <v>186</v>
      </c>
      <c r="C16" s="132"/>
      <c r="D16" s="132"/>
      <c r="E16" s="132"/>
      <c r="F16" s="132"/>
      <c r="G16" s="133"/>
      <c r="H16" s="133"/>
      <c r="I16" s="280">
        <v>94</v>
      </c>
      <c r="J16" s="278"/>
      <c r="K16" s="281">
        <v>51</v>
      </c>
      <c r="L16" s="282">
        <v>45</v>
      </c>
      <c r="M16" s="282"/>
      <c r="N16" s="282">
        <v>71</v>
      </c>
      <c r="O16" s="282">
        <v>64</v>
      </c>
    </row>
    <row r="17" spans="1:15" ht="12.75" customHeight="1">
      <c r="A17" s="132"/>
      <c r="B17" s="132" t="s">
        <v>304</v>
      </c>
      <c r="D17" s="132"/>
      <c r="E17" s="132"/>
      <c r="F17" s="132"/>
      <c r="G17" s="133"/>
      <c r="H17" s="133"/>
      <c r="I17" s="283">
        <f>SUM(I15:I16)</f>
        <v>176</v>
      </c>
      <c r="J17" s="279">
        <f>SUM(J15:J16)</f>
        <v>0</v>
      </c>
      <c r="K17" s="279">
        <f>SUM(K15:K16)</f>
        <v>145</v>
      </c>
      <c r="L17" s="279">
        <f>SUM(L15:L16)</f>
        <v>128</v>
      </c>
      <c r="M17" s="279"/>
      <c r="N17" s="279">
        <f>SUM(N15:N16)</f>
        <v>219</v>
      </c>
      <c r="O17" s="279">
        <f>SUM(O15:O16)</f>
        <v>197</v>
      </c>
    </row>
    <row r="18" spans="1:15" ht="12.75" customHeight="1">
      <c r="A18" s="132"/>
      <c r="B18" s="132" t="s">
        <v>604</v>
      </c>
      <c r="C18" s="132"/>
      <c r="D18" s="132"/>
      <c r="E18" s="132"/>
      <c r="F18" s="132"/>
      <c r="G18" s="133"/>
      <c r="H18" s="133"/>
      <c r="I18" s="280">
        <v>-2</v>
      </c>
      <c r="J18" s="278"/>
      <c r="K18" s="281">
        <v>-1</v>
      </c>
      <c r="L18" s="282">
        <v>-1</v>
      </c>
      <c r="M18" s="282"/>
      <c r="N18" s="282">
        <v>-3</v>
      </c>
      <c r="O18" s="282">
        <v>-3</v>
      </c>
    </row>
    <row r="19" spans="2:15" ht="12.75" customHeight="1">
      <c r="B19" s="135" t="s">
        <v>675</v>
      </c>
      <c r="C19" s="132"/>
      <c r="D19" s="132"/>
      <c r="E19" s="132"/>
      <c r="F19" s="132"/>
      <c r="G19" s="133"/>
      <c r="H19" s="133"/>
      <c r="I19" s="283">
        <f>SUM(I17:I18)</f>
        <v>174</v>
      </c>
      <c r="J19" s="279">
        <f>SUM(J17:J18)</f>
        <v>0</v>
      </c>
      <c r="K19" s="279">
        <f>SUM(K17:K18)</f>
        <v>144</v>
      </c>
      <c r="L19" s="279">
        <f>SUM(L17:L18)</f>
        <v>127</v>
      </c>
      <c r="M19" s="279"/>
      <c r="N19" s="279">
        <f>SUM(N17:N18)</f>
        <v>216</v>
      </c>
      <c r="O19" s="279">
        <f>SUM(O17:O18)</f>
        <v>194</v>
      </c>
    </row>
    <row r="20" spans="1:15" ht="12.75" customHeight="1">
      <c r="A20" s="135"/>
      <c r="B20" s="132"/>
      <c r="C20" s="132"/>
      <c r="D20" s="132"/>
      <c r="E20" s="132"/>
      <c r="F20" s="132"/>
      <c r="G20" s="133"/>
      <c r="H20" s="133"/>
      <c r="I20" s="277"/>
      <c r="J20" s="278"/>
      <c r="K20" s="278"/>
      <c r="L20" s="279"/>
      <c r="M20" s="279"/>
      <c r="N20" s="279"/>
      <c r="O20" s="279"/>
    </row>
    <row r="21" spans="1:15" ht="12.75" customHeight="1">
      <c r="A21" s="132" t="s">
        <v>321</v>
      </c>
      <c r="B21" s="132"/>
      <c r="C21" s="132"/>
      <c r="D21" s="132"/>
      <c r="E21" s="132"/>
      <c r="F21" s="132"/>
      <c r="G21" s="133"/>
      <c r="H21" s="133"/>
      <c r="I21" s="277"/>
      <c r="J21" s="278"/>
      <c r="K21" s="278"/>
      <c r="L21" s="284"/>
      <c r="M21" s="284"/>
      <c r="N21" s="284"/>
      <c r="O21" s="284"/>
    </row>
    <row r="22" spans="1:15" ht="12.75" customHeight="1">
      <c r="A22" s="132"/>
      <c r="B22" s="132" t="s">
        <v>185</v>
      </c>
      <c r="C22" s="132"/>
      <c r="D22" s="132"/>
      <c r="E22" s="132"/>
      <c r="F22" s="132"/>
      <c r="G22" s="133"/>
      <c r="H22" s="133"/>
      <c r="I22" s="277">
        <v>135</v>
      </c>
      <c r="J22" s="278"/>
      <c r="K22" s="278">
        <v>123</v>
      </c>
      <c r="L22" s="279">
        <v>110</v>
      </c>
      <c r="M22" s="279"/>
      <c r="N22" s="279">
        <v>291</v>
      </c>
      <c r="O22" s="279">
        <v>263</v>
      </c>
    </row>
    <row r="23" spans="1:15" ht="12.75" customHeight="1">
      <c r="A23" s="132"/>
      <c r="B23" s="132" t="s">
        <v>186</v>
      </c>
      <c r="C23" s="132"/>
      <c r="D23" s="132"/>
      <c r="E23" s="132"/>
      <c r="F23" s="132"/>
      <c r="G23" s="133"/>
      <c r="H23" s="133"/>
      <c r="I23" s="280">
        <v>40</v>
      </c>
      <c r="J23" s="278"/>
      <c r="K23" s="281">
        <v>37</v>
      </c>
      <c r="L23" s="285">
        <v>31</v>
      </c>
      <c r="M23" s="285"/>
      <c r="N23" s="285">
        <v>74</v>
      </c>
      <c r="O23" s="285">
        <v>66</v>
      </c>
    </row>
    <row r="24" spans="1:15" ht="12.75" customHeight="1">
      <c r="A24" s="132"/>
      <c r="B24" s="132" t="s">
        <v>742</v>
      </c>
      <c r="C24" s="132"/>
      <c r="D24" s="132"/>
      <c r="E24" s="132"/>
      <c r="F24" s="132"/>
      <c r="G24" s="133"/>
      <c r="H24" s="133"/>
      <c r="I24" s="277">
        <f>SUM(I22:I23)</f>
        <v>175</v>
      </c>
      <c r="J24" s="277">
        <f aca="true" t="shared" si="0" ref="J24:O24">SUM(J22:J23)</f>
        <v>0</v>
      </c>
      <c r="K24" s="278">
        <f t="shared" si="0"/>
        <v>160</v>
      </c>
      <c r="L24" s="278">
        <f t="shared" si="0"/>
        <v>141</v>
      </c>
      <c r="M24" s="278"/>
      <c r="N24" s="278">
        <f t="shared" si="0"/>
        <v>365</v>
      </c>
      <c r="O24" s="278">
        <f t="shared" si="0"/>
        <v>329</v>
      </c>
    </row>
    <row r="25" spans="1:15" ht="12.75" customHeight="1">
      <c r="A25" s="132"/>
      <c r="B25" s="132" t="s">
        <v>727</v>
      </c>
      <c r="C25" s="132"/>
      <c r="D25" s="132"/>
      <c r="E25" s="132"/>
      <c r="F25" s="132"/>
      <c r="G25" s="133"/>
      <c r="H25" s="133"/>
      <c r="I25" s="280">
        <v>10</v>
      </c>
      <c r="J25" s="281"/>
      <c r="K25" s="281">
        <v>2</v>
      </c>
      <c r="L25" s="285">
        <v>2</v>
      </c>
      <c r="M25" s="285"/>
      <c r="N25" s="285">
        <v>13</v>
      </c>
      <c r="O25" s="285">
        <v>12</v>
      </c>
    </row>
    <row r="26" spans="2:15" ht="12.75" customHeight="1">
      <c r="B26" s="135" t="s">
        <v>104</v>
      </c>
      <c r="C26" s="132"/>
      <c r="D26" s="132"/>
      <c r="E26" s="132"/>
      <c r="F26" s="132"/>
      <c r="G26" s="133"/>
      <c r="H26" s="133"/>
      <c r="I26" s="283">
        <f>SUM(I24:I25)</f>
        <v>185</v>
      </c>
      <c r="J26" s="283">
        <f aca="true" t="shared" si="1" ref="J26:O26">SUM(J24:J25)</f>
        <v>0</v>
      </c>
      <c r="K26" s="279">
        <f t="shared" si="1"/>
        <v>162</v>
      </c>
      <c r="L26" s="279">
        <f t="shared" si="1"/>
        <v>143</v>
      </c>
      <c r="M26" s="279"/>
      <c r="N26" s="279">
        <f t="shared" si="1"/>
        <v>378</v>
      </c>
      <c r="O26" s="279">
        <f t="shared" si="1"/>
        <v>341</v>
      </c>
    </row>
    <row r="27" spans="1:15" ht="12.75" customHeight="1">
      <c r="A27" s="132"/>
      <c r="B27" s="132"/>
      <c r="C27" s="132"/>
      <c r="D27" s="132"/>
      <c r="E27" s="132"/>
      <c r="F27" s="132"/>
      <c r="G27" s="133"/>
      <c r="H27" s="133"/>
      <c r="I27" s="277"/>
      <c r="J27" s="278"/>
      <c r="K27" s="278"/>
      <c r="L27" s="279"/>
      <c r="M27" s="279"/>
      <c r="N27" s="286"/>
      <c r="O27" s="286"/>
    </row>
    <row r="28" spans="1:15" ht="12.75" customHeight="1">
      <c r="A28" s="132" t="s">
        <v>676</v>
      </c>
      <c r="B28" s="132"/>
      <c r="C28" s="132"/>
      <c r="D28" s="132"/>
      <c r="E28" s="132"/>
      <c r="F28" s="132"/>
      <c r="G28" s="133"/>
      <c r="H28" s="133"/>
      <c r="I28" s="277">
        <v>204</v>
      </c>
      <c r="J28" s="278"/>
      <c r="K28" s="278">
        <v>91</v>
      </c>
      <c r="L28" s="279">
        <v>94</v>
      </c>
      <c r="M28" s="279"/>
      <c r="N28" s="279">
        <v>200</v>
      </c>
      <c r="O28" s="279">
        <v>206</v>
      </c>
    </row>
    <row r="29" spans="1:15" ht="12.75" customHeight="1">
      <c r="A29" s="132"/>
      <c r="B29" s="132"/>
      <c r="C29" s="132"/>
      <c r="D29" s="132"/>
      <c r="E29" s="132"/>
      <c r="F29" s="132"/>
      <c r="G29" s="133"/>
      <c r="H29" s="133"/>
      <c r="I29" s="283"/>
      <c r="J29" s="278"/>
      <c r="K29" s="279"/>
      <c r="L29" s="279"/>
      <c r="M29" s="279"/>
      <c r="N29" s="279"/>
      <c r="O29" s="279"/>
    </row>
    <row r="30" spans="1:15" ht="12.75" customHeight="1">
      <c r="A30" s="132" t="s">
        <v>57</v>
      </c>
      <c r="B30" s="132"/>
      <c r="C30" s="132"/>
      <c r="D30" s="132"/>
      <c r="E30" s="132"/>
      <c r="F30" s="132"/>
      <c r="G30" s="133"/>
      <c r="H30" s="133"/>
      <c r="I30" s="287">
        <f>I28+I26+I19</f>
        <v>563</v>
      </c>
      <c r="J30" s="288"/>
      <c r="K30" s="289">
        <f>K28+K26+K19</f>
        <v>397</v>
      </c>
      <c r="L30" s="289">
        <f>L28+L26+L19</f>
        <v>364</v>
      </c>
      <c r="M30" s="289"/>
      <c r="N30" s="289">
        <f>N28+N26+N19</f>
        <v>794</v>
      </c>
      <c r="O30" s="289">
        <f>O28+O26+O19</f>
        <v>741</v>
      </c>
    </row>
    <row r="31" spans="1:15" ht="12.75" customHeight="1">
      <c r="A31" s="132"/>
      <c r="B31" s="132"/>
      <c r="C31" s="132"/>
      <c r="D31" s="132"/>
      <c r="E31" s="132"/>
      <c r="F31" s="132"/>
      <c r="G31" s="133"/>
      <c r="H31" s="133"/>
      <c r="I31" s="277"/>
      <c r="J31" s="288"/>
      <c r="K31" s="278"/>
      <c r="L31" s="290"/>
      <c r="M31" s="290"/>
      <c r="N31" s="290"/>
      <c r="O31" s="290"/>
    </row>
    <row r="32" spans="1:15" ht="12.75" customHeight="1">
      <c r="A32" s="132"/>
      <c r="B32" s="132"/>
      <c r="C32" s="132"/>
      <c r="D32" s="132"/>
      <c r="E32" s="132"/>
      <c r="F32" s="132"/>
      <c r="G32" s="133"/>
      <c r="H32" s="133"/>
      <c r="I32" s="277"/>
      <c r="J32" s="288"/>
      <c r="K32" s="278"/>
      <c r="L32" s="290"/>
      <c r="M32" s="290"/>
      <c r="N32" s="290"/>
      <c r="O32" s="290"/>
    </row>
    <row r="33" spans="1:15" ht="12.75" customHeight="1">
      <c r="A33" s="132" t="s">
        <v>189</v>
      </c>
      <c r="B33" s="132"/>
      <c r="C33" s="132"/>
      <c r="D33" s="132"/>
      <c r="E33" s="132"/>
      <c r="F33" s="132"/>
      <c r="G33" s="133"/>
      <c r="H33" s="133"/>
      <c r="I33" s="280">
        <v>7222</v>
      </c>
      <c r="J33" s="278"/>
      <c r="K33" s="281">
        <v>7062</v>
      </c>
      <c r="L33" s="291">
        <v>6708</v>
      </c>
      <c r="M33" s="291"/>
      <c r="N33" s="282">
        <v>7005</v>
      </c>
      <c r="O33" s="282">
        <v>6937</v>
      </c>
    </row>
    <row r="34" spans="1:15" ht="12.75" customHeight="1">
      <c r="A34" s="132"/>
      <c r="B34" s="132"/>
      <c r="C34" s="132"/>
      <c r="D34" s="132"/>
      <c r="E34" s="132"/>
      <c r="F34" s="132"/>
      <c r="G34" s="133"/>
      <c r="H34" s="133"/>
      <c r="I34" s="132"/>
      <c r="J34" s="132"/>
      <c r="K34" s="136"/>
      <c r="L34" s="137"/>
      <c r="M34" s="137"/>
      <c r="N34" s="134"/>
      <c r="O34" s="134"/>
    </row>
    <row r="35" spans="2:15" ht="12.75" customHeight="1">
      <c r="B35" s="132"/>
      <c r="C35" s="132"/>
      <c r="D35" s="132"/>
      <c r="E35" s="132"/>
      <c r="F35" s="132"/>
      <c r="G35" s="133"/>
      <c r="H35" s="133"/>
      <c r="I35" s="132"/>
      <c r="J35" s="132"/>
      <c r="K35" s="136"/>
      <c r="L35" s="137"/>
      <c r="M35" s="137"/>
      <c r="N35" s="134"/>
      <c r="O35" s="134"/>
    </row>
    <row r="36" spans="1:15" ht="12.75" customHeight="1">
      <c r="A36" s="11"/>
      <c r="B36" s="132"/>
      <c r="C36" s="132"/>
      <c r="D36" s="132"/>
      <c r="E36" s="132"/>
      <c r="F36" s="132"/>
      <c r="G36" s="133"/>
      <c r="H36" s="133"/>
      <c r="I36" s="330" t="s">
        <v>99</v>
      </c>
      <c r="J36" s="132"/>
      <c r="K36" s="786" t="s">
        <v>56</v>
      </c>
      <c r="L36" s="786"/>
      <c r="M36" s="137"/>
      <c r="N36" s="787" t="s">
        <v>65</v>
      </c>
      <c r="O36" s="787"/>
    </row>
    <row r="37" spans="1:15" ht="12.75" customHeight="1">
      <c r="A37" s="11"/>
      <c r="B37" s="132"/>
      <c r="C37" s="132"/>
      <c r="D37" s="132"/>
      <c r="E37" s="132"/>
      <c r="F37" s="132"/>
      <c r="G37" s="133"/>
      <c r="H37" s="133"/>
      <c r="I37" s="331"/>
      <c r="J37" s="132"/>
      <c r="K37" s="136"/>
      <c r="L37" s="137"/>
      <c r="M37" s="137"/>
      <c r="N37" s="134"/>
      <c r="O37" s="134"/>
    </row>
    <row r="38" spans="7:16" ht="12.75" customHeight="1">
      <c r="G38" s="123"/>
      <c r="H38" s="123"/>
      <c r="I38" s="130"/>
      <c r="K38" s="127"/>
      <c r="L38" s="121" t="s">
        <v>673</v>
      </c>
      <c r="M38" s="121"/>
      <c r="N38" s="124"/>
      <c r="O38" s="121" t="s">
        <v>673</v>
      </c>
      <c r="P38" s="123"/>
    </row>
    <row r="39" spans="2:16" ht="12.75" customHeight="1">
      <c r="B39" s="138"/>
      <c r="C39" s="138"/>
      <c r="D39" s="138"/>
      <c r="E39" s="138"/>
      <c r="F39" s="138"/>
      <c r="G39" s="138"/>
      <c r="H39" s="138"/>
      <c r="I39" s="130"/>
      <c r="J39" s="138"/>
      <c r="L39" s="121" t="s">
        <v>99</v>
      </c>
      <c r="M39" s="121"/>
      <c r="N39" s="124"/>
      <c r="O39" s="121" t="s">
        <v>99</v>
      </c>
      <c r="P39" s="123"/>
    </row>
    <row r="40" spans="2:16" ht="12.75" customHeight="1">
      <c r="B40" s="138"/>
      <c r="C40" s="138"/>
      <c r="D40" s="138"/>
      <c r="E40" s="139"/>
      <c r="F40" s="139"/>
      <c r="G40" s="139"/>
      <c r="H40" s="139"/>
      <c r="I40" s="330" t="s">
        <v>674</v>
      </c>
      <c r="J40" s="139"/>
      <c r="K40" s="121" t="s">
        <v>75</v>
      </c>
      <c r="L40" s="121" t="s">
        <v>605</v>
      </c>
      <c r="M40" s="121"/>
      <c r="N40" s="121" t="s">
        <v>75</v>
      </c>
      <c r="O40" s="121" t="s">
        <v>605</v>
      </c>
      <c r="P40" s="123"/>
    </row>
    <row r="41" spans="2:16" ht="12.75" customHeight="1">
      <c r="B41" s="138"/>
      <c r="C41" s="138"/>
      <c r="D41" s="138"/>
      <c r="E41" s="139"/>
      <c r="F41" s="139"/>
      <c r="G41" s="139"/>
      <c r="H41" s="139"/>
      <c r="I41" s="330"/>
      <c r="J41" s="139"/>
      <c r="K41" s="121" t="s">
        <v>347</v>
      </c>
      <c r="L41" s="121" t="s">
        <v>348</v>
      </c>
      <c r="M41" s="121"/>
      <c r="N41" s="121" t="s">
        <v>349</v>
      </c>
      <c r="O41" s="121" t="s">
        <v>348</v>
      </c>
      <c r="P41" s="123"/>
    </row>
    <row r="42" spans="1:16" ht="12.75" customHeight="1">
      <c r="A42" s="13" t="s">
        <v>192</v>
      </c>
      <c r="B42" s="140"/>
      <c r="C42" s="140"/>
      <c r="D42" s="140"/>
      <c r="E42" s="141"/>
      <c r="F42" s="141"/>
      <c r="G42" s="142"/>
      <c r="H42" s="142"/>
      <c r="I42" s="332" t="s">
        <v>213</v>
      </c>
      <c r="J42" s="142"/>
      <c r="K42" s="129" t="s">
        <v>213</v>
      </c>
      <c r="L42" s="129" t="s">
        <v>213</v>
      </c>
      <c r="M42" s="129"/>
      <c r="N42" s="129" t="s">
        <v>213</v>
      </c>
      <c r="O42" s="129" t="s">
        <v>213</v>
      </c>
      <c r="P42" s="123"/>
    </row>
    <row r="43" spans="1:16" ht="12.75" customHeight="1">
      <c r="A43" s="143"/>
      <c r="B43" s="144"/>
      <c r="C43" s="144"/>
      <c r="D43" s="144"/>
      <c r="E43" s="145"/>
      <c r="F43" s="145"/>
      <c r="G43" s="146"/>
      <c r="H43" s="146"/>
      <c r="I43" s="145"/>
      <c r="J43" s="146"/>
      <c r="K43" s="147"/>
      <c r="L43" s="148"/>
      <c r="M43" s="148"/>
      <c r="N43" s="148"/>
      <c r="O43" s="148"/>
      <c r="P43" s="123"/>
    </row>
    <row r="44" spans="1:18" s="125" customFormat="1" ht="12.75" customHeight="1">
      <c r="A44" s="125" t="s">
        <v>193</v>
      </c>
      <c r="B44" s="149"/>
      <c r="C44" s="149"/>
      <c r="D44" s="149"/>
      <c r="E44" s="145"/>
      <c r="F44" s="145"/>
      <c r="G44" s="150"/>
      <c r="H44" s="150"/>
      <c r="I44" s="145"/>
      <c r="J44" s="150"/>
      <c r="K44" s="151"/>
      <c r="L44" s="151"/>
      <c r="M44" s="151"/>
      <c r="N44" s="152"/>
      <c r="O44" s="152"/>
      <c r="Q44" s="123"/>
      <c r="R44" s="123"/>
    </row>
    <row r="45" spans="2:18" s="125" customFormat="1" ht="12.75" customHeight="1">
      <c r="B45" s="125" t="s">
        <v>304</v>
      </c>
      <c r="D45" s="144"/>
      <c r="E45" s="153"/>
      <c r="F45" s="153"/>
      <c r="G45" s="149"/>
      <c r="H45" s="149"/>
      <c r="I45" s="393">
        <v>116</v>
      </c>
      <c r="J45" s="292"/>
      <c r="K45" s="292">
        <v>87</v>
      </c>
      <c r="L45" s="292">
        <v>77</v>
      </c>
      <c r="M45" s="292"/>
      <c r="N45" s="292">
        <v>165</v>
      </c>
      <c r="O45" s="292">
        <v>148</v>
      </c>
      <c r="Q45" s="123"/>
      <c r="R45" s="123"/>
    </row>
    <row r="46" spans="2:18" s="125" customFormat="1" ht="12.75" customHeight="1">
      <c r="B46" s="125" t="s">
        <v>604</v>
      </c>
      <c r="C46" s="154"/>
      <c r="D46" s="144"/>
      <c r="E46" s="153"/>
      <c r="F46" s="153"/>
      <c r="G46" s="155"/>
      <c r="H46" s="155"/>
      <c r="I46" s="280">
        <v>-2</v>
      </c>
      <c r="J46" s="293"/>
      <c r="K46" s="281">
        <v>-1</v>
      </c>
      <c r="L46" s="294">
        <f>L18</f>
        <v>-1</v>
      </c>
      <c r="M46" s="294"/>
      <c r="N46" s="295">
        <v>-3</v>
      </c>
      <c r="O46" s="294">
        <f>O18</f>
        <v>-3</v>
      </c>
      <c r="Q46" s="123"/>
      <c r="R46" s="123"/>
    </row>
    <row r="47" spans="2:18" s="125" customFormat="1" ht="12.75" customHeight="1">
      <c r="B47" s="135" t="s">
        <v>675</v>
      </c>
      <c r="C47" s="149"/>
      <c r="D47" s="149"/>
      <c r="E47" s="153"/>
      <c r="F47" s="153"/>
      <c r="G47" s="150"/>
      <c r="H47" s="150"/>
      <c r="I47" s="394">
        <f>SUM(I45:I46)</f>
        <v>114</v>
      </c>
      <c r="J47" s="296">
        <f>SUM(J45:J46)</f>
        <v>0</v>
      </c>
      <c r="K47" s="296">
        <f>SUM(K45:K46)</f>
        <v>86</v>
      </c>
      <c r="L47" s="297">
        <f>SUM(L45:L46)</f>
        <v>76</v>
      </c>
      <c r="M47" s="297"/>
      <c r="N47" s="297">
        <f>SUM(N45:N46)</f>
        <v>162</v>
      </c>
      <c r="O47" s="297">
        <f>SUM(O45:O46)</f>
        <v>145</v>
      </c>
      <c r="Q47" s="123"/>
      <c r="R47" s="123"/>
    </row>
    <row r="48" spans="1:18" s="125" customFormat="1" ht="12.75" customHeight="1">
      <c r="A48" s="135"/>
      <c r="B48" s="149"/>
      <c r="C48" s="149"/>
      <c r="D48" s="149"/>
      <c r="E48" s="153"/>
      <c r="F48" s="153"/>
      <c r="G48" s="150"/>
      <c r="H48" s="150"/>
      <c r="I48" s="298"/>
      <c r="J48" s="297"/>
      <c r="K48" s="298"/>
      <c r="L48" s="297"/>
      <c r="M48" s="297"/>
      <c r="N48" s="297"/>
      <c r="O48" s="299"/>
      <c r="Q48" s="123"/>
      <c r="R48" s="123"/>
    </row>
    <row r="49" spans="1:18" s="125" customFormat="1" ht="12.75" customHeight="1">
      <c r="A49" s="135" t="s">
        <v>321</v>
      </c>
      <c r="B49" s="154"/>
      <c r="C49" s="144"/>
      <c r="D49" s="144"/>
      <c r="E49" s="153"/>
      <c r="F49" s="153"/>
      <c r="G49" s="149"/>
      <c r="H49" s="149"/>
      <c r="I49" s="393"/>
      <c r="J49" s="292"/>
      <c r="K49" s="292"/>
      <c r="L49" s="300"/>
      <c r="M49" s="301"/>
      <c r="N49" s="292"/>
      <c r="O49" s="290"/>
      <c r="Q49" s="123"/>
      <c r="R49" s="123"/>
    </row>
    <row r="50" spans="1:18" s="125" customFormat="1" ht="12.75" customHeight="1">
      <c r="A50" s="135"/>
      <c r="B50" s="154" t="s">
        <v>742</v>
      </c>
      <c r="C50" s="144"/>
      <c r="D50" s="144"/>
      <c r="E50" s="153"/>
      <c r="F50" s="153"/>
      <c r="G50" s="149"/>
      <c r="H50" s="149"/>
      <c r="I50" s="393">
        <v>64</v>
      </c>
      <c r="J50" s="292"/>
      <c r="K50" s="292">
        <v>34</v>
      </c>
      <c r="L50" s="300">
        <v>30</v>
      </c>
      <c r="M50" s="301"/>
      <c r="N50" s="292">
        <v>85</v>
      </c>
      <c r="O50" s="290">
        <v>75</v>
      </c>
      <c r="Q50" s="123"/>
      <c r="R50" s="123"/>
    </row>
    <row r="51" spans="1:18" s="125" customFormat="1" ht="12.75" customHeight="1">
      <c r="A51" s="135"/>
      <c r="B51" s="154" t="s">
        <v>727</v>
      </c>
      <c r="C51" s="144"/>
      <c r="D51" s="144"/>
      <c r="E51" s="153"/>
      <c r="F51" s="153"/>
      <c r="G51" s="149"/>
      <c r="H51" s="149"/>
      <c r="I51" s="395">
        <v>10</v>
      </c>
      <c r="J51" s="295"/>
      <c r="K51" s="295">
        <v>2</v>
      </c>
      <c r="L51" s="391">
        <v>2</v>
      </c>
      <c r="M51" s="392"/>
      <c r="N51" s="295">
        <v>13</v>
      </c>
      <c r="O51" s="329">
        <v>12</v>
      </c>
      <c r="Q51" s="123"/>
      <c r="R51" s="123"/>
    </row>
    <row r="52" spans="1:18" s="125" customFormat="1" ht="12.75" customHeight="1">
      <c r="A52" s="135"/>
      <c r="B52" s="135" t="s">
        <v>104</v>
      </c>
      <c r="C52" s="144"/>
      <c r="D52" s="144"/>
      <c r="E52" s="153"/>
      <c r="F52" s="153"/>
      <c r="G52" s="149"/>
      <c r="H52" s="149"/>
      <c r="I52" s="393">
        <f>SUM(I50:I51)</f>
        <v>74</v>
      </c>
      <c r="J52" s="292">
        <f aca="true" t="shared" si="2" ref="J52:O52">SUM(J50:J51)</f>
        <v>0</v>
      </c>
      <c r="K52" s="292">
        <f t="shared" si="2"/>
        <v>36</v>
      </c>
      <c r="L52" s="292">
        <f t="shared" si="2"/>
        <v>32</v>
      </c>
      <c r="M52" s="292"/>
      <c r="N52" s="292">
        <f t="shared" si="2"/>
        <v>98</v>
      </c>
      <c r="O52" s="292">
        <f t="shared" si="2"/>
        <v>87</v>
      </c>
      <c r="Q52" s="123"/>
      <c r="R52" s="123"/>
    </row>
    <row r="53" spans="1:18" s="125" customFormat="1" ht="12.75" customHeight="1">
      <c r="A53" s="135"/>
      <c r="B53" s="149"/>
      <c r="C53" s="149"/>
      <c r="D53" s="149"/>
      <c r="E53" s="153"/>
      <c r="F53" s="153"/>
      <c r="G53" s="150"/>
      <c r="H53" s="150"/>
      <c r="I53" s="298"/>
      <c r="J53" s="297"/>
      <c r="K53" s="297"/>
      <c r="L53" s="292"/>
      <c r="M53" s="292"/>
      <c r="N53" s="292"/>
      <c r="O53" s="290"/>
      <c r="Q53" s="123"/>
      <c r="R53" s="123"/>
    </row>
    <row r="54" spans="1:18" s="125" customFormat="1" ht="12.75" customHeight="1">
      <c r="A54" s="132" t="s">
        <v>676</v>
      </c>
      <c r="D54" s="144"/>
      <c r="E54" s="153"/>
      <c r="F54" s="153"/>
      <c r="G54" s="149"/>
      <c r="H54" s="149"/>
      <c r="I54" s="393">
        <v>116</v>
      </c>
      <c r="J54" s="292"/>
      <c r="K54" s="292">
        <v>55</v>
      </c>
      <c r="L54" s="296">
        <v>58</v>
      </c>
      <c r="M54" s="296"/>
      <c r="N54" s="292">
        <v>97</v>
      </c>
      <c r="O54" s="290">
        <v>103</v>
      </c>
      <c r="Q54" s="123"/>
      <c r="R54" s="123"/>
    </row>
    <row r="55" spans="1:18" s="125" customFormat="1" ht="12.75" customHeight="1">
      <c r="A55" s="132"/>
      <c r="B55" s="149"/>
      <c r="C55" s="149"/>
      <c r="D55" s="149"/>
      <c r="E55" s="145"/>
      <c r="F55" s="145"/>
      <c r="G55" s="150"/>
      <c r="H55" s="150"/>
      <c r="I55" s="298"/>
      <c r="J55" s="297"/>
      <c r="K55" s="297"/>
      <c r="L55" s="296"/>
      <c r="M55" s="296"/>
      <c r="N55" s="292"/>
      <c r="O55" s="290"/>
      <c r="Q55" s="123"/>
      <c r="R55" s="123"/>
    </row>
    <row r="56" spans="1:15" ht="12.75" customHeight="1">
      <c r="A56" s="157" t="s">
        <v>57</v>
      </c>
      <c r="B56" s="157"/>
      <c r="C56" s="157"/>
      <c r="D56" s="157"/>
      <c r="E56" s="157"/>
      <c r="F56" s="157"/>
      <c r="G56" s="157"/>
      <c r="H56" s="157"/>
      <c r="I56" s="396">
        <f>SUM(I54)+I52+I47</f>
        <v>304</v>
      </c>
      <c r="J56" s="302">
        <f aca="true" t="shared" si="3" ref="J56:O56">SUM(J54)+J52+J47</f>
        <v>0</v>
      </c>
      <c r="K56" s="302">
        <f t="shared" si="3"/>
        <v>177</v>
      </c>
      <c r="L56" s="302">
        <f t="shared" si="3"/>
        <v>166</v>
      </c>
      <c r="M56" s="302"/>
      <c r="N56" s="302">
        <f t="shared" si="3"/>
        <v>357</v>
      </c>
      <c r="O56" s="302">
        <f t="shared" si="3"/>
        <v>335</v>
      </c>
    </row>
    <row r="57" spans="1:15" ht="12.75" customHeight="1">
      <c r="A57" s="158"/>
      <c r="B57" s="157"/>
      <c r="C57" s="157"/>
      <c r="D57" s="157"/>
      <c r="E57" s="157"/>
      <c r="F57" s="157"/>
      <c r="G57" s="157"/>
      <c r="H57" s="157"/>
      <c r="I57" s="298"/>
      <c r="J57" s="292"/>
      <c r="K57" s="298"/>
      <c r="L57" s="297"/>
      <c r="M57" s="297"/>
      <c r="N57" s="297"/>
      <c r="O57" s="299"/>
    </row>
    <row r="58" spans="1:15" ht="12.75" customHeight="1">
      <c r="A58" s="158"/>
      <c r="B58" s="157"/>
      <c r="C58" s="157"/>
      <c r="D58" s="157"/>
      <c r="E58" s="157"/>
      <c r="F58" s="157"/>
      <c r="G58" s="157"/>
      <c r="H58" s="157"/>
      <c r="I58" s="393"/>
      <c r="J58" s="292"/>
      <c r="K58" s="292"/>
      <c r="L58" s="297"/>
      <c r="M58" s="297"/>
      <c r="N58" s="297"/>
      <c r="O58" s="299"/>
    </row>
    <row r="59" spans="1:15" ht="12.75" customHeight="1">
      <c r="A59" s="132" t="s">
        <v>189</v>
      </c>
      <c r="B59" s="132"/>
      <c r="C59" s="132"/>
      <c r="D59" s="132"/>
      <c r="E59" s="132"/>
      <c r="F59" s="132"/>
      <c r="G59" s="133"/>
      <c r="H59" s="133"/>
      <c r="I59" s="397">
        <v>3320</v>
      </c>
      <c r="J59" s="278"/>
      <c r="K59" s="303">
        <v>3580</v>
      </c>
      <c r="L59" s="291">
        <v>3307</v>
      </c>
      <c r="M59" s="291"/>
      <c r="N59" s="282">
        <v>3240</v>
      </c>
      <c r="O59" s="282">
        <v>3198</v>
      </c>
    </row>
    <row r="60" spans="1:15" ht="12.75" customHeight="1">
      <c r="A60" s="158"/>
      <c r="B60" s="157"/>
      <c r="C60" s="157"/>
      <c r="D60" s="157"/>
      <c r="E60" s="157"/>
      <c r="F60" s="157"/>
      <c r="G60" s="157"/>
      <c r="H60" s="157"/>
      <c r="I60" s="157"/>
      <c r="J60" s="157"/>
      <c r="K60" s="159"/>
      <c r="L60" s="156"/>
      <c r="M60" s="156"/>
      <c r="N60" s="156"/>
      <c r="O60" s="137"/>
    </row>
    <row r="61" spans="1:15" ht="12.75" customHeight="1">
      <c r="A61" s="174" t="s">
        <v>312</v>
      </c>
      <c r="B61" s="157"/>
      <c r="C61" s="157"/>
      <c r="D61" s="157"/>
      <c r="E61" s="157"/>
      <c r="F61" s="157"/>
      <c r="G61" s="157"/>
      <c r="H61" s="157"/>
      <c r="I61" s="157"/>
      <c r="J61" s="157"/>
      <c r="K61" s="160"/>
      <c r="L61" s="156"/>
      <c r="M61" s="156"/>
      <c r="N61" s="156"/>
      <c r="O61" s="137"/>
    </row>
    <row r="62" spans="1:15" ht="12.75" customHeight="1">
      <c r="A62" s="157"/>
      <c r="B62" s="157"/>
      <c r="C62" s="157"/>
      <c r="D62" s="157"/>
      <c r="E62" s="157"/>
      <c r="F62" s="157"/>
      <c r="G62" s="157"/>
      <c r="H62" s="157"/>
      <c r="I62" s="157"/>
      <c r="J62" s="157"/>
      <c r="K62" s="161"/>
      <c r="L62" s="162"/>
      <c r="M62" s="162"/>
      <c r="N62" s="156"/>
      <c r="O62" s="137"/>
    </row>
    <row r="63" spans="1:15" ht="12.75" customHeight="1">
      <c r="A63" s="158" t="s">
        <v>344</v>
      </c>
      <c r="B63" s="157" t="s">
        <v>58</v>
      </c>
      <c r="C63" s="157"/>
      <c r="D63" s="157"/>
      <c r="E63" s="157"/>
      <c r="F63" s="157"/>
      <c r="G63" s="157"/>
      <c r="H63" s="157"/>
      <c r="I63" s="157"/>
      <c r="J63" s="157"/>
      <c r="K63" s="163"/>
      <c r="L63" s="164"/>
      <c r="M63" s="164"/>
      <c r="N63" s="164"/>
      <c r="O63" s="250"/>
    </row>
    <row r="64" spans="1:15" ht="12.75" customHeight="1">
      <c r="A64" s="132"/>
      <c r="B64" s="132" t="s">
        <v>165</v>
      </c>
      <c r="C64" s="132"/>
      <c r="D64" s="132"/>
      <c r="E64" s="132"/>
      <c r="F64" s="132"/>
      <c r="G64" s="125"/>
      <c r="H64" s="125"/>
      <c r="I64" s="125"/>
      <c r="J64" s="125"/>
      <c r="K64" s="162"/>
      <c r="L64" s="165"/>
      <c r="M64" s="165"/>
      <c r="N64" s="165"/>
      <c r="O64" s="165"/>
    </row>
    <row r="65" spans="1:15" ht="12.75" customHeight="1">
      <c r="A65" s="166"/>
      <c r="B65" s="125"/>
      <c r="C65" s="125"/>
      <c r="D65" s="125"/>
      <c r="E65" s="125"/>
      <c r="F65" s="125"/>
      <c r="G65" s="125"/>
      <c r="H65" s="125"/>
      <c r="I65" s="125"/>
      <c r="J65" s="125"/>
      <c r="K65" s="167"/>
      <c r="L65" s="152"/>
      <c r="M65" s="152"/>
      <c r="N65" s="152"/>
      <c r="O65" s="152"/>
    </row>
    <row r="66" spans="1:15" ht="12.75" customHeight="1">
      <c r="A66" s="125" t="s">
        <v>345</v>
      </c>
      <c r="B66" s="114" t="s">
        <v>59</v>
      </c>
      <c r="C66" s="125"/>
      <c r="D66" s="125"/>
      <c r="E66" s="125"/>
      <c r="F66" s="125"/>
      <c r="G66" s="143"/>
      <c r="H66" s="143"/>
      <c r="I66" s="125"/>
      <c r="J66" s="125"/>
      <c r="K66" s="125"/>
      <c r="L66" s="125"/>
      <c r="M66" s="125"/>
      <c r="N66" s="132"/>
      <c r="O66" s="132"/>
    </row>
    <row r="67" spans="1:15" ht="12.75" customHeight="1">
      <c r="A67" s="125"/>
      <c r="B67" s="114"/>
      <c r="C67" s="125"/>
      <c r="D67" s="125"/>
      <c r="E67" s="125"/>
      <c r="F67" s="125"/>
      <c r="G67" s="143"/>
      <c r="H67" s="143"/>
      <c r="I67" s="125"/>
      <c r="J67" s="125"/>
      <c r="K67" s="125"/>
      <c r="L67" s="125"/>
      <c r="M67" s="125"/>
      <c r="N67" s="132"/>
      <c r="O67" s="132"/>
    </row>
    <row r="68" spans="1:15" ht="12.75" customHeight="1">
      <c r="A68" s="125" t="s">
        <v>346</v>
      </c>
      <c r="B68" s="125" t="s">
        <v>266</v>
      </c>
      <c r="C68" s="125"/>
      <c r="D68" s="125"/>
      <c r="E68" s="125"/>
      <c r="F68" s="125"/>
      <c r="G68" s="143"/>
      <c r="H68" s="143"/>
      <c r="I68" s="125"/>
      <c r="J68" s="125"/>
      <c r="K68" s="125"/>
      <c r="L68" s="125"/>
      <c r="M68" s="125"/>
      <c r="N68" s="132"/>
      <c r="O68" s="132"/>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mergeCells count="4">
    <mergeCell ref="K6:L6"/>
    <mergeCell ref="N6:O6"/>
    <mergeCell ref="K36:L36"/>
    <mergeCell ref="N36:O36"/>
  </mergeCells>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14.25390625" defaultRowHeight="25.5" customHeight="1"/>
  <cols>
    <col min="1" max="1" width="5.00390625" style="123" customWidth="1"/>
    <col min="2" max="2" width="4.00390625" style="123" customWidth="1"/>
    <col min="3" max="3" width="14.375" style="123" customWidth="1"/>
    <col min="4" max="4" width="8.00390625" style="123" customWidth="1"/>
    <col min="5" max="5" width="8.25390625" style="123" customWidth="1"/>
    <col min="6" max="6" width="8.00390625" style="123" customWidth="1"/>
    <col min="7" max="8" width="14.50390625" style="130" customWidth="1"/>
    <col min="9" max="9" width="16.125" style="123" bestFit="1" customWidth="1"/>
    <col min="10" max="10" width="4.125" style="123" hidden="1" customWidth="1"/>
    <col min="11" max="11" width="16.00390625" style="123" customWidth="1"/>
    <col min="12" max="12" width="15.125" style="123" customWidth="1"/>
    <col min="13" max="13" width="11.25390625" style="123" customWidth="1"/>
    <col min="14" max="14" width="13.50390625" style="122" customWidth="1"/>
    <col min="15" max="15" width="16.00390625" style="122" customWidth="1"/>
    <col min="16" max="16" width="14.25390625" style="125" customWidth="1"/>
    <col min="17" max="16384" width="14.25390625" style="123" customWidth="1"/>
  </cols>
  <sheetData>
    <row r="1" spans="1:16" s="117" customFormat="1" ht="12.75" customHeight="1">
      <c r="A1" s="114" t="s">
        <v>100</v>
      </c>
      <c r="B1" s="8"/>
      <c r="C1" s="8"/>
      <c r="D1" s="8"/>
      <c r="F1" s="118"/>
      <c r="G1" s="118"/>
      <c r="H1" s="118"/>
      <c r="I1" s="118"/>
      <c r="J1" s="118"/>
      <c r="L1" s="119"/>
      <c r="M1" s="119"/>
      <c r="N1" s="120"/>
      <c r="O1" s="90" t="s">
        <v>270</v>
      </c>
      <c r="P1" s="118"/>
    </row>
    <row r="2" spans="1:13" s="117" customFormat="1" ht="12.75" customHeight="1">
      <c r="A2" s="8"/>
      <c r="B2" s="8"/>
      <c r="C2" s="8"/>
      <c r="D2" s="8"/>
      <c r="E2" s="8"/>
      <c r="F2" s="118"/>
      <c r="G2" s="118"/>
      <c r="H2" s="118"/>
      <c r="I2" s="118"/>
      <c r="J2" s="118"/>
      <c r="K2" s="121"/>
      <c r="L2" s="119"/>
      <c r="M2" s="119"/>
    </row>
    <row r="3" spans="1:15" ht="12.75" customHeight="1">
      <c r="A3" s="10" t="s">
        <v>70</v>
      </c>
      <c r="B3" s="8"/>
      <c r="C3" s="8"/>
      <c r="D3" s="8"/>
      <c r="E3" s="8"/>
      <c r="F3" s="122"/>
      <c r="G3" s="123"/>
      <c r="H3" s="123"/>
      <c r="K3" s="121"/>
      <c r="N3" s="124"/>
      <c r="O3" s="124"/>
    </row>
    <row r="4" spans="1:15" ht="12.75" customHeight="1">
      <c r="A4" s="10"/>
      <c r="B4" s="8"/>
      <c r="C4" s="8"/>
      <c r="D4" s="8"/>
      <c r="E4" s="8"/>
      <c r="F4" s="122"/>
      <c r="G4" s="123"/>
      <c r="H4" s="123"/>
      <c r="K4" s="121"/>
      <c r="N4" s="124"/>
      <c r="O4" s="124"/>
    </row>
    <row r="5" spans="3:15" ht="12.75" customHeight="1">
      <c r="C5" s="8"/>
      <c r="D5" s="8"/>
      <c r="E5" s="8"/>
      <c r="F5" s="122"/>
      <c r="G5" s="123"/>
      <c r="H5" s="123"/>
      <c r="K5" s="121"/>
      <c r="N5" s="124"/>
      <c r="O5" s="124"/>
    </row>
    <row r="6" spans="1:15" ht="12.75" customHeight="1">
      <c r="A6" s="11"/>
      <c r="B6" s="8"/>
      <c r="C6" s="8"/>
      <c r="D6" s="8"/>
      <c r="E6" s="8"/>
      <c r="F6" s="122"/>
      <c r="G6" s="123"/>
      <c r="H6" s="123"/>
      <c r="I6" s="330" t="s">
        <v>99</v>
      </c>
      <c r="K6" s="786" t="s">
        <v>56</v>
      </c>
      <c r="L6" s="786"/>
      <c r="N6" s="787" t="s">
        <v>65</v>
      </c>
      <c r="O6" s="787"/>
    </row>
    <row r="7" spans="8:15" ht="12.75" customHeight="1">
      <c r="H7" s="123"/>
      <c r="I7" s="331"/>
      <c r="K7" s="126"/>
      <c r="L7" s="126"/>
      <c r="N7" s="124"/>
      <c r="O7" s="124"/>
    </row>
    <row r="8" spans="2:15" ht="12.75" customHeight="1">
      <c r="B8" s="8"/>
      <c r="C8" s="8"/>
      <c r="D8" s="8"/>
      <c r="E8" s="8"/>
      <c r="F8" s="122"/>
      <c r="G8" s="123"/>
      <c r="H8" s="123"/>
      <c r="I8" s="130"/>
      <c r="K8" s="127"/>
      <c r="L8" s="121" t="s">
        <v>673</v>
      </c>
      <c r="M8" s="121"/>
      <c r="N8" s="124"/>
      <c r="O8" s="121" t="s">
        <v>673</v>
      </c>
    </row>
    <row r="9" spans="1:15" ht="12.75" customHeight="1">
      <c r="A9" s="176" t="s">
        <v>271</v>
      </c>
      <c r="B9" s="177"/>
      <c r="C9" s="177"/>
      <c r="D9" s="177"/>
      <c r="E9" s="177"/>
      <c r="F9" s="177"/>
      <c r="G9" s="178"/>
      <c r="H9" s="123"/>
      <c r="I9" s="330" t="s">
        <v>674</v>
      </c>
      <c r="K9" s="121" t="s">
        <v>75</v>
      </c>
      <c r="L9" s="121" t="s">
        <v>99</v>
      </c>
      <c r="M9" s="121"/>
      <c r="N9" s="121" t="s">
        <v>75</v>
      </c>
      <c r="O9" s="121" t="s">
        <v>99</v>
      </c>
    </row>
    <row r="10" spans="1:15" ht="12.75" customHeight="1">
      <c r="A10" s="122"/>
      <c r="B10" s="122"/>
      <c r="C10" s="122"/>
      <c r="D10" s="122"/>
      <c r="E10" s="122"/>
      <c r="F10" s="122"/>
      <c r="G10" s="123"/>
      <c r="H10" s="123"/>
      <c r="I10" s="330"/>
      <c r="K10" s="124" t="s">
        <v>350</v>
      </c>
      <c r="L10" s="121" t="s">
        <v>605</v>
      </c>
      <c r="M10" s="121"/>
      <c r="N10" s="124" t="s">
        <v>350</v>
      </c>
      <c r="O10" s="121" t="s">
        <v>605</v>
      </c>
    </row>
    <row r="11" spans="2:15" ht="12.75" customHeight="1">
      <c r="B11" s="122"/>
      <c r="C11" s="122"/>
      <c r="D11" s="122"/>
      <c r="E11" s="122"/>
      <c r="F11" s="122"/>
      <c r="G11" s="123"/>
      <c r="H11" s="123"/>
      <c r="I11" s="330"/>
      <c r="K11" s="121"/>
      <c r="L11" s="121" t="s">
        <v>351</v>
      </c>
      <c r="M11" s="121"/>
      <c r="N11" s="121"/>
      <c r="O11" s="121" t="s">
        <v>351</v>
      </c>
    </row>
    <row r="12" spans="1:15" ht="12.75" customHeight="1">
      <c r="A12" s="13" t="s">
        <v>352</v>
      </c>
      <c r="B12" s="128"/>
      <c r="C12" s="128"/>
      <c r="D12" s="128"/>
      <c r="E12" s="128"/>
      <c r="F12" s="128"/>
      <c r="G12" s="175"/>
      <c r="H12" s="128"/>
      <c r="I12" s="332" t="s">
        <v>213</v>
      </c>
      <c r="J12" s="128"/>
      <c r="K12" s="129" t="s">
        <v>213</v>
      </c>
      <c r="L12" s="129" t="s">
        <v>213</v>
      </c>
      <c r="M12" s="129"/>
      <c r="N12" s="129" t="s">
        <v>213</v>
      </c>
      <c r="O12" s="129" t="s">
        <v>213</v>
      </c>
    </row>
    <row r="13" spans="1:15" ht="12.75" customHeight="1">
      <c r="A13" s="130"/>
      <c r="I13" s="130"/>
      <c r="K13" s="131"/>
      <c r="L13" s="131"/>
      <c r="M13" s="131"/>
      <c r="N13" s="131"/>
      <c r="O13" s="131"/>
    </row>
    <row r="14" spans="1:15" ht="12.75" customHeight="1">
      <c r="A14" s="132" t="s">
        <v>596</v>
      </c>
      <c r="B14" s="132"/>
      <c r="C14" s="132"/>
      <c r="D14" s="132"/>
      <c r="E14" s="132"/>
      <c r="F14" s="132"/>
      <c r="G14" s="133"/>
      <c r="H14" s="133"/>
      <c r="I14" s="415">
        <v>361</v>
      </c>
      <c r="J14" s="416"/>
      <c r="K14" s="417">
        <v>313</v>
      </c>
      <c r="L14" s="417">
        <v>313</v>
      </c>
      <c r="M14" s="417"/>
      <c r="N14" s="417">
        <v>584</v>
      </c>
      <c r="O14" s="417">
        <v>584</v>
      </c>
    </row>
    <row r="15" spans="1:15" ht="12.75" customHeight="1">
      <c r="A15" s="132" t="s">
        <v>193</v>
      </c>
      <c r="B15" s="132"/>
      <c r="C15" s="132"/>
      <c r="D15" s="132"/>
      <c r="E15" s="132"/>
      <c r="F15" s="132"/>
      <c r="G15" s="133"/>
      <c r="H15" s="133"/>
      <c r="I15" s="415">
        <v>244</v>
      </c>
      <c r="J15" s="416"/>
      <c r="K15" s="416">
        <v>252</v>
      </c>
      <c r="L15" s="418">
        <v>223</v>
      </c>
      <c r="M15" s="418"/>
      <c r="N15" s="418">
        <v>418</v>
      </c>
      <c r="O15" s="418">
        <v>376</v>
      </c>
    </row>
    <row r="16" spans="1:15" ht="12.75" customHeight="1">
      <c r="A16" s="132" t="s">
        <v>321</v>
      </c>
      <c r="B16" s="132"/>
      <c r="C16" s="132"/>
      <c r="D16" s="132"/>
      <c r="E16" s="132"/>
      <c r="F16" s="132"/>
      <c r="G16" s="133"/>
      <c r="H16" s="133"/>
      <c r="I16" s="415">
        <v>248</v>
      </c>
      <c r="J16" s="416"/>
      <c r="K16" s="416">
        <v>243</v>
      </c>
      <c r="L16" s="418">
        <v>221</v>
      </c>
      <c r="M16" s="418"/>
      <c r="N16" s="418">
        <v>555</v>
      </c>
      <c r="O16" s="418">
        <v>507</v>
      </c>
    </row>
    <row r="17" spans="1:15" ht="12.75" customHeight="1" thickBot="1">
      <c r="A17" s="132" t="s">
        <v>286</v>
      </c>
      <c r="B17" s="132"/>
      <c r="D17" s="132"/>
      <c r="E17" s="132"/>
      <c r="F17" s="132"/>
      <c r="G17" s="133"/>
      <c r="H17" s="133"/>
      <c r="I17" s="419">
        <f>SUM(I14:I16)</f>
        <v>853</v>
      </c>
      <c r="J17" s="420">
        <f>SUM(J15:J16)</f>
        <v>0</v>
      </c>
      <c r="K17" s="420">
        <f>SUM(K14:K16)</f>
        <v>808</v>
      </c>
      <c r="L17" s="420">
        <f>SUM(L14:L16)</f>
        <v>757</v>
      </c>
      <c r="M17" s="420"/>
      <c r="N17" s="420">
        <f>SUM(N14:N16)</f>
        <v>1557</v>
      </c>
      <c r="O17" s="420">
        <f>SUM(O14:O16)</f>
        <v>1467</v>
      </c>
    </row>
    <row r="18" spans="1:15" ht="30" customHeight="1" thickTop="1">
      <c r="A18" s="132"/>
      <c r="B18" s="132"/>
      <c r="C18" s="132"/>
      <c r="D18" s="132"/>
      <c r="E18" s="132"/>
      <c r="F18" s="132"/>
      <c r="G18" s="133"/>
      <c r="H18" s="133"/>
      <c r="I18" s="415"/>
      <c r="J18" s="416"/>
      <c r="K18" s="416"/>
      <c r="L18" s="418"/>
      <c r="M18" s="418"/>
      <c r="N18" s="418"/>
      <c r="O18" s="418"/>
    </row>
    <row r="19" spans="1:15" ht="12.75" customHeight="1">
      <c r="A19" s="175" t="s">
        <v>353</v>
      </c>
      <c r="B19" s="326"/>
      <c r="C19" s="327"/>
      <c r="D19" s="327"/>
      <c r="E19" s="327"/>
      <c r="F19" s="327"/>
      <c r="G19" s="328"/>
      <c r="H19" s="328"/>
      <c r="I19" s="421"/>
      <c r="J19" s="422"/>
      <c r="K19" s="422"/>
      <c r="L19" s="422"/>
      <c r="M19" s="422"/>
      <c r="N19" s="422"/>
      <c r="O19" s="422"/>
    </row>
    <row r="20" spans="1:15" ht="12.75" customHeight="1">
      <c r="A20" s="135"/>
      <c r="B20" s="132"/>
      <c r="C20" s="132"/>
      <c r="D20" s="132"/>
      <c r="E20" s="132"/>
      <c r="F20" s="132"/>
      <c r="G20" s="133"/>
      <c r="H20" s="133"/>
      <c r="I20" s="415"/>
      <c r="J20" s="416"/>
      <c r="K20" s="416"/>
      <c r="L20" s="418"/>
      <c r="M20" s="418"/>
      <c r="N20" s="418"/>
      <c r="O20" s="418"/>
    </row>
    <row r="21" spans="1:15" ht="12.75" customHeight="1">
      <c r="A21" s="132" t="s">
        <v>433</v>
      </c>
      <c r="B21" s="132"/>
      <c r="C21" s="132"/>
      <c r="D21" s="132"/>
      <c r="E21" s="132"/>
      <c r="F21" s="132"/>
      <c r="G21" s="133"/>
      <c r="H21" s="133"/>
      <c r="I21" s="415">
        <v>2177</v>
      </c>
      <c r="J21" s="416"/>
      <c r="K21" s="416">
        <v>2016</v>
      </c>
      <c r="L21" s="418">
        <v>2016</v>
      </c>
      <c r="M21" s="418"/>
      <c r="N21" s="418">
        <v>3797</v>
      </c>
      <c r="O21" s="418">
        <v>3797</v>
      </c>
    </row>
    <row r="22" spans="1:15" ht="12.75" customHeight="1">
      <c r="A22" s="132" t="s">
        <v>321</v>
      </c>
      <c r="B22" s="132"/>
      <c r="C22" s="132"/>
      <c r="D22" s="132"/>
      <c r="E22" s="132"/>
      <c r="F22" s="132"/>
      <c r="G22" s="133"/>
      <c r="H22" s="133"/>
      <c r="I22" s="415">
        <v>9584</v>
      </c>
      <c r="J22" s="416"/>
      <c r="K22" s="416">
        <v>8363</v>
      </c>
      <c r="L22" s="423">
        <v>7766</v>
      </c>
      <c r="M22" s="423"/>
      <c r="N22" s="423">
        <v>18157</v>
      </c>
      <c r="O22" s="423">
        <v>16805</v>
      </c>
    </row>
    <row r="23" spans="1:15" ht="12.75" customHeight="1" thickBot="1">
      <c r="A23" s="132" t="s">
        <v>286</v>
      </c>
      <c r="B23" s="135"/>
      <c r="C23" s="132"/>
      <c r="D23" s="132"/>
      <c r="E23" s="132"/>
      <c r="F23" s="132"/>
      <c r="G23" s="133"/>
      <c r="H23" s="133"/>
      <c r="I23" s="419">
        <f>SUM(I21:I22)</f>
        <v>11761</v>
      </c>
      <c r="J23" s="420">
        <f>SUM(J21:J22)</f>
        <v>0</v>
      </c>
      <c r="K23" s="420">
        <f>SUM(K21:K22)</f>
        <v>10379</v>
      </c>
      <c r="L23" s="420">
        <f>SUM(L21:L22)</f>
        <v>9782</v>
      </c>
      <c r="M23" s="420"/>
      <c r="N23" s="420">
        <f>SUM(N21:N22)</f>
        <v>21954</v>
      </c>
      <c r="O23" s="420">
        <f>SUM(O21:O22)</f>
        <v>20602</v>
      </c>
    </row>
    <row r="24" spans="1:15" ht="30" customHeight="1" thickTop="1">
      <c r="A24" s="132"/>
      <c r="B24" s="132"/>
      <c r="C24" s="132"/>
      <c r="D24" s="132"/>
      <c r="E24" s="132"/>
      <c r="F24" s="132"/>
      <c r="G24" s="133"/>
      <c r="H24" s="133"/>
      <c r="I24" s="415"/>
      <c r="J24" s="416"/>
      <c r="K24" s="416"/>
      <c r="L24" s="418"/>
      <c r="M24" s="418"/>
      <c r="N24" s="424"/>
      <c r="O24" s="424"/>
    </row>
    <row r="25" spans="1:15" ht="12.75" customHeight="1">
      <c r="A25" s="328" t="s">
        <v>354</v>
      </c>
      <c r="B25" s="327"/>
      <c r="C25" s="327"/>
      <c r="D25" s="327"/>
      <c r="E25" s="327"/>
      <c r="F25" s="327"/>
      <c r="G25" s="328"/>
      <c r="H25" s="328"/>
      <c r="I25" s="425"/>
      <c r="J25" s="426"/>
      <c r="K25" s="426"/>
      <c r="L25" s="422"/>
      <c r="M25" s="422"/>
      <c r="N25" s="422"/>
      <c r="O25" s="422"/>
    </row>
    <row r="26" spans="1:15" ht="12.75" customHeight="1">
      <c r="A26" s="132"/>
      <c r="B26" s="132"/>
      <c r="C26" s="132"/>
      <c r="D26" s="132"/>
      <c r="E26" s="132"/>
      <c r="F26" s="132"/>
      <c r="G26" s="133"/>
      <c r="H26" s="133"/>
      <c r="I26" s="427"/>
      <c r="J26" s="416"/>
      <c r="K26" s="418"/>
      <c r="L26" s="418"/>
      <c r="M26" s="418"/>
      <c r="N26" s="418"/>
      <c r="O26" s="418"/>
    </row>
    <row r="27" spans="1:15" ht="12.75" customHeight="1">
      <c r="A27" s="132" t="s">
        <v>597</v>
      </c>
      <c r="B27" s="132"/>
      <c r="C27" s="132"/>
      <c r="D27" s="132"/>
      <c r="E27" s="132"/>
      <c r="F27" s="132"/>
      <c r="G27" s="133"/>
      <c r="H27" s="133"/>
      <c r="I27" s="428">
        <v>5578</v>
      </c>
      <c r="J27" s="428"/>
      <c r="K27" s="429">
        <v>4978</v>
      </c>
      <c r="L27" s="429">
        <v>4656</v>
      </c>
      <c r="M27" s="429"/>
      <c r="N27" s="429">
        <v>9184</v>
      </c>
      <c r="O27" s="429">
        <v>8678</v>
      </c>
    </row>
    <row r="28" spans="1:15" ht="12.75" customHeight="1">
      <c r="A28" s="132" t="s">
        <v>268</v>
      </c>
      <c r="B28" s="132"/>
      <c r="C28" s="132"/>
      <c r="D28" s="132"/>
      <c r="E28" s="132"/>
      <c r="F28" s="132"/>
      <c r="G28" s="133"/>
      <c r="H28" s="133"/>
      <c r="I28" s="425">
        <v>11761</v>
      </c>
      <c r="J28" s="430"/>
      <c r="K28" s="426">
        <v>10379</v>
      </c>
      <c r="L28" s="431">
        <v>9782</v>
      </c>
      <c r="M28" s="431"/>
      <c r="N28" s="431">
        <v>21954</v>
      </c>
      <c r="O28" s="431">
        <v>20602</v>
      </c>
    </row>
    <row r="29" spans="1:15" ht="12.75" customHeight="1" thickBot="1">
      <c r="A29" s="132" t="s">
        <v>286</v>
      </c>
      <c r="B29" s="132"/>
      <c r="C29" s="132"/>
      <c r="D29" s="132"/>
      <c r="E29" s="132"/>
      <c r="F29" s="132"/>
      <c r="G29" s="133"/>
      <c r="H29" s="133"/>
      <c r="I29" s="432">
        <f>SUM(I27:I28)</f>
        <v>17339</v>
      </c>
      <c r="J29" s="432">
        <f aca="true" t="shared" si="0" ref="J29:O29">SUM(J27:J28)</f>
        <v>0</v>
      </c>
      <c r="K29" s="433">
        <f t="shared" si="0"/>
        <v>15357</v>
      </c>
      <c r="L29" s="433">
        <f t="shared" si="0"/>
        <v>14438</v>
      </c>
      <c r="M29" s="433"/>
      <c r="N29" s="433">
        <f t="shared" si="0"/>
        <v>31138</v>
      </c>
      <c r="O29" s="433">
        <f t="shared" si="0"/>
        <v>29280</v>
      </c>
    </row>
    <row r="30" spans="1:15" ht="12.75" customHeight="1" thickTop="1">
      <c r="A30" s="132"/>
      <c r="B30" s="132"/>
      <c r="C30" s="132"/>
      <c r="D30" s="132"/>
      <c r="E30" s="132"/>
      <c r="F30" s="132"/>
      <c r="G30" s="133"/>
      <c r="H30" s="133"/>
      <c r="I30" s="133"/>
      <c r="J30" s="132"/>
      <c r="K30" s="136"/>
      <c r="L30" s="137"/>
      <c r="M30" s="137"/>
      <c r="N30" s="134"/>
      <c r="O30" s="134"/>
    </row>
    <row r="31" spans="1:15" ht="12.75" customHeight="1">
      <c r="A31" s="132"/>
      <c r="B31" s="132"/>
      <c r="C31" s="132"/>
      <c r="D31" s="132"/>
      <c r="E31" s="132"/>
      <c r="F31" s="132"/>
      <c r="G31" s="133"/>
      <c r="H31" s="133"/>
      <c r="I31" s="132"/>
      <c r="J31" s="132"/>
      <c r="K31" s="136"/>
      <c r="L31" s="137"/>
      <c r="M31" s="137"/>
      <c r="N31" s="134"/>
      <c r="O31" s="134"/>
    </row>
    <row r="32" spans="2:15" ht="12.75" customHeight="1">
      <c r="B32" s="132"/>
      <c r="C32" s="132"/>
      <c r="D32" s="132"/>
      <c r="E32" s="132"/>
      <c r="F32" s="132"/>
      <c r="G32" s="133"/>
      <c r="H32" s="133"/>
      <c r="I32" s="132"/>
      <c r="J32" s="132"/>
      <c r="K32" s="136"/>
      <c r="L32" s="137"/>
      <c r="M32" s="137"/>
      <c r="N32" s="134"/>
      <c r="O32" s="134"/>
    </row>
    <row r="33" spans="1:15" ht="12.75" customHeight="1">
      <c r="A33" s="158"/>
      <c r="B33" s="157"/>
      <c r="C33" s="157"/>
      <c r="D33" s="157"/>
      <c r="E33" s="157"/>
      <c r="F33" s="157"/>
      <c r="G33" s="157"/>
      <c r="H33" s="157"/>
      <c r="I33" s="157"/>
      <c r="J33" s="157"/>
      <c r="K33" s="159"/>
      <c r="L33" s="156"/>
      <c r="M33" s="156"/>
      <c r="N33" s="156"/>
      <c r="O33" s="137"/>
    </row>
    <row r="34" spans="1:15" ht="12.75" customHeight="1">
      <c r="A34" s="174" t="s">
        <v>312</v>
      </c>
      <c r="B34" s="157"/>
      <c r="C34" s="157"/>
      <c r="D34" s="157"/>
      <c r="E34" s="157"/>
      <c r="F34" s="157"/>
      <c r="G34" s="157"/>
      <c r="H34" s="157"/>
      <c r="I34" s="157"/>
      <c r="J34" s="157"/>
      <c r="K34" s="160"/>
      <c r="L34" s="156"/>
      <c r="M34" s="156"/>
      <c r="N34" s="156"/>
      <c r="O34" s="137"/>
    </row>
    <row r="35" spans="1:15" ht="12.75" customHeight="1">
      <c r="A35" s="157"/>
      <c r="B35" s="157"/>
      <c r="C35" s="157"/>
      <c r="D35" s="157"/>
      <c r="E35" s="157"/>
      <c r="F35" s="157"/>
      <c r="G35" s="157"/>
      <c r="H35" s="157"/>
      <c r="I35" s="157"/>
      <c r="J35" s="157"/>
      <c r="K35" s="161"/>
      <c r="L35" s="162"/>
      <c r="M35" s="162"/>
      <c r="N35" s="156"/>
      <c r="O35" s="137"/>
    </row>
    <row r="36" spans="1:15" ht="12.75" customHeight="1">
      <c r="A36" s="158" t="s">
        <v>355</v>
      </c>
      <c r="B36" s="157" t="s">
        <v>269</v>
      </c>
      <c r="C36" s="157"/>
      <c r="D36" s="157"/>
      <c r="E36" s="157"/>
      <c r="F36" s="157"/>
      <c r="G36" s="157"/>
      <c r="H36" s="157"/>
      <c r="I36" s="157"/>
      <c r="J36" s="157"/>
      <c r="K36" s="163"/>
      <c r="L36" s="164"/>
      <c r="M36" s="164"/>
      <c r="N36" s="164"/>
      <c r="O36" s="250"/>
    </row>
    <row r="37" spans="1:15" ht="12.75" customHeight="1">
      <c r="A37" s="132"/>
      <c r="B37" s="132"/>
      <c r="C37" s="132"/>
      <c r="D37" s="132"/>
      <c r="E37" s="132"/>
      <c r="F37" s="132"/>
      <c r="G37" s="125"/>
      <c r="H37" s="125"/>
      <c r="I37" s="125"/>
      <c r="J37" s="125"/>
      <c r="K37" s="162"/>
      <c r="L37" s="165"/>
      <c r="M37" s="165"/>
      <c r="N37" s="165"/>
      <c r="O37" s="165"/>
    </row>
    <row r="38" spans="1:15" ht="12.75" customHeight="1">
      <c r="A38" s="166" t="s">
        <v>356</v>
      </c>
      <c r="B38" s="125" t="s">
        <v>357</v>
      </c>
      <c r="C38" s="125"/>
      <c r="D38" s="125"/>
      <c r="E38" s="125"/>
      <c r="F38" s="125"/>
      <c r="G38" s="125"/>
      <c r="H38" s="125"/>
      <c r="I38" s="125"/>
      <c r="J38" s="125"/>
      <c r="K38" s="167"/>
      <c r="L38" s="152"/>
      <c r="M38" s="152"/>
      <c r="N38" s="152"/>
      <c r="O38" s="15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mergeCells count="2">
    <mergeCell ref="K6:L6"/>
    <mergeCell ref="N6:O6"/>
  </mergeCells>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sheetPr>
    <pageSetUpPr fitToPage="1"/>
  </sheetPr>
  <dimension ref="A1:AO260"/>
  <sheetViews>
    <sheetView zoomScale="75" zoomScaleNormal="75" workbookViewId="0" topLeftCell="A1">
      <selection activeCell="A1" sqref="A1"/>
    </sheetView>
  </sheetViews>
  <sheetFormatPr defaultColWidth="9.00390625" defaultRowHeight="14.25"/>
  <cols>
    <col min="1" max="1" width="1.75390625" style="444" customWidth="1"/>
    <col min="2" max="2" width="2.625" style="444" customWidth="1"/>
    <col min="3" max="3" width="37.00390625" style="444" customWidth="1"/>
    <col min="4" max="4" width="9.375" style="444" customWidth="1"/>
    <col min="5" max="6" width="9.00390625" style="444" customWidth="1"/>
    <col min="7" max="7" width="1.625" style="444" customWidth="1"/>
    <col min="8" max="9" width="9.25390625" style="444" customWidth="1"/>
    <col min="10" max="10" width="9.00390625" style="444" customWidth="1"/>
    <col min="11" max="11" width="1.4921875" style="444" customWidth="1"/>
    <col min="12" max="12" width="9.625" style="444" customWidth="1"/>
    <col min="13" max="13" width="9.75390625" style="444" customWidth="1"/>
    <col min="14" max="14" width="8.125" style="444" customWidth="1"/>
    <col min="15" max="15" width="1.625" style="444" customWidth="1"/>
    <col min="16" max="16" width="11.125" style="444" customWidth="1"/>
    <col min="17" max="17" width="9.125" style="444" customWidth="1"/>
    <col min="18" max="20" width="9.00390625" style="444" customWidth="1"/>
    <col min="21" max="21" width="8.375" style="444" customWidth="1"/>
    <col min="22" max="16384" width="9.00390625" style="444" customWidth="1"/>
  </cols>
  <sheetData>
    <row r="1" spans="1:18" ht="18">
      <c r="A1" s="114" t="s">
        <v>100</v>
      </c>
      <c r="B1" s="445"/>
      <c r="C1" s="445"/>
      <c r="D1" s="446"/>
      <c r="E1" s="446"/>
      <c r="F1" s="446"/>
      <c r="G1" s="446"/>
      <c r="H1" s="446"/>
      <c r="I1" s="446"/>
      <c r="J1" s="446"/>
      <c r="K1" s="446"/>
      <c r="L1" s="446"/>
      <c r="M1" s="446"/>
      <c r="N1" s="446"/>
      <c r="O1" s="446"/>
      <c r="P1" s="447"/>
      <c r="Q1" s="446"/>
      <c r="R1" s="448" t="s">
        <v>671</v>
      </c>
    </row>
    <row r="2" spans="1:18" ht="12.75">
      <c r="A2" s="449"/>
      <c r="B2" s="450"/>
      <c r="C2" s="450"/>
      <c r="D2" s="450"/>
      <c r="E2" s="450"/>
      <c r="F2" s="450"/>
      <c r="G2" s="450"/>
      <c r="H2" s="450"/>
      <c r="I2" s="450"/>
      <c r="J2" s="450"/>
      <c r="K2" s="450"/>
      <c r="L2" s="450"/>
      <c r="M2" s="450"/>
      <c r="N2" s="450"/>
      <c r="O2" s="450"/>
      <c r="P2" s="451"/>
      <c r="Q2" s="450"/>
      <c r="R2" s="452"/>
    </row>
    <row r="3" spans="1:18" ht="18">
      <c r="A3" s="453" t="s">
        <v>446</v>
      </c>
      <c r="B3" s="454"/>
      <c r="C3" s="454"/>
      <c r="D3" s="454"/>
      <c r="E3" s="454"/>
      <c r="F3" s="454"/>
      <c r="G3" s="454"/>
      <c r="H3" s="454"/>
      <c r="I3" s="454"/>
      <c r="J3" s="454"/>
      <c r="K3" s="454"/>
      <c r="L3" s="454"/>
      <c r="M3" s="454"/>
      <c r="N3" s="454"/>
      <c r="O3" s="454"/>
      <c r="P3" s="454"/>
      <c r="Q3" s="454"/>
      <c r="R3" s="455"/>
    </row>
    <row r="4" spans="1:18" ht="18">
      <c r="A4" s="456"/>
      <c r="B4" s="457"/>
      <c r="C4" s="457"/>
      <c r="D4" s="457"/>
      <c r="E4" s="457"/>
      <c r="F4" s="457"/>
      <c r="G4" s="457"/>
      <c r="H4" s="457"/>
      <c r="I4" s="457"/>
      <c r="J4" s="457"/>
      <c r="K4" s="457"/>
      <c r="L4" s="457"/>
      <c r="M4" s="457"/>
      <c r="N4" s="457"/>
      <c r="O4" s="457"/>
      <c r="P4" s="458"/>
      <c r="Q4" s="457"/>
      <c r="R4" s="459"/>
    </row>
    <row r="5" ht="16.5" customHeight="1"/>
    <row r="6" spans="1:18" ht="16.5" customHeight="1">
      <c r="A6" s="460" t="s">
        <v>606</v>
      </c>
      <c r="B6" s="460"/>
      <c r="C6" s="461"/>
      <c r="D6" s="462"/>
      <c r="E6" s="463"/>
      <c r="F6" s="464"/>
      <c r="G6" s="464"/>
      <c r="H6" s="465"/>
      <c r="I6" s="466"/>
      <c r="J6" s="464"/>
      <c r="K6" s="464"/>
      <c r="L6" s="465"/>
      <c r="M6" s="466"/>
      <c r="N6" s="464"/>
      <c r="O6" s="467"/>
      <c r="P6" s="468"/>
      <c r="Q6" s="468"/>
      <c r="R6" s="468"/>
    </row>
    <row r="7" spans="1:15" ht="16.5" customHeight="1">
      <c r="A7" s="469"/>
      <c r="B7" s="458"/>
      <c r="C7" s="458"/>
      <c r="D7" s="470"/>
      <c r="E7" s="471"/>
      <c r="F7" s="472"/>
      <c r="G7" s="472"/>
      <c r="H7" s="473"/>
      <c r="I7" s="474"/>
      <c r="J7" s="472"/>
      <c r="K7" s="472"/>
      <c r="L7" s="473"/>
      <c r="M7" s="474"/>
      <c r="N7" s="472"/>
      <c r="O7" s="457"/>
    </row>
    <row r="8" spans="1:18" ht="18.75">
      <c r="A8" s="475"/>
      <c r="B8" s="476"/>
      <c r="C8" s="476"/>
      <c r="D8" s="477" t="s">
        <v>607</v>
      </c>
      <c r="E8" s="477"/>
      <c r="F8" s="477"/>
      <c r="G8" s="478"/>
      <c r="H8" s="477" t="s">
        <v>447</v>
      </c>
      <c r="I8" s="477"/>
      <c r="J8" s="477"/>
      <c r="K8" s="478"/>
      <c r="L8" s="477" t="s">
        <v>448</v>
      </c>
      <c r="M8" s="477"/>
      <c r="N8" s="477"/>
      <c r="O8" s="479"/>
      <c r="P8" s="480" t="s">
        <v>404</v>
      </c>
      <c r="Q8" s="477"/>
      <c r="R8" s="481"/>
    </row>
    <row r="9" spans="1:18" ht="3" customHeight="1">
      <c r="A9" s="482"/>
      <c r="B9" s="483"/>
      <c r="C9" s="483"/>
      <c r="D9" s="484"/>
      <c r="E9" s="484"/>
      <c r="F9" s="484"/>
      <c r="G9" s="484"/>
      <c r="H9" s="484"/>
      <c r="I9" s="484"/>
      <c r="J9" s="484"/>
      <c r="K9" s="484"/>
      <c r="L9" s="484"/>
      <c r="M9" s="484"/>
      <c r="N9" s="484"/>
      <c r="O9" s="485"/>
      <c r="P9" s="486"/>
      <c r="Q9" s="484"/>
      <c r="R9" s="487"/>
    </row>
    <row r="10" spans="1:18" s="495" customFormat="1" ht="30.75" customHeight="1">
      <c r="A10" s="488"/>
      <c r="B10" s="489"/>
      <c r="C10" s="489"/>
      <c r="D10" s="489" t="s">
        <v>449</v>
      </c>
      <c r="E10" s="489" t="s">
        <v>450</v>
      </c>
      <c r="F10" s="490" t="s">
        <v>608</v>
      </c>
      <c r="G10" s="491"/>
      <c r="H10" s="489" t="s">
        <v>449</v>
      </c>
      <c r="I10" s="489" t="s">
        <v>450</v>
      </c>
      <c r="J10" s="490" t="s">
        <v>608</v>
      </c>
      <c r="K10" s="491"/>
      <c r="L10" s="489" t="s">
        <v>449</v>
      </c>
      <c r="M10" s="489" t="s">
        <v>450</v>
      </c>
      <c r="N10" s="490" t="s">
        <v>608</v>
      </c>
      <c r="O10" s="492"/>
      <c r="P10" s="493" t="s">
        <v>449</v>
      </c>
      <c r="Q10" s="489" t="s">
        <v>450</v>
      </c>
      <c r="R10" s="494" t="s">
        <v>608</v>
      </c>
    </row>
    <row r="11" spans="1:18" s="503" customFormat="1" ht="15">
      <c r="A11" s="496"/>
      <c r="B11" s="497"/>
      <c r="C11" s="497"/>
      <c r="D11" s="498" t="s">
        <v>213</v>
      </c>
      <c r="E11" s="498" t="s">
        <v>213</v>
      </c>
      <c r="F11" s="498"/>
      <c r="G11" s="498"/>
      <c r="H11" s="498" t="s">
        <v>213</v>
      </c>
      <c r="I11" s="498" t="s">
        <v>213</v>
      </c>
      <c r="J11" s="498"/>
      <c r="K11" s="498"/>
      <c r="L11" s="498" t="s">
        <v>213</v>
      </c>
      <c r="M11" s="498" t="s">
        <v>213</v>
      </c>
      <c r="N11" s="499"/>
      <c r="O11" s="500"/>
      <c r="P11" s="501" t="s">
        <v>213</v>
      </c>
      <c r="Q11" s="498" t="s">
        <v>213</v>
      </c>
      <c r="R11" s="502"/>
    </row>
    <row r="12" spans="1:18" ht="12.75" customHeight="1">
      <c r="A12" s="504"/>
      <c r="B12" s="505"/>
      <c r="C12" s="505"/>
      <c r="D12" s="506"/>
      <c r="E12" s="507"/>
      <c r="F12" s="508"/>
      <c r="G12" s="508"/>
      <c r="H12" s="509"/>
      <c r="I12" s="510"/>
      <c r="J12" s="508"/>
      <c r="K12" s="508"/>
      <c r="L12" s="508"/>
      <c r="M12" s="508"/>
      <c r="N12" s="508"/>
      <c r="O12" s="508"/>
      <c r="P12" s="511"/>
      <c r="Q12" s="512"/>
      <c r="R12" s="513"/>
    </row>
    <row r="13" spans="1:22" ht="12.75">
      <c r="A13" s="504"/>
      <c r="B13" s="514" t="s">
        <v>609</v>
      </c>
      <c r="C13" s="505"/>
      <c r="D13" s="228">
        <v>2709</v>
      </c>
      <c r="E13" s="229">
        <v>2139</v>
      </c>
      <c r="F13" s="508">
        <v>0.2664796633941094</v>
      </c>
      <c r="G13" s="508"/>
      <c r="H13" s="228">
        <v>2348</v>
      </c>
      <c r="I13" s="229">
        <v>2448</v>
      </c>
      <c r="J13" s="508">
        <v>-0.04084967320261438</v>
      </c>
      <c r="K13" s="515"/>
      <c r="L13" s="228">
        <v>521</v>
      </c>
      <c r="M13" s="229">
        <v>391</v>
      </c>
      <c r="N13" s="508">
        <v>0.33248081841432225</v>
      </c>
      <c r="O13" s="515"/>
      <c r="P13" s="516">
        <v>5578</v>
      </c>
      <c r="Q13" s="229">
        <v>4978</v>
      </c>
      <c r="R13" s="517">
        <v>0.12053033346725593</v>
      </c>
      <c r="T13" s="518"/>
      <c r="U13" s="518"/>
      <c r="V13" s="518"/>
    </row>
    <row r="14" spans="1:22" ht="14.25">
      <c r="A14" s="504"/>
      <c r="B14" s="514" t="s">
        <v>451</v>
      </c>
      <c r="C14" s="505"/>
      <c r="D14" s="509">
        <v>2177</v>
      </c>
      <c r="E14" s="510">
        <v>2016</v>
      </c>
      <c r="F14" s="508">
        <v>0.0798611111111111</v>
      </c>
      <c r="G14" s="508"/>
      <c r="H14" s="509">
        <v>0</v>
      </c>
      <c r="I14" s="510">
        <v>0</v>
      </c>
      <c r="J14" s="519" t="s">
        <v>311</v>
      </c>
      <c r="K14" s="508"/>
      <c r="L14" s="509">
        <v>9584</v>
      </c>
      <c r="M14" s="510">
        <v>8363</v>
      </c>
      <c r="N14" s="508">
        <v>0.14600023914863086</v>
      </c>
      <c r="O14" s="508"/>
      <c r="P14" s="516">
        <v>11761</v>
      </c>
      <c r="Q14" s="229">
        <v>10379</v>
      </c>
      <c r="R14" s="517">
        <v>0.13315348299450813</v>
      </c>
      <c r="T14" s="518"/>
      <c r="U14" s="518"/>
      <c r="V14" s="518"/>
    </row>
    <row r="15" spans="1:22" ht="12.75">
      <c r="A15" s="504"/>
      <c r="B15" s="505" t="s">
        <v>610</v>
      </c>
      <c r="C15" s="505"/>
      <c r="D15" s="520">
        <v>4886</v>
      </c>
      <c r="E15" s="521">
        <v>4155</v>
      </c>
      <c r="F15" s="522">
        <v>0.17593261131167268</v>
      </c>
      <c r="G15" s="508"/>
      <c r="H15" s="520">
        <v>2348</v>
      </c>
      <c r="I15" s="521">
        <v>2448</v>
      </c>
      <c r="J15" s="522">
        <v>-0.04084967320261438</v>
      </c>
      <c r="K15" s="508"/>
      <c r="L15" s="520">
        <v>10105</v>
      </c>
      <c r="M15" s="521">
        <v>8754</v>
      </c>
      <c r="N15" s="522">
        <v>0.15432944939456247</v>
      </c>
      <c r="O15" s="508"/>
      <c r="P15" s="523">
        <v>17339</v>
      </c>
      <c r="Q15" s="521">
        <v>15357</v>
      </c>
      <c r="R15" s="524">
        <v>0.1290616656899134</v>
      </c>
      <c r="T15" s="518"/>
      <c r="U15" s="518"/>
      <c r="V15" s="518"/>
    </row>
    <row r="16" spans="1:22" ht="12.75">
      <c r="A16" s="525"/>
      <c r="B16" s="458"/>
      <c r="C16" s="458"/>
      <c r="D16" s="470"/>
      <c r="E16" s="471"/>
      <c r="F16" s="472"/>
      <c r="G16" s="472"/>
      <c r="H16" s="473"/>
      <c r="I16" s="474"/>
      <c r="J16" s="474"/>
      <c r="K16" s="474"/>
      <c r="L16" s="474"/>
      <c r="M16" s="474"/>
      <c r="N16" s="474"/>
      <c r="O16" s="526"/>
      <c r="P16" s="527"/>
      <c r="Q16" s="528"/>
      <c r="R16" s="526"/>
      <c r="T16" s="518"/>
      <c r="U16" s="518"/>
      <c r="V16" s="518"/>
    </row>
    <row r="17" spans="1:22" ht="12.75" customHeight="1">
      <c r="A17" s="514"/>
      <c r="B17" s="514"/>
      <c r="C17" s="514"/>
      <c r="D17" s="514"/>
      <c r="E17" s="514"/>
      <c r="F17" s="514"/>
      <c r="G17" s="514"/>
      <c r="H17" s="514"/>
      <c r="I17" s="514"/>
      <c r="J17" s="514"/>
      <c r="K17" s="514"/>
      <c r="L17" s="514"/>
      <c r="M17" s="514"/>
      <c r="N17" s="514"/>
      <c r="O17" s="514"/>
      <c r="P17" s="505"/>
      <c r="Q17" s="529"/>
      <c r="R17" s="514"/>
      <c r="T17" s="518"/>
      <c r="U17" s="518"/>
      <c r="V17" s="518"/>
    </row>
    <row r="18" spans="1:22" ht="12.75" customHeight="1">
      <c r="A18" s="514"/>
      <c r="B18" s="514"/>
      <c r="C18" s="514"/>
      <c r="D18" s="514"/>
      <c r="E18" s="514"/>
      <c r="F18" s="514"/>
      <c r="G18" s="514"/>
      <c r="H18" s="514"/>
      <c r="I18" s="514"/>
      <c r="J18" s="514"/>
      <c r="K18" s="514"/>
      <c r="L18" s="514"/>
      <c r="M18" s="530"/>
      <c r="N18" s="514"/>
      <c r="O18" s="514"/>
      <c r="P18" s="505"/>
      <c r="Q18" s="529"/>
      <c r="R18" s="514"/>
      <c r="T18" s="518"/>
      <c r="U18" s="518"/>
      <c r="V18" s="518"/>
    </row>
    <row r="19" spans="1:22" ht="20.25" customHeight="1">
      <c r="A19" s="531" t="s">
        <v>611</v>
      </c>
      <c r="B19" s="531"/>
      <c r="C19" s="467"/>
      <c r="D19" s="467"/>
      <c r="E19" s="467"/>
      <c r="F19" s="467"/>
      <c r="G19" s="467"/>
      <c r="H19" s="467"/>
      <c r="I19" s="467"/>
      <c r="J19" s="467"/>
      <c r="K19" s="467"/>
      <c r="L19" s="467"/>
      <c r="M19" s="467"/>
      <c r="N19" s="467"/>
      <c r="O19" s="467"/>
      <c r="P19" s="461"/>
      <c r="Q19" s="532"/>
      <c r="R19" s="467"/>
      <c r="T19" s="518"/>
      <c r="U19" s="518"/>
      <c r="V19" s="518"/>
    </row>
    <row r="20" spans="1:18" ht="13.5" customHeight="1">
      <c r="A20" s="514"/>
      <c r="B20" s="514"/>
      <c r="C20" s="514"/>
      <c r="D20" s="514"/>
      <c r="E20" s="514"/>
      <c r="F20" s="514"/>
      <c r="G20" s="514"/>
      <c r="H20" s="514"/>
      <c r="I20" s="514"/>
      <c r="J20" s="514"/>
      <c r="K20" s="514"/>
      <c r="L20" s="514"/>
      <c r="M20" s="514"/>
      <c r="N20" s="514"/>
      <c r="O20" s="514"/>
      <c r="P20" s="505"/>
      <c r="Q20" s="529"/>
      <c r="R20" s="514"/>
    </row>
    <row r="21" spans="1:18" ht="18.75">
      <c r="A21" s="475"/>
      <c r="B21" s="533"/>
      <c r="C21" s="533"/>
      <c r="D21" s="477" t="s">
        <v>612</v>
      </c>
      <c r="E21" s="477"/>
      <c r="F21" s="477"/>
      <c r="G21" s="477"/>
      <c r="H21" s="477" t="s">
        <v>613</v>
      </c>
      <c r="I21" s="477"/>
      <c r="J21" s="477"/>
      <c r="K21" s="477"/>
      <c r="L21" s="477" t="s">
        <v>286</v>
      </c>
      <c r="M21" s="477"/>
      <c r="N21" s="477"/>
      <c r="O21" s="534"/>
      <c r="P21" s="480" t="s">
        <v>452</v>
      </c>
      <c r="Q21" s="535"/>
      <c r="R21" s="481"/>
    </row>
    <row r="22" spans="1:18" s="495" customFormat="1" ht="33.75" customHeight="1">
      <c r="A22" s="536"/>
      <c r="B22" s="537"/>
      <c r="C22" s="537"/>
      <c r="D22" s="537" t="s">
        <v>449</v>
      </c>
      <c r="E22" s="537" t="s">
        <v>450</v>
      </c>
      <c r="F22" s="538" t="s">
        <v>608</v>
      </c>
      <c r="G22" s="538"/>
      <c r="H22" s="537" t="s">
        <v>449</v>
      </c>
      <c r="I22" s="537" t="s">
        <v>450</v>
      </c>
      <c r="J22" s="538" t="s">
        <v>608</v>
      </c>
      <c r="K22" s="538"/>
      <c r="L22" s="537" t="s">
        <v>449</v>
      </c>
      <c r="M22" s="537" t="s">
        <v>450</v>
      </c>
      <c r="N22" s="538" t="s">
        <v>608</v>
      </c>
      <c r="O22" s="539"/>
      <c r="P22" s="537" t="s">
        <v>449</v>
      </c>
      <c r="Q22" s="537" t="s">
        <v>450</v>
      </c>
      <c r="R22" s="540" t="s">
        <v>608</v>
      </c>
    </row>
    <row r="23" spans="1:18" s="503" customFormat="1" ht="15.75">
      <c r="A23" s="541"/>
      <c r="B23" s="542"/>
      <c r="C23" s="542"/>
      <c r="D23" s="543" t="s">
        <v>213</v>
      </c>
      <c r="E23" s="543" t="s">
        <v>213</v>
      </c>
      <c r="F23" s="543"/>
      <c r="G23" s="543"/>
      <c r="H23" s="543" t="s">
        <v>213</v>
      </c>
      <c r="I23" s="543" t="s">
        <v>213</v>
      </c>
      <c r="J23" s="543"/>
      <c r="K23" s="543"/>
      <c r="L23" s="543" t="s">
        <v>213</v>
      </c>
      <c r="M23" s="543" t="s">
        <v>213</v>
      </c>
      <c r="N23" s="544"/>
      <c r="O23" s="545"/>
      <c r="P23" s="546" t="s">
        <v>213</v>
      </c>
      <c r="Q23" s="547" t="s">
        <v>213</v>
      </c>
      <c r="R23" s="548"/>
    </row>
    <row r="24" spans="1:18" ht="12.75">
      <c r="A24" s="504"/>
      <c r="B24" s="549"/>
      <c r="C24" s="549"/>
      <c r="D24" s="550"/>
      <c r="E24" s="550"/>
      <c r="F24" s="550"/>
      <c r="G24" s="550"/>
      <c r="H24" s="550"/>
      <c r="I24" s="550"/>
      <c r="J24" s="550"/>
      <c r="K24" s="512"/>
      <c r="L24" s="550"/>
      <c r="M24" s="550"/>
      <c r="N24" s="551"/>
      <c r="O24" s="552"/>
      <c r="P24" s="553"/>
      <c r="Q24" s="529"/>
      <c r="R24" s="552"/>
    </row>
    <row r="25" spans="1:18" ht="14.25">
      <c r="A25" s="504"/>
      <c r="B25" s="505" t="s">
        <v>453</v>
      </c>
      <c r="C25" s="554"/>
      <c r="D25" s="550"/>
      <c r="E25" s="550"/>
      <c r="F25" s="550"/>
      <c r="G25" s="550"/>
      <c r="H25" s="550"/>
      <c r="I25" s="550"/>
      <c r="J25" s="550"/>
      <c r="K25" s="512"/>
      <c r="L25" s="550"/>
      <c r="M25" s="550"/>
      <c r="N25" s="550"/>
      <c r="O25" s="552"/>
      <c r="P25" s="553"/>
      <c r="Q25" s="529"/>
      <c r="R25" s="552"/>
    </row>
    <row r="26" spans="1:18" ht="12.75">
      <c r="A26" s="504"/>
      <c r="B26" s="555" t="s">
        <v>454</v>
      </c>
      <c r="C26" s="555"/>
      <c r="D26" s="514"/>
      <c r="E26" s="514"/>
      <c r="F26" s="514"/>
      <c r="G26" s="550"/>
      <c r="H26" s="514"/>
      <c r="I26" s="514"/>
      <c r="J26" s="514"/>
      <c r="K26" s="512"/>
      <c r="L26" s="514"/>
      <c r="M26" s="514"/>
      <c r="N26" s="514"/>
      <c r="O26" s="552"/>
      <c r="P26" s="553"/>
      <c r="Q26" s="514"/>
      <c r="R26" s="552"/>
    </row>
    <row r="27" spans="1:18" ht="12.75">
      <c r="A27" s="504"/>
      <c r="B27" s="556" t="s">
        <v>614</v>
      </c>
      <c r="C27" s="556"/>
      <c r="D27" s="228">
        <v>6</v>
      </c>
      <c r="E27" s="229">
        <v>6</v>
      </c>
      <c r="F27" s="508">
        <v>0</v>
      </c>
      <c r="G27" s="512"/>
      <c r="H27" s="228">
        <v>5</v>
      </c>
      <c r="I27" s="229">
        <v>5</v>
      </c>
      <c r="J27" s="508">
        <v>0</v>
      </c>
      <c r="K27" s="512"/>
      <c r="L27" s="228">
        <v>11</v>
      </c>
      <c r="M27" s="229">
        <v>11</v>
      </c>
      <c r="N27" s="508">
        <v>0</v>
      </c>
      <c r="O27" s="557"/>
      <c r="P27" s="558">
        <v>5.6</v>
      </c>
      <c r="Q27" s="559">
        <v>5.6</v>
      </c>
      <c r="R27" s="517">
        <v>0</v>
      </c>
    </row>
    <row r="28" spans="1:18" ht="12.75" hidden="1">
      <c r="A28" s="504"/>
      <c r="B28" s="556" t="s">
        <v>615</v>
      </c>
      <c r="C28" s="556"/>
      <c r="D28" s="228">
        <v>0</v>
      </c>
      <c r="E28" s="229">
        <v>0</v>
      </c>
      <c r="F28" s="508">
        <v>0</v>
      </c>
      <c r="G28" s="512"/>
      <c r="H28" s="228">
        <v>0</v>
      </c>
      <c r="I28" s="229">
        <v>0</v>
      </c>
      <c r="J28" s="508">
        <v>0</v>
      </c>
      <c r="K28" s="512"/>
      <c r="L28" s="228">
        <v>0</v>
      </c>
      <c r="M28" s="229">
        <v>0</v>
      </c>
      <c r="N28" s="508">
        <v>0</v>
      </c>
      <c r="O28" s="557"/>
      <c r="P28" s="228">
        <v>0</v>
      </c>
      <c r="Q28" s="559">
        <v>0</v>
      </c>
      <c r="R28" s="517">
        <v>0</v>
      </c>
    </row>
    <row r="29" spans="1:18" ht="12.75">
      <c r="A29" s="504"/>
      <c r="B29" s="556" t="s">
        <v>455</v>
      </c>
      <c r="C29" s="556"/>
      <c r="D29" s="228">
        <v>6</v>
      </c>
      <c r="E29" s="229">
        <v>7</v>
      </c>
      <c r="F29" s="508">
        <v>-0.14285714285714285</v>
      </c>
      <c r="G29" s="512"/>
      <c r="H29" s="228">
        <v>1</v>
      </c>
      <c r="I29" s="229">
        <v>1</v>
      </c>
      <c r="J29" s="508">
        <v>0</v>
      </c>
      <c r="K29" s="512"/>
      <c r="L29" s="228">
        <v>7</v>
      </c>
      <c r="M29" s="229">
        <v>8</v>
      </c>
      <c r="N29" s="508">
        <v>-0.125</v>
      </c>
      <c r="O29" s="557"/>
      <c r="P29" s="558">
        <v>1.6</v>
      </c>
      <c r="Q29" s="559">
        <v>1.7</v>
      </c>
      <c r="R29" s="517">
        <v>0</v>
      </c>
    </row>
    <row r="30" spans="1:18" ht="12.75" hidden="1">
      <c r="A30" s="504"/>
      <c r="B30" s="556" t="s">
        <v>456</v>
      </c>
      <c r="C30" s="556"/>
      <c r="D30" s="228">
        <v>0</v>
      </c>
      <c r="E30" s="229">
        <v>0</v>
      </c>
      <c r="F30" s="508">
        <v>0</v>
      </c>
      <c r="G30" s="512"/>
      <c r="H30" s="228">
        <v>0</v>
      </c>
      <c r="I30" s="229">
        <v>0</v>
      </c>
      <c r="J30" s="508">
        <v>0</v>
      </c>
      <c r="K30" s="512"/>
      <c r="L30" s="228">
        <v>0</v>
      </c>
      <c r="M30" s="229">
        <v>0</v>
      </c>
      <c r="N30" s="508">
        <v>0</v>
      </c>
      <c r="O30" s="557"/>
      <c r="P30" s="228">
        <v>0</v>
      </c>
      <c r="Q30" s="559">
        <v>0</v>
      </c>
      <c r="R30" s="517">
        <v>0</v>
      </c>
    </row>
    <row r="31" spans="1:18" ht="12.75">
      <c r="A31" s="504"/>
      <c r="B31" s="556" t="s">
        <v>457</v>
      </c>
      <c r="C31" s="556"/>
      <c r="D31" s="228">
        <v>0</v>
      </c>
      <c r="E31" s="229">
        <v>0</v>
      </c>
      <c r="F31" s="508" t="s">
        <v>311</v>
      </c>
      <c r="G31" s="512"/>
      <c r="H31" s="228">
        <v>0</v>
      </c>
      <c r="I31" s="229">
        <v>1</v>
      </c>
      <c r="J31" s="508" t="s">
        <v>311</v>
      </c>
      <c r="K31" s="512"/>
      <c r="L31" s="228">
        <v>0</v>
      </c>
      <c r="M31" s="229">
        <v>1</v>
      </c>
      <c r="N31" s="508" t="s">
        <v>311</v>
      </c>
      <c r="O31" s="557"/>
      <c r="P31" s="228">
        <v>0</v>
      </c>
      <c r="Q31" s="559">
        <v>1</v>
      </c>
      <c r="R31" s="517" t="s">
        <v>311</v>
      </c>
    </row>
    <row r="32" spans="1:18" ht="12.75">
      <c r="A32" s="504"/>
      <c r="B32" s="556" t="s">
        <v>616</v>
      </c>
      <c r="C32" s="556"/>
      <c r="D32" s="228">
        <v>306</v>
      </c>
      <c r="E32" s="229">
        <v>367</v>
      </c>
      <c r="F32" s="508">
        <v>-0.16621253405994552</v>
      </c>
      <c r="G32" s="512"/>
      <c r="H32" s="228">
        <v>0</v>
      </c>
      <c r="I32" s="229">
        <v>0</v>
      </c>
      <c r="J32" s="508" t="s">
        <v>311</v>
      </c>
      <c r="K32" s="512"/>
      <c r="L32" s="228">
        <v>306</v>
      </c>
      <c r="M32" s="229">
        <v>367</v>
      </c>
      <c r="N32" s="508">
        <v>-0.16621253405994552</v>
      </c>
      <c r="O32" s="557"/>
      <c r="P32" s="516">
        <v>30.6</v>
      </c>
      <c r="Q32" s="559">
        <v>36.7</v>
      </c>
      <c r="R32" s="517">
        <v>-0.16216216216216217</v>
      </c>
    </row>
    <row r="33" spans="1:18" ht="12.75">
      <c r="A33" s="504"/>
      <c r="B33" s="560" t="s">
        <v>617</v>
      </c>
      <c r="C33" s="560"/>
      <c r="D33" s="561">
        <v>318</v>
      </c>
      <c r="E33" s="562">
        <v>380</v>
      </c>
      <c r="F33" s="563">
        <v>-0.1631578947368421</v>
      </c>
      <c r="G33" s="512"/>
      <c r="H33" s="561">
        <v>6</v>
      </c>
      <c r="I33" s="562">
        <v>7</v>
      </c>
      <c r="J33" s="563">
        <v>-0.14285714285714285</v>
      </c>
      <c r="K33" s="512"/>
      <c r="L33" s="561">
        <v>324</v>
      </c>
      <c r="M33" s="562">
        <v>387</v>
      </c>
      <c r="N33" s="563">
        <v>-0.16279069767441862</v>
      </c>
      <c r="O33" s="557"/>
      <c r="P33" s="561">
        <v>37.8</v>
      </c>
      <c r="Q33" s="564">
        <v>45</v>
      </c>
      <c r="R33" s="565">
        <v>-0.15555555555555556</v>
      </c>
    </row>
    <row r="34" spans="1:18" ht="12.75">
      <c r="A34" s="504"/>
      <c r="B34" s="556" t="s">
        <v>618</v>
      </c>
      <c r="C34" s="556"/>
      <c r="D34" s="228">
        <v>252</v>
      </c>
      <c r="E34" s="229">
        <v>280</v>
      </c>
      <c r="F34" s="508">
        <v>-0.1</v>
      </c>
      <c r="G34" s="512"/>
      <c r="H34" s="228">
        <v>0</v>
      </c>
      <c r="I34" s="229">
        <v>0</v>
      </c>
      <c r="J34" s="508" t="s">
        <v>311</v>
      </c>
      <c r="K34" s="512"/>
      <c r="L34" s="228">
        <v>252</v>
      </c>
      <c r="M34" s="229">
        <v>280</v>
      </c>
      <c r="N34" s="508">
        <v>-0.1</v>
      </c>
      <c r="O34" s="557"/>
      <c r="P34" s="228">
        <v>25.2</v>
      </c>
      <c r="Q34" s="559">
        <v>28</v>
      </c>
      <c r="R34" s="517">
        <v>-0.10714285714285714</v>
      </c>
    </row>
    <row r="35" spans="1:18" ht="12.75">
      <c r="A35" s="504"/>
      <c r="B35" s="505" t="s">
        <v>286</v>
      </c>
      <c r="C35" s="505"/>
      <c r="D35" s="566">
        <v>570</v>
      </c>
      <c r="E35" s="567">
        <v>660</v>
      </c>
      <c r="F35" s="522">
        <v>-0.13636363636363635</v>
      </c>
      <c r="G35" s="512"/>
      <c r="H35" s="566">
        <v>6</v>
      </c>
      <c r="I35" s="567">
        <v>7</v>
      </c>
      <c r="J35" s="522">
        <v>-0.14285714285714285</v>
      </c>
      <c r="K35" s="512"/>
      <c r="L35" s="566">
        <v>576</v>
      </c>
      <c r="M35" s="567">
        <v>667</v>
      </c>
      <c r="N35" s="522">
        <v>-0.136431784107946</v>
      </c>
      <c r="O35" s="557"/>
      <c r="P35" s="566">
        <v>63</v>
      </c>
      <c r="Q35" s="568">
        <v>73</v>
      </c>
      <c r="R35" s="524">
        <v>-0.136986301369863</v>
      </c>
    </row>
    <row r="36" spans="1:18" ht="12.75">
      <c r="A36" s="504"/>
      <c r="B36" s="514"/>
      <c r="C36" s="514"/>
      <c r="D36" s="506"/>
      <c r="E36" s="507"/>
      <c r="F36" s="569"/>
      <c r="G36" s="512"/>
      <c r="H36" s="228"/>
      <c r="I36" s="229"/>
      <c r="J36" s="569"/>
      <c r="K36" s="512"/>
      <c r="L36" s="228"/>
      <c r="M36" s="229"/>
      <c r="N36" s="569"/>
      <c r="O36" s="557"/>
      <c r="P36" s="570"/>
      <c r="Q36" s="571"/>
      <c r="R36" s="517"/>
    </row>
    <row r="37" spans="1:18" ht="12.75">
      <c r="A37" s="504"/>
      <c r="B37" s="555" t="s">
        <v>458</v>
      </c>
      <c r="C37" s="514"/>
      <c r="D37" s="506"/>
      <c r="E37" s="507"/>
      <c r="F37" s="569"/>
      <c r="G37" s="512"/>
      <c r="H37" s="228"/>
      <c r="I37" s="229"/>
      <c r="J37" s="569"/>
      <c r="K37" s="512"/>
      <c r="L37" s="228"/>
      <c r="M37" s="229"/>
      <c r="N37" s="569"/>
      <c r="O37" s="557"/>
      <c r="P37" s="570"/>
      <c r="Q37" s="571"/>
      <c r="R37" s="517"/>
    </row>
    <row r="38" spans="1:18" ht="12.75" hidden="1">
      <c r="A38" s="504"/>
      <c r="B38" s="556" t="s">
        <v>614</v>
      </c>
      <c r="C38" s="514"/>
      <c r="D38" s="228">
        <v>0</v>
      </c>
      <c r="E38" s="229">
        <v>0</v>
      </c>
      <c r="F38" s="508">
        <v>0</v>
      </c>
      <c r="G38" s="512"/>
      <c r="H38" s="228">
        <v>0</v>
      </c>
      <c r="I38" s="229">
        <v>0</v>
      </c>
      <c r="J38" s="508">
        <v>0</v>
      </c>
      <c r="K38" s="512"/>
      <c r="L38" s="228">
        <v>0</v>
      </c>
      <c r="M38" s="229">
        <v>0</v>
      </c>
      <c r="N38" s="508">
        <v>0</v>
      </c>
      <c r="O38" s="557"/>
      <c r="P38" s="558">
        <v>0</v>
      </c>
      <c r="Q38" s="559">
        <v>0</v>
      </c>
      <c r="R38" s="517">
        <v>0</v>
      </c>
    </row>
    <row r="39" spans="1:18" ht="12.75">
      <c r="A39" s="504"/>
      <c r="B39" s="556" t="s">
        <v>615</v>
      </c>
      <c r="C39" s="514"/>
      <c r="D39" s="228">
        <v>77</v>
      </c>
      <c r="E39" s="229">
        <v>92</v>
      </c>
      <c r="F39" s="508">
        <v>-0.16304347826086957</v>
      </c>
      <c r="G39" s="512"/>
      <c r="H39" s="228">
        <v>75</v>
      </c>
      <c r="I39" s="229">
        <v>70</v>
      </c>
      <c r="J39" s="508">
        <v>0.07142857142857142</v>
      </c>
      <c r="K39" s="512"/>
      <c r="L39" s="228">
        <v>152</v>
      </c>
      <c r="M39" s="229">
        <v>162</v>
      </c>
      <c r="N39" s="508">
        <v>-0.06172839506172839</v>
      </c>
      <c r="O39" s="557"/>
      <c r="P39" s="228">
        <v>82.7</v>
      </c>
      <c r="Q39" s="559">
        <v>79.2</v>
      </c>
      <c r="R39" s="517">
        <v>0.05063291139240506</v>
      </c>
    </row>
    <row r="40" spans="1:18" ht="12.75" hidden="1">
      <c r="A40" s="504"/>
      <c r="B40" s="556" t="s">
        <v>507</v>
      </c>
      <c r="C40" s="514"/>
      <c r="D40" s="228">
        <v>0</v>
      </c>
      <c r="E40" s="229">
        <v>0</v>
      </c>
      <c r="F40" s="508">
        <v>0</v>
      </c>
      <c r="G40" s="512"/>
      <c r="H40" s="228">
        <v>0</v>
      </c>
      <c r="I40" s="229">
        <v>0</v>
      </c>
      <c r="J40" s="508">
        <v>0</v>
      </c>
      <c r="K40" s="512"/>
      <c r="L40" s="228">
        <v>0</v>
      </c>
      <c r="M40" s="229">
        <v>0</v>
      </c>
      <c r="N40" s="508">
        <v>0</v>
      </c>
      <c r="O40" s="557"/>
      <c r="P40" s="228">
        <v>0</v>
      </c>
      <c r="Q40" s="559">
        <v>0</v>
      </c>
      <c r="R40" s="517">
        <v>0</v>
      </c>
    </row>
    <row r="41" spans="1:18" ht="12.75">
      <c r="A41" s="504"/>
      <c r="B41" s="556" t="s">
        <v>616</v>
      </c>
      <c r="C41" s="514"/>
      <c r="D41" s="228">
        <v>94</v>
      </c>
      <c r="E41" s="229">
        <v>105</v>
      </c>
      <c r="F41" s="508">
        <v>-0.10476190476190476</v>
      </c>
      <c r="G41" s="512"/>
      <c r="H41" s="228">
        <v>0</v>
      </c>
      <c r="I41" s="229">
        <v>0</v>
      </c>
      <c r="J41" s="508" t="s">
        <v>311</v>
      </c>
      <c r="K41" s="512"/>
      <c r="L41" s="228">
        <v>94</v>
      </c>
      <c r="M41" s="229">
        <v>105</v>
      </c>
      <c r="N41" s="508">
        <v>-0.10476190476190476</v>
      </c>
      <c r="O41" s="557"/>
      <c r="P41" s="228">
        <v>9.4</v>
      </c>
      <c r="Q41" s="559">
        <v>10.5</v>
      </c>
      <c r="R41" s="517">
        <v>-0.18181818181818182</v>
      </c>
    </row>
    <row r="42" spans="1:18" ht="12.75">
      <c r="A42" s="504"/>
      <c r="B42" s="556" t="s">
        <v>620</v>
      </c>
      <c r="C42" s="514"/>
      <c r="D42" s="228">
        <v>210</v>
      </c>
      <c r="E42" s="229">
        <v>157</v>
      </c>
      <c r="F42" s="508">
        <v>0.3375796178343949</v>
      </c>
      <c r="G42" s="512"/>
      <c r="H42" s="228">
        <v>0</v>
      </c>
      <c r="I42" s="228">
        <v>0</v>
      </c>
      <c r="J42" s="508" t="s">
        <v>311</v>
      </c>
      <c r="K42" s="512"/>
      <c r="L42" s="228">
        <v>210</v>
      </c>
      <c r="M42" s="229">
        <v>157</v>
      </c>
      <c r="N42" s="508">
        <v>0.3375796178343949</v>
      </c>
      <c r="O42" s="557"/>
      <c r="P42" s="228">
        <v>21</v>
      </c>
      <c r="Q42" s="559">
        <v>15.7</v>
      </c>
      <c r="R42" s="517">
        <v>0.3125</v>
      </c>
    </row>
    <row r="43" spans="1:18" ht="12.75" hidden="1">
      <c r="A43" s="504"/>
      <c r="B43" s="560" t="s">
        <v>617</v>
      </c>
      <c r="C43" s="514"/>
      <c r="D43" s="561">
        <v>381</v>
      </c>
      <c r="E43" s="562">
        <v>354</v>
      </c>
      <c r="F43" s="563">
        <v>0.07627118644067797</v>
      </c>
      <c r="G43" s="512"/>
      <c r="H43" s="561">
        <v>75</v>
      </c>
      <c r="I43" s="562">
        <v>70</v>
      </c>
      <c r="J43" s="563">
        <v>0.07142857142857142</v>
      </c>
      <c r="K43" s="512"/>
      <c r="L43" s="561">
        <v>456</v>
      </c>
      <c r="M43" s="562">
        <v>424</v>
      </c>
      <c r="N43" s="563">
        <v>0.07547169811320754</v>
      </c>
      <c r="O43" s="557"/>
      <c r="P43" s="561">
        <v>113.1</v>
      </c>
      <c r="Q43" s="564">
        <v>105.4</v>
      </c>
      <c r="R43" s="565">
        <v>0.0761904761904762</v>
      </c>
    </row>
    <row r="44" spans="1:18" ht="12.75" hidden="1">
      <c r="A44" s="504"/>
      <c r="B44" s="556" t="s">
        <v>618</v>
      </c>
      <c r="C44" s="514"/>
      <c r="D44" s="228">
        <v>0</v>
      </c>
      <c r="E44" s="229">
        <v>0</v>
      </c>
      <c r="F44" s="508">
        <v>0</v>
      </c>
      <c r="G44" s="512"/>
      <c r="H44" s="228">
        <v>0</v>
      </c>
      <c r="I44" s="229">
        <v>0</v>
      </c>
      <c r="J44" s="508" t="s">
        <v>311</v>
      </c>
      <c r="K44" s="512"/>
      <c r="L44" s="228">
        <v>0</v>
      </c>
      <c r="M44" s="229">
        <v>0</v>
      </c>
      <c r="N44" s="508">
        <v>0</v>
      </c>
      <c r="O44" s="557"/>
      <c r="P44" s="228">
        <v>0</v>
      </c>
      <c r="Q44" s="559">
        <v>0</v>
      </c>
      <c r="R44" s="517">
        <v>0</v>
      </c>
    </row>
    <row r="45" spans="1:18" ht="12.75" hidden="1">
      <c r="A45" s="504"/>
      <c r="B45" s="556"/>
      <c r="C45" s="514"/>
      <c r="D45" s="228"/>
      <c r="E45" s="229"/>
      <c r="F45" s="508"/>
      <c r="G45" s="512"/>
      <c r="H45" s="228"/>
      <c r="I45" s="228"/>
      <c r="J45" s="508"/>
      <c r="K45" s="512"/>
      <c r="L45" s="228"/>
      <c r="M45" s="229"/>
      <c r="N45" s="508"/>
      <c r="O45" s="557"/>
      <c r="P45" s="228"/>
      <c r="Q45" s="559"/>
      <c r="R45" s="517"/>
    </row>
    <row r="46" spans="1:18" ht="12.75">
      <c r="A46" s="504"/>
      <c r="B46" s="505" t="s">
        <v>286</v>
      </c>
      <c r="C46" s="514"/>
      <c r="D46" s="566">
        <v>381</v>
      </c>
      <c r="E46" s="567">
        <v>354</v>
      </c>
      <c r="F46" s="522">
        <v>0.07627118644067797</v>
      </c>
      <c r="G46" s="512"/>
      <c r="H46" s="566">
        <v>75</v>
      </c>
      <c r="I46" s="567">
        <v>70</v>
      </c>
      <c r="J46" s="522">
        <v>0.07142857142857142</v>
      </c>
      <c r="K46" s="512"/>
      <c r="L46" s="566">
        <v>456</v>
      </c>
      <c r="M46" s="567">
        <v>424</v>
      </c>
      <c r="N46" s="522">
        <v>0.07547169811320754</v>
      </c>
      <c r="O46" s="557"/>
      <c r="P46" s="566">
        <v>113.1</v>
      </c>
      <c r="Q46" s="567">
        <v>105.4</v>
      </c>
      <c r="R46" s="524">
        <v>0.0761904761904762</v>
      </c>
    </row>
    <row r="47" spans="1:18" ht="12.75">
      <c r="A47" s="504"/>
      <c r="B47" s="505"/>
      <c r="C47" s="554"/>
      <c r="D47" s="550"/>
      <c r="E47" s="550"/>
      <c r="F47" s="550"/>
      <c r="G47" s="550"/>
      <c r="H47" s="550"/>
      <c r="I47" s="550"/>
      <c r="J47" s="550"/>
      <c r="K47" s="512"/>
      <c r="L47" s="550"/>
      <c r="M47" s="550"/>
      <c r="N47" s="550"/>
      <c r="O47" s="552"/>
      <c r="P47" s="553"/>
      <c r="Q47" s="529"/>
      <c r="R47" s="552"/>
    </row>
    <row r="48" spans="1:18" ht="12.75">
      <c r="A48" s="504"/>
      <c r="B48" s="555" t="s">
        <v>619</v>
      </c>
      <c r="C48" s="555"/>
      <c r="D48" s="506"/>
      <c r="E48" s="507"/>
      <c r="F48" s="569"/>
      <c r="G48" s="512"/>
      <c r="H48" s="228"/>
      <c r="I48" s="229"/>
      <c r="J48" s="569"/>
      <c r="K48" s="512"/>
      <c r="L48" s="228"/>
      <c r="M48" s="229"/>
      <c r="N48" s="569"/>
      <c r="O48" s="557"/>
      <c r="P48" s="570"/>
      <c r="Q48" s="571"/>
      <c r="R48" s="517"/>
    </row>
    <row r="49" spans="1:18" ht="12.75">
      <c r="A49" s="504"/>
      <c r="B49" s="556" t="s">
        <v>614</v>
      </c>
      <c r="C49" s="556"/>
      <c r="D49" s="228">
        <v>33</v>
      </c>
      <c r="E49" s="229">
        <v>33</v>
      </c>
      <c r="F49" s="508">
        <v>0</v>
      </c>
      <c r="G49" s="512"/>
      <c r="H49" s="228">
        <v>11</v>
      </c>
      <c r="I49" s="229">
        <v>13</v>
      </c>
      <c r="J49" s="508">
        <v>-0.15384615384615385</v>
      </c>
      <c r="K49" s="512"/>
      <c r="L49" s="228">
        <v>44</v>
      </c>
      <c r="M49" s="229">
        <v>46</v>
      </c>
      <c r="N49" s="508">
        <v>-0.043478260869565216</v>
      </c>
      <c r="O49" s="557"/>
      <c r="P49" s="228">
        <v>14.3</v>
      </c>
      <c r="Q49" s="229">
        <v>16.3</v>
      </c>
      <c r="R49" s="517">
        <v>-0.125</v>
      </c>
    </row>
    <row r="50" spans="1:18" ht="12.75">
      <c r="A50" s="504"/>
      <c r="B50" s="556" t="s">
        <v>615</v>
      </c>
      <c r="C50" s="556"/>
      <c r="D50" s="228">
        <v>117</v>
      </c>
      <c r="E50" s="229">
        <v>23</v>
      </c>
      <c r="F50" s="508">
        <v>4.086956521739131</v>
      </c>
      <c r="G50" s="512"/>
      <c r="H50" s="228">
        <v>5</v>
      </c>
      <c r="I50" s="229">
        <v>3</v>
      </c>
      <c r="J50" s="508">
        <v>0.6666666666666666</v>
      </c>
      <c r="K50" s="512"/>
      <c r="L50" s="228">
        <v>122</v>
      </c>
      <c r="M50" s="229">
        <v>26</v>
      </c>
      <c r="N50" s="508">
        <v>3.6923076923076925</v>
      </c>
      <c r="O50" s="557"/>
      <c r="P50" s="228">
        <v>16.7</v>
      </c>
      <c r="Q50" s="229">
        <v>5.3</v>
      </c>
      <c r="R50" s="517">
        <v>2.4</v>
      </c>
    </row>
    <row r="51" spans="1:18" ht="12.75">
      <c r="A51" s="504"/>
      <c r="B51" s="556" t="s">
        <v>455</v>
      </c>
      <c r="C51" s="556"/>
      <c r="D51" s="228">
        <v>133</v>
      </c>
      <c r="E51" s="229">
        <v>173</v>
      </c>
      <c r="F51" s="508">
        <v>-0.23121387283236994</v>
      </c>
      <c r="G51" s="512"/>
      <c r="H51" s="228">
        <v>0</v>
      </c>
      <c r="I51" s="229">
        <v>0</v>
      </c>
      <c r="J51" s="508" t="s">
        <v>311</v>
      </c>
      <c r="K51" s="512"/>
      <c r="L51" s="228">
        <v>133</v>
      </c>
      <c r="M51" s="229">
        <v>173</v>
      </c>
      <c r="N51" s="508">
        <v>-0.23121387283236994</v>
      </c>
      <c r="O51" s="557"/>
      <c r="P51" s="228">
        <v>13.3</v>
      </c>
      <c r="Q51" s="229">
        <v>17.3</v>
      </c>
      <c r="R51" s="517">
        <v>-0.23529411764705882</v>
      </c>
    </row>
    <row r="52" spans="1:18" ht="12.75">
      <c r="A52" s="504"/>
      <c r="B52" s="556" t="s">
        <v>456</v>
      </c>
      <c r="C52" s="556"/>
      <c r="D52" s="228">
        <v>313</v>
      </c>
      <c r="E52" s="229">
        <v>149</v>
      </c>
      <c r="F52" s="508">
        <v>1.1006711409395973</v>
      </c>
      <c r="G52" s="512"/>
      <c r="H52" s="228">
        <v>0</v>
      </c>
      <c r="I52" s="229">
        <v>0</v>
      </c>
      <c r="J52" s="508" t="s">
        <v>311</v>
      </c>
      <c r="K52" s="512"/>
      <c r="L52" s="228">
        <v>313</v>
      </c>
      <c r="M52" s="229">
        <v>149</v>
      </c>
      <c r="N52" s="508">
        <v>1.1006711409395973</v>
      </c>
      <c r="O52" s="557"/>
      <c r="P52" s="228">
        <v>31.3</v>
      </c>
      <c r="Q52" s="229">
        <v>14.9</v>
      </c>
      <c r="R52" s="517">
        <v>1.0666666666666667</v>
      </c>
    </row>
    <row r="53" spans="1:18" ht="12.75">
      <c r="A53" s="504"/>
      <c r="B53" s="556" t="s">
        <v>457</v>
      </c>
      <c r="C53" s="556"/>
      <c r="D53" s="228">
        <v>0</v>
      </c>
      <c r="E53" s="229">
        <v>1</v>
      </c>
      <c r="F53" s="508" t="s">
        <v>311</v>
      </c>
      <c r="G53" s="512"/>
      <c r="H53" s="228">
        <v>2</v>
      </c>
      <c r="I53" s="229">
        <v>17</v>
      </c>
      <c r="J53" s="508">
        <v>-0.8823529411764706</v>
      </c>
      <c r="K53" s="512"/>
      <c r="L53" s="228">
        <v>2</v>
      </c>
      <c r="M53" s="229">
        <v>18</v>
      </c>
      <c r="N53" s="508">
        <v>-0.8888888888888888</v>
      </c>
      <c r="O53" s="557"/>
      <c r="P53" s="228">
        <v>2</v>
      </c>
      <c r="Q53" s="229">
        <v>17.1</v>
      </c>
      <c r="R53" s="517">
        <v>-0.8823529411764706</v>
      </c>
    </row>
    <row r="54" spans="1:18" ht="12.75">
      <c r="A54" s="504"/>
      <c r="B54" s="556" t="s">
        <v>616</v>
      </c>
      <c r="C54" s="556"/>
      <c r="D54" s="228">
        <v>545</v>
      </c>
      <c r="E54" s="229">
        <v>390</v>
      </c>
      <c r="F54" s="508">
        <v>0.3974358974358974</v>
      </c>
      <c r="G54" s="512"/>
      <c r="H54" s="228">
        <v>0</v>
      </c>
      <c r="I54" s="229">
        <v>0</v>
      </c>
      <c r="J54" s="508" t="s">
        <v>311</v>
      </c>
      <c r="K54" s="512"/>
      <c r="L54" s="228">
        <v>545</v>
      </c>
      <c r="M54" s="229">
        <v>390</v>
      </c>
      <c r="N54" s="508">
        <v>0.3974358974358974</v>
      </c>
      <c r="O54" s="557"/>
      <c r="P54" s="572">
        <v>54.5</v>
      </c>
      <c r="Q54" s="559">
        <v>39</v>
      </c>
      <c r="R54" s="517">
        <v>0.41025641025641024</v>
      </c>
    </row>
    <row r="55" spans="1:18" ht="12.75" hidden="1">
      <c r="A55" s="504"/>
      <c r="B55" s="556"/>
      <c r="C55" s="556"/>
      <c r="D55" s="228"/>
      <c r="E55" s="229"/>
      <c r="F55" s="508"/>
      <c r="G55" s="512"/>
      <c r="H55" s="228"/>
      <c r="I55" s="229"/>
      <c r="J55" s="508"/>
      <c r="K55" s="512"/>
      <c r="L55" s="228"/>
      <c r="M55" s="229"/>
      <c r="N55" s="508"/>
      <c r="O55" s="557"/>
      <c r="P55" s="573"/>
      <c r="Q55" s="229"/>
      <c r="R55" s="517"/>
    </row>
    <row r="56" spans="1:18" ht="12.75">
      <c r="A56" s="504"/>
      <c r="B56" s="560" t="s">
        <v>617</v>
      </c>
      <c r="C56" s="560"/>
      <c r="D56" s="561">
        <v>1141</v>
      </c>
      <c r="E56" s="562">
        <v>769</v>
      </c>
      <c r="F56" s="563">
        <v>0.4837451235370611</v>
      </c>
      <c r="G56" s="512"/>
      <c r="H56" s="561">
        <v>18</v>
      </c>
      <c r="I56" s="562">
        <v>33</v>
      </c>
      <c r="J56" s="563">
        <v>-0.45454545454545453</v>
      </c>
      <c r="K56" s="512"/>
      <c r="L56" s="561">
        <v>1159</v>
      </c>
      <c r="M56" s="562">
        <v>802</v>
      </c>
      <c r="N56" s="563">
        <v>0.4451371571072319</v>
      </c>
      <c r="O56" s="557"/>
      <c r="P56" s="228">
        <v>132.1</v>
      </c>
      <c r="Q56" s="562">
        <v>109.9</v>
      </c>
      <c r="R56" s="565">
        <v>0.2</v>
      </c>
    </row>
    <row r="57" spans="1:18" ht="12.75">
      <c r="A57" s="504"/>
      <c r="B57" s="556" t="s">
        <v>618</v>
      </c>
      <c r="C57" s="556"/>
      <c r="D57" s="228">
        <v>92</v>
      </c>
      <c r="E57" s="229">
        <v>60</v>
      </c>
      <c r="F57" s="508">
        <v>0.5333333333333333</v>
      </c>
      <c r="G57" s="512"/>
      <c r="H57" s="228">
        <v>0</v>
      </c>
      <c r="I57" s="229">
        <v>0</v>
      </c>
      <c r="J57" s="508" t="s">
        <v>311</v>
      </c>
      <c r="K57" s="512"/>
      <c r="L57" s="228">
        <v>92</v>
      </c>
      <c r="M57" s="229">
        <v>60</v>
      </c>
      <c r="N57" s="508">
        <v>0.5333333333333333</v>
      </c>
      <c r="O57" s="557"/>
      <c r="P57" s="228">
        <v>9.2</v>
      </c>
      <c r="Q57" s="229">
        <v>6</v>
      </c>
      <c r="R57" s="517">
        <v>0.5</v>
      </c>
    </row>
    <row r="58" spans="1:18" ht="12.75">
      <c r="A58" s="504"/>
      <c r="B58" s="505" t="s">
        <v>286</v>
      </c>
      <c r="C58" s="505"/>
      <c r="D58" s="566">
        <v>1233</v>
      </c>
      <c r="E58" s="567">
        <v>829</v>
      </c>
      <c r="F58" s="522">
        <v>0.4873341375150784</v>
      </c>
      <c r="G58" s="512"/>
      <c r="H58" s="566">
        <v>18</v>
      </c>
      <c r="I58" s="567">
        <v>33</v>
      </c>
      <c r="J58" s="522">
        <v>-0.45454545454545453</v>
      </c>
      <c r="K58" s="512"/>
      <c r="L58" s="566">
        <v>1251</v>
      </c>
      <c r="M58" s="567">
        <v>862</v>
      </c>
      <c r="N58" s="522">
        <v>0.45127610208816704</v>
      </c>
      <c r="O58" s="557"/>
      <c r="P58" s="566">
        <v>141.3</v>
      </c>
      <c r="Q58" s="567">
        <v>115.9</v>
      </c>
      <c r="R58" s="524">
        <v>0.21551724137931033</v>
      </c>
    </row>
    <row r="59" spans="1:18" ht="12.75">
      <c r="A59" s="504"/>
      <c r="B59" s="505"/>
      <c r="C59" s="505"/>
      <c r="D59" s="506"/>
      <c r="E59" s="507"/>
      <c r="F59" s="508"/>
      <c r="G59" s="512"/>
      <c r="H59" s="228"/>
      <c r="I59" s="229"/>
      <c r="J59" s="508"/>
      <c r="K59" s="512"/>
      <c r="L59" s="228"/>
      <c r="M59" s="229"/>
      <c r="N59" s="508"/>
      <c r="O59" s="557"/>
      <c r="P59" s="570"/>
      <c r="Q59" s="571"/>
      <c r="R59" s="517"/>
    </row>
    <row r="60" spans="1:18" ht="12.75">
      <c r="A60" s="504"/>
      <c r="B60" s="555" t="s">
        <v>621</v>
      </c>
      <c r="C60" s="505"/>
      <c r="D60" s="506"/>
      <c r="E60" s="507"/>
      <c r="F60" s="508"/>
      <c r="G60" s="512"/>
      <c r="H60" s="228"/>
      <c r="I60" s="229"/>
      <c r="J60" s="508"/>
      <c r="K60" s="512"/>
      <c r="L60" s="228"/>
      <c r="M60" s="229"/>
      <c r="N60" s="508"/>
      <c r="O60" s="557"/>
      <c r="P60" s="570"/>
      <c r="Q60" s="571"/>
      <c r="R60" s="517"/>
    </row>
    <row r="61" spans="1:18" ht="14.25">
      <c r="A61" s="504"/>
      <c r="B61" s="556" t="s">
        <v>455</v>
      </c>
      <c r="C61" s="556"/>
      <c r="D61" s="228">
        <v>2</v>
      </c>
      <c r="E61" s="229">
        <v>35</v>
      </c>
      <c r="F61" s="508">
        <v>-0.9428571428571428</v>
      </c>
      <c r="G61" s="512"/>
      <c r="H61" s="228">
        <v>0</v>
      </c>
      <c r="I61" s="228">
        <v>0</v>
      </c>
      <c r="J61" s="574" t="s">
        <v>311</v>
      </c>
      <c r="K61" s="512"/>
      <c r="L61" s="228">
        <v>2</v>
      </c>
      <c r="M61" s="229">
        <v>35</v>
      </c>
      <c r="N61" s="508">
        <v>-0.9428571428571428</v>
      </c>
      <c r="O61" s="575"/>
      <c r="P61" s="228">
        <v>0.2</v>
      </c>
      <c r="Q61" s="229">
        <v>3.5</v>
      </c>
      <c r="R61" s="517">
        <v>-1</v>
      </c>
    </row>
    <row r="62" spans="1:18" ht="14.25" hidden="1">
      <c r="A62" s="504"/>
      <c r="B62" s="556" t="s">
        <v>456</v>
      </c>
      <c r="C62" s="556"/>
      <c r="D62" s="228">
        <v>0</v>
      </c>
      <c r="E62" s="229">
        <v>0</v>
      </c>
      <c r="F62" s="508">
        <v>0</v>
      </c>
      <c r="G62" s="512"/>
      <c r="H62" s="228">
        <v>0</v>
      </c>
      <c r="I62" s="228">
        <v>0</v>
      </c>
      <c r="J62" s="574" t="s">
        <v>311</v>
      </c>
      <c r="K62" s="512"/>
      <c r="L62" s="228">
        <v>0</v>
      </c>
      <c r="M62" s="229">
        <v>0</v>
      </c>
      <c r="N62" s="508">
        <v>0</v>
      </c>
      <c r="O62" s="575"/>
      <c r="P62" s="228">
        <v>0</v>
      </c>
      <c r="Q62" s="229">
        <v>0</v>
      </c>
      <c r="R62" s="517">
        <v>0</v>
      </c>
    </row>
    <row r="63" spans="1:18" ht="14.25">
      <c r="A63" s="504"/>
      <c r="B63" s="556" t="s">
        <v>457</v>
      </c>
      <c r="C63" s="556"/>
      <c r="D63" s="228">
        <v>339</v>
      </c>
      <c r="E63" s="229">
        <v>118</v>
      </c>
      <c r="F63" s="508">
        <v>1.8728813559322033</v>
      </c>
      <c r="G63" s="512"/>
      <c r="H63" s="228">
        <v>1</v>
      </c>
      <c r="I63" s="228">
        <v>0</v>
      </c>
      <c r="J63" s="574" t="s">
        <v>311</v>
      </c>
      <c r="K63" s="512"/>
      <c r="L63" s="228">
        <v>340</v>
      </c>
      <c r="M63" s="229">
        <v>118</v>
      </c>
      <c r="N63" s="508">
        <v>1.88135593220339</v>
      </c>
      <c r="O63" s="575"/>
      <c r="P63" s="228">
        <v>34.9</v>
      </c>
      <c r="Q63" s="229">
        <v>11.8</v>
      </c>
      <c r="R63" s="517">
        <v>1.9166666666666667</v>
      </c>
    </row>
    <row r="64" spans="1:18" ht="14.25">
      <c r="A64" s="504"/>
      <c r="B64" s="556" t="s">
        <v>616</v>
      </c>
      <c r="C64" s="556"/>
      <c r="D64" s="228">
        <v>48</v>
      </c>
      <c r="E64" s="229">
        <v>4</v>
      </c>
      <c r="F64" s="508">
        <v>11</v>
      </c>
      <c r="G64" s="512"/>
      <c r="H64" s="228">
        <v>0</v>
      </c>
      <c r="I64" s="228">
        <v>0</v>
      </c>
      <c r="J64" s="574" t="s">
        <v>311</v>
      </c>
      <c r="K64" s="512"/>
      <c r="L64" s="228">
        <v>48</v>
      </c>
      <c r="M64" s="229">
        <v>4</v>
      </c>
      <c r="N64" s="508">
        <v>11</v>
      </c>
      <c r="O64" s="575"/>
      <c r="P64" s="576">
        <v>4.8</v>
      </c>
      <c r="Q64" s="229">
        <v>0.4</v>
      </c>
      <c r="R64" s="577" t="s">
        <v>311</v>
      </c>
    </row>
    <row r="65" spans="1:18" ht="12.75">
      <c r="A65" s="504"/>
      <c r="B65" s="505" t="s">
        <v>286</v>
      </c>
      <c r="C65" s="505"/>
      <c r="D65" s="566">
        <v>389</v>
      </c>
      <c r="E65" s="567">
        <v>157</v>
      </c>
      <c r="F65" s="522">
        <v>1.4777070063694266</v>
      </c>
      <c r="G65" s="512"/>
      <c r="H65" s="566">
        <v>1</v>
      </c>
      <c r="I65" s="567">
        <v>0</v>
      </c>
      <c r="J65" s="578" t="s">
        <v>311</v>
      </c>
      <c r="K65" s="512"/>
      <c r="L65" s="566">
        <v>390</v>
      </c>
      <c r="M65" s="567">
        <v>157</v>
      </c>
      <c r="N65" s="522">
        <v>1.484076433121019</v>
      </c>
      <c r="O65" s="557"/>
      <c r="P65" s="566">
        <v>39.9</v>
      </c>
      <c r="Q65" s="567">
        <v>15.7</v>
      </c>
      <c r="R65" s="524">
        <v>1.5</v>
      </c>
    </row>
    <row r="66" spans="1:18" ht="12.75">
      <c r="A66" s="504"/>
      <c r="B66" s="505"/>
      <c r="C66" s="505"/>
      <c r="D66" s="228"/>
      <c r="E66" s="229"/>
      <c r="F66" s="508"/>
      <c r="G66" s="512"/>
      <c r="H66" s="228"/>
      <c r="I66" s="229"/>
      <c r="J66" s="508"/>
      <c r="K66" s="512"/>
      <c r="L66" s="228"/>
      <c r="M66" s="229"/>
      <c r="N66" s="508"/>
      <c r="O66" s="557"/>
      <c r="P66" s="228"/>
      <c r="Q66" s="229"/>
      <c r="R66" s="517"/>
    </row>
    <row r="67" spans="1:18" ht="12.75">
      <c r="A67" s="504"/>
      <c r="B67" s="555" t="s">
        <v>459</v>
      </c>
      <c r="C67" s="555"/>
      <c r="D67" s="506"/>
      <c r="E67" s="507"/>
      <c r="F67" s="569"/>
      <c r="G67" s="512"/>
      <c r="H67" s="228"/>
      <c r="I67" s="229"/>
      <c r="J67" s="569"/>
      <c r="K67" s="512"/>
      <c r="L67" s="228"/>
      <c r="M67" s="229"/>
      <c r="N67" s="569"/>
      <c r="O67" s="557"/>
      <c r="P67" s="570"/>
      <c r="Q67" s="571"/>
      <c r="R67" s="517"/>
    </row>
    <row r="68" spans="1:18" ht="12.75">
      <c r="A68" s="504"/>
      <c r="B68" s="556" t="s">
        <v>614</v>
      </c>
      <c r="C68" s="556"/>
      <c r="D68" s="228">
        <v>39</v>
      </c>
      <c r="E68" s="229">
        <v>39</v>
      </c>
      <c r="F68" s="508">
        <v>0</v>
      </c>
      <c r="G68" s="512"/>
      <c r="H68" s="228">
        <v>16</v>
      </c>
      <c r="I68" s="229">
        <v>18</v>
      </c>
      <c r="J68" s="508">
        <v>-0.1111111111111111</v>
      </c>
      <c r="K68" s="512"/>
      <c r="L68" s="228">
        <v>55</v>
      </c>
      <c r="M68" s="229">
        <v>57</v>
      </c>
      <c r="N68" s="508">
        <v>-0.03508771929824561</v>
      </c>
      <c r="O68" s="557"/>
      <c r="P68" s="228">
        <v>19.9</v>
      </c>
      <c r="Q68" s="229">
        <v>21.9</v>
      </c>
      <c r="R68" s="517">
        <v>-0.09090909090909091</v>
      </c>
    </row>
    <row r="69" spans="1:18" ht="12.75">
      <c r="A69" s="504"/>
      <c r="B69" s="556" t="s">
        <v>615</v>
      </c>
      <c r="C69" s="556"/>
      <c r="D69" s="228">
        <v>194</v>
      </c>
      <c r="E69" s="229">
        <v>115</v>
      </c>
      <c r="F69" s="508">
        <v>0.6869565217391305</v>
      </c>
      <c r="G69" s="512"/>
      <c r="H69" s="228">
        <v>80</v>
      </c>
      <c r="I69" s="229">
        <v>73</v>
      </c>
      <c r="J69" s="508">
        <v>0.0958904109589041</v>
      </c>
      <c r="K69" s="512"/>
      <c r="L69" s="228">
        <v>274</v>
      </c>
      <c r="M69" s="229">
        <v>188</v>
      </c>
      <c r="N69" s="508">
        <v>0.4574468085106383</v>
      </c>
      <c r="O69" s="557"/>
      <c r="P69" s="228">
        <v>99.4</v>
      </c>
      <c r="Q69" s="229">
        <v>84.5</v>
      </c>
      <c r="R69" s="517">
        <v>0.16470588235294117</v>
      </c>
    </row>
    <row r="70" spans="1:18" ht="12.75">
      <c r="A70" s="504"/>
      <c r="B70" s="556" t="s">
        <v>455</v>
      </c>
      <c r="C70" s="556"/>
      <c r="D70" s="228">
        <v>141</v>
      </c>
      <c r="E70" s="229">
        <v>215</v>
      </c>
      <c r="F70" s="508">
        <v>-0.34418604651162793</v>
      </c>
      <c r="G70" s="512"/>
      <c r="H70" s="228">
        <v>1</v>
      </c>
      <c r="I70" s="229">
        <v>1</v>
      </c>
      <c r="J70" s="508">
        <v>0</v>
      </c>
      <c r="K70" s="512"/>
      <c r="L70" s="228">
        <v>142</v>
      </c>
      <c r="M70" s="229">
        <v>216</v>
      </c>
      <c r="N70" s="508">
        <v>-0.3425925925925926</v>
      </c>
      <c r="O70" s="557"/>
      <c r="P70" s="228">
        <v>15.1</v>
      </c>
      <c r="Q70" s="229">
        <v>22.5</v>
      </c>
      <c r="R70" s="517">
        <v>-0.34782608695652173</v>
      </c>
    </row>
    <row r="71" spans="1:18" ht="12.75">
      <c r="A71" s="504"/>
      <c r="B71" s="556" t="s">
        <v>456</v>
      </c>
      <c r="C71" s="556"/>
      <c r="D71" s="228">
        <v>313</v>
      </c>
      <c r="E71" s="229">
        <v>149</v>
      </c>
      <c r="F71" s="508">
        <v>1.1006711409395973</v>
      </c>
      <c r="G71" s="512"/>
      <c r="H71" s="228">
        <v>0</v>
      </c>
      <c r="I71" s="229">
        <v>0</v>
      </c>
      <c r="J71" s="508" t="s">
        <v>311</v>
      </c>
      <c r="K71" s="512"/>
      <c r="L71" s="228">
        <v>313</v>
      </c>
      <c r="M71" s="229">
        <v>149</v>
      </c>
      <c r="N71" s="508">
        <v>1.1006711409395973</v>
      </c>
      <c r="O71" s="557"/>
      <c r="P71" s="228">
        <v>31.3</v>
      </c>
      <c r="Q71" s="229">
        <v>14.9</v>
      </c>
      <c r="R71" s="517">
        <v>1.0666666666666667</v>
      </c>
    </row>
    <row r="72" spans="1:18" ht="12.75">
      <c r="A72" s="504"/>
      <c r="B72" s="556" t="s">
        <v>457</v>
      </c>
      <c r="C72" s="556"/>
      <c r="D72" s="228">
        <v>339</v>
      </c>
      <c r="E72" s="229">
        <v>119</v>
      </c>
      <c r="F72" s="508">
        <v>1.8487394957983194</v>
      </c>
      <c r="G72" s="512"/>
      <c r="H72" s="228">
        <v>3</v>
      </c>
      <c r="I72" s="229">
        <v>18</v>
      </c>
      <c r="J72" s="508">
        <v>-0.8333333333333334</v>
      </c>
      <c r="K72" s="512"/>
      <c r="L72" s="228">
        <v>342</v>
      </c>
      <c r="M72" s="229">
        <v>137</v>
      </c>
      <c r="N72" s="508">
        <v>1.4963503649635037</v>
      </c>
      <c r="O72" s="557"/>
      <c r="P72" s="228">
        <v>36.9</v>
      </c>
      <c r="Q72" s="229">
        <v>29.9</v>
      </c>
      <c r="R72" s="517">
        <v>0.23333333333333334</v>
      </c>
    </row>
    <row r="73" spans="1:18" ht="12.75">
      <c r="A73" s="504"/>
      <c r="B73" s="556" t="s">
        <v>616</v>
      </c>
      <c r="C73" s="556"/>
      <c r="D73" s="228">
        <v>993</v>
      </c>
      <c r="E73" s="229">
        <v>866</v>
      </c>
      <c r="F73" s="508">
        <v>0.14665127020785218</v>
      </c>
      <c r="G73" s="512"/>
      <c r="H73" s="228">
        <v>0</v>
      </c>
      <c r="I73" s="229">
        <v>0</v>
      </c>
      <c r="J73" s="519" t="s">
        <v>311</v>
      </c>
      <c r="K73" s="512"/>
      <c r="L73" s="228">
        <v>993</v>
      </c>
      <c r="M73" s="229">
        <v>866</v>
      </c>
      <c r="N73" s="508">
        <v>0.14665127020785218</v>
      </c>
      <c r="O73" s="557"/>
      <c r="P73" s="228">
        <v>99.3</v>
      </c>
      <c r="Q73" s="229">
        <v>86.6</v>
      </c>
      <c r="R73" s="517">
        <v>0.13793103448275862</v>
      </c>
    </row>
    <row r="74" spans="1:18" ht="12.75">
      <c r="A74" s="504"/>
      <c r="B74" s="556" t="s">
        <v>620</v>
      </c>
      <c r="C74" s="556"/>
      <c r="D74" s="228">
        <v>210</v>
      </c>
      <c r="E74" s="229">
        <v>157</v>
      </c>
      <c r="F74" s="508">
        <v>0.3375796178343949</v>
      </c>
      <c r="G74" s="512"/>
      <c r="H74" s="228">
        <v>0</v>
      </c>
      <c r="I74" s="229">
        <v>0</v>
      </c>
      <c r="J74" s="519" t="s">
        <v>311</v>
      </c>
      <c r="K74" s="512"/>
      <c r="L74" s="228">
        <v>210</v>
      </c>
      <c r="M74" s="229">
        <v>157</v>
      </c>
      <c r="N74" s="508">
        <v>0.3375796178343949</v>
      </c>
      <c r="O74" s="557"/>
      <c r="P74" s="228">
        <v>21</v>
      </c>
      <c r="Q74" s="229">
        <v>15.7</v>
      </c>
      <c r="R74" s="517">
        <v>0.3125</v>
      </c>
    </row>
    <row r="75" spans="1:18" ht="12.75">
      <c r="A75" s="504"/>
      <c r="B75" s="560" t="s">
        <v>617</v>
      </c>
      <c r="C75" s="560"/>
      <c r="D75" s="561">
        <v>2229</v>
      </c>
      <c r="E75" s="562">
        <v>1660</v>
      </c>
      <c r="F75" s="563">
        <v>0.3427710843373494</v>
      </c>
      <c r="G75" s="512"/>
      <c r="H75" s="561">
        <v>100</v>
      </c>
      <c r="I75" s="562">
        <v>110</v>
      </c>
      <c r="J75" s="563">
        <v>-0.09090909090909091</v>
      </c>
      <c r="K75" s="512"/>
      <c r="L75" s="561">
        <v>2329</v>
      </c>
      <c r="M75" s="562">
        <v>1770</v>
      </c>
      <c r="N75" s="563">
        <v>0.315819209039548</v>
      </c>
      <c r="O75" s="557"/>
      <c r="P75" s="579">
        <v>322.9</v>
      </c>
      <c r="Q75" s="562">
        <v>276</v>
      </c>
      <c r="R75" s="565">
        <v>0.17028985507246377</v>
      </c>
    </row>
    <row r="76" spans="1:18" ht="12.75">
      <c r="A76" s="504"/>
      <c r="B76" s="556" t="s">
        <v>618</v>
      </c>
      <c r="C76" s="556"/>
      <c r="D76" s="228">
        <v>344</v>
      </c>
      <c r="E76" s="229">
        <v>340</v>
      </c>
      <c r="F76" s="508">
        <v>0.011764705882352941</v>
      </c>
      <c r="G76" s="512"/>
      <c r="H76" s="228">
        <v>0</v>
      </c>
      <c r="I76" s="229">
        <v>0</v>
      </c>
      <c r="J76" s="519" t="s">
        <v>311</v>
      </c>
      <c r="K76" s="512"/>
      <c r="L76" s="228">
        <v>344</v>
      </c>
      <c r="M76" s="229">
        <v>340</v>
      </c>
      <c r="N76" s="508">
        <v>0.011764705882352941</v>
      </c>
      <c r="O76" s="557"/>
      <c r="P76" s="228">
        <v>34.4</v>
      </c>
      <c r="Q76" s="229">
        <v>34</v>
      </c>
      <c r="R76" s="517">
        <v>0</v>
      </c>
    </row>
    <row r="77" spans="1:18" ht="12.75" customHeight="1">
      <c r="A77" s="504"/>
      <c r="B77" s="505" t="s">
        <v>622</v>
      </c>
      <c r="C77" s="514"/>
      <c r="D77" s="566">
        <v>2573</v>
      </c>
      <c r="E77" s="567">
        <v>2000</v>
      </c>
      <c r="F77" s="522">
        <v>0.2865</v>
      </c>
      <c r="G77" s="512"/>
      <c r="H77" s="566">
        <v>100</v>
      </c>
      <c r="I77" s="567">
        <v>110</v>
      </c>
      <c r="J77" s="522">
        <v>-0.09090909090909091</v>
      </c>
      <c r="K77" s="512"/>
      <c r="L77" s="566">
        <v>2673</v>
      </c>
      <c r="M77" s="567">
        <v>2110</v>
      </c>
      <c r="N77" s="522">
        <v>0.266824644549763</v>
      </c>
      <c r="O77" s="557"/>
      <c r="P77" s="566">
        <v>357.3</v>
      </c>
      <c r="Q77" s="567">
        <v>310</v>
      </c>
      <c r="R77" s="524">
        <v>0.15161290322580645</v>
      </c>
    </row>
    <row r="78" spans="1:18" ht="12.75">
      <c r="A78" s="504"/>
      <c r="B78" s="514"/>
      <c r="C78" s="514"/>
      <c r="D78" s="506"/>
      <c r="E78" s="507"/>
      <c r="F78" s="569"/>
      <c r="G78" s="512"/>
      <c r="H78" s="228"/>
      <c r="I78" s="229"/>
      <c r="J78" s="569"/>
      <c r="K78" s="512"/>
      <c r="L78" s="228"/>
      <c r="M78" s="229"/>
      <c r="N78" s="569"/>
      <c r="O78" s="557"/>
      <c r="P78" s="580"/>
      <c r="Q78" s="571"/>
      <c r="R78" s="517"/>
    </row>
    <row r="79" spans="1:18" ht="14.25">
      <c r="A79" s="504"/>
      <c r="B79" s="555" t="s">
        <v>460</v>
      </c>
      <c r="C79" s="555"/>
      <c r="D79" s="506"/>
      <c r="E79" s="507"/>
      <c r="F79" s="508"/>
      <c r="G79" s="512"/>
      <c r="H79" s="228"/>
      <c r="I79" s="229"/>
      <c r="J79" s="508"/>
      <c r="K79" s="512"/>
      <c r="L79" s="228"/>
      <c r="M79" s="229"/>
      <c r="N79" s="508"/>
      <c r="O79" s="557"/>
      <c r="P79" s="580"/>
      <c r="Q79" s="571"/>
      <c r="R79" s="517"/>
    </row>
    <row r="80" spans="1:18" ht="12.75">
      <c r="A80" s="504"/>
      <c r="B80" s="514" t="s">
        <v>623</v>
      </c>
      <c r="C80" s="556"/>
      <c r="D80" s="228">
        <v>36</v>
      </c>
      <c r="E80" s="581">
        <v>29</v>
      </c>
      <c r="F80" s="508">
        <v>0.2413793103448276</v>
      </c>
      <c r="G80" s="512"/>
      <c r="H80" s="228">
        <v>0</v>
      </c>
      <c r="I80" s="581">
        <v>0</v>
      </c>
      <c r="J80" s="519" t="s">
        <v>311</v>
      </c>
      <c r="K80" s="512"/>
      <c r="L80" s="228">
        <v>36</v>
      </c>
      <c r="M80" s="229">
        <v>29</v>
      </c>
      <c r="N80" s="508">
        <v>0.2413793103448276</v>
      </c>
      <c r="O80" s="557"/>
      <c r="P80" s="228">
        <v>3.6</v>
      </c>
      <c r="Q80" s="229">
        <v>2.9</v>
      </c>
      <c r="R80" s="517">
        <v>0.3333333333333333</v>
      </c>
    </row>
    <row r="81" spans="1:18" ht="12.75">
      <c r="A81" s="504"/>
      <c r="B81" s="505" t="s">
        <v>624</v>
      </c>
      <c r="C81" s="505"/>
      <c r="D81" s="566">
        <v>36</v>
      </c>
      <c r="E81" s="567">
        <v>29</v>
      </c>
      <c r="F81" s="522">
        <v>0.2413793103448276</v>
      </c>
      <c r="G81" s="512"/>
      <c r="H81" s="566">
        <v>0</v>
      </c>
      <c r="I81" s="567">
        <v>0</v>
      </c>
      <c r="J81" s="522" t="s">
        <v>311</v>
      </c>
      <c r="K81" s="512"/>
      <c r="L81" s="566">
        <v>36</v>
      </c>
      <c r="M81" s="567">
        <v>29</v>
      </c>
      <c r="N81" s="522">
        <v>0.2413793103448276</v>
      </c>
      <c r="O81" s="557"/>
      <c r="P81" s="566">
        <v>3.6</v>
      </c>
      <c r="Q81" s="567">
        <v>2.9</v>
      </c>
      <c r="R81" s="524">
        <v>0.3333333333333333</v>
      </c>
    </row>
    <row r="82" spans="1:18" ht="12.75">
      <c r="A82" s="504"/>
      <c r="B82" s="505"/>
      <c r="C82" s="505"/>
      <c r="D82" s="228"/>
      <c r="E82" s="507"/>
      <c r="F82" s="508"/>
      <c r="G82" s="512"/>
      <c r="H82" s="228"/>
      <c r="I82" s="229"/>
      <c r="J82" s="508"/>
      <c r="K82" s="512"/>
      <c r="L82" s="228"/>
      <c r="M82" s="229"/>
      <c r="N82" s="508"/>
      <c r="O82" s="557"/>
      <c r="P82" s="228"/>
      <c r="Q82" s="229"/>
      <c r="R82" s="517"/>
    </row>
    <row r="83" spans="1:18" ht="12.75">
      <c r="A83" s="504"/>
      <c r="B83" s="505" t="s">
        <v>625</v>
      </c>
      <c r="C83" s="505"/>
      <c r="D83" s="566">
        <v>2609</v>
      </c>
      <c r="E83" s="567">
        <v>2029</v>
      </c>
      <c r="F83" s="522">
        <v>0.2858551010349926</v>
      </c>
      <c r="G83" s="512"/>
      <c r="H83" s="566">
        <v>100</v>
      </c>
      <c r="I83" s="567">
        <v>110</v>
      </c>
      <c r="J83" s="522">
        <v>-0.09090909090909091</v>
      </c>
      <c r="K83" s="512"/>
      <c r="L83" s="566">
        <v>2709</v>
      </c>
      <c r="M83" s="567">
        <v>2139</v>
      </c>
      <c r="N83" s="522">
        <v>0.2664796633941094</v>
      </c>
      <c r="O83" s="557"/>
      <c r="P83" s="566">
        <v>360.9</v>
      </c>
      <c r="Q83" s="567">
        <v>312.9</v>
      </c>
      <c r="R83" s="524">
        <v>0.15335463258785942</v>
      </c>
    </row>
    <row r="84" spans="1:18" ht="12.75">
      <c r="A84" s="504"/>
      <c r="B84" s="505"/>
      <c r="C84" s="505"/>
      <c r="D84" s="228"/>
      <c r="E84" s="507"/>
      <c r="F84" s="508"/>
      <c r="G84" s="512"/>
      <c r="H84" s="228"/>
      <c r="I84" s="229"/>
      <c r="J84" s="508"/>
      <c r="K84" s="512"/>
      <c r="L84" s="228"/>
      <c r="M84" s="229"/>
      <c r="N84" s="508"/>
      <c r="O84" s="557"/>
      <c r="P84" s="228"/>
      <c r="Q84" s="571"/>
      <c r="R84" s="517"/>
    </row>
    <row r="85" spans="1:18" ht="14.25">
      <c r="A85" s="504"/>
      <c r="B85" s="555" t="s">
        <v>461</v>
      </c>
      <c r="C85" s="555"/>
      <c r="D85" s="506"/>
      <c r="E85" s="507"/>
      <c r="F85" s="569"/>
      <c r="G85" s="512"/>
      <c r="H85" s="228"/>
      <c r="I85" s="229"/>
      <c r="J85" s="569"/>
      <c r="K85" s="512"/>
      <c r="L85" s="228"/>
      <c r="M85" s="229"/>
      <c r="N85" s="569"/>
      <c r="O85" s="557"/>
      <c r="P85" s="580"/>
      <c r="Q85" s="571"/>
      <c r="R85" s="517"/>
    </row>
    <row r="86" spans="1:18" ht="12.75">
      <c r="A86" s="504"/>
      <c r="B86" s="556" t="s">
        <v>627</v>
      </c>
      <c r="C86" s="556"/>
      <c r="D86" s="228">
        <v>573</v>
      </c>
      <c r="E86" s="229">
        <v>953</v>
      </c>
      <c r="F86" s="508">
        <v>-0.3987408184679958</v>
      </c>
      <c r="G86" s="512"/>
      <c r="H86" s="228">
        <v>0</v>
      </c>
      <c r="I86" s="229">
        <v>0</v>
      </c>
      <c r="J86" s="229" t="s">
        <v>311</v>
      </c>
      <c r="K86" s="512"/>
      <c r="L86" s="228">
        <v>573</v>
      </c>
      <c r="M86" s="229">
        <v>953</v>
      </c>
      <c r="N86" s="508">
        <v>-0.3987408184679958</v>
      </c>
      <c r="O86" s="557"/>
      <c r="P86" s="582">
        <v>57.3</v>
      </c>
      <c r="Q86" s="229">
        <v>95.3</v>
      </c>
      <c r="R86" s="517">
        <v>-0.4</v>
      </c>
    </row>
    <row r="87" spans="1:18" ht="12.75">
      <c r="A87" s="504"/>
      <c r="B87" s="556" t="s">
        <v>462</v>
      </c>
      <c r="C87" s="556"/>
      <c r="D87" s="228">
        <v>158</v>
      </c>
      <c r="E87" s="229">
        <v>112</v>
      </c>
      <c r="F87" s="508">
        <v>0.4107142857142857</v>
      </c>
      <c r="G87" s="512"/>
      <c r="H87" s="228">
        <v>0</v>
      </c>
      <c r="I87" s="229">
        <v>0</v>
      </c>
      <c r="J87" s="229" t="s">
        <v>311</v>
      </c>
      <c r="K87" s="512"/>
      <c r="L87" s="228">
        <v>158</v>
      </c>
      <c r="M87" s="229">
        <v>112</v>
      </c>
      <c r="N87" s="508">
        <v>0.4107142857142857</v>
      </c>
      <c r="O87" s="557"/>
      <c r="P87" s="582">
        <v>15.8</v>
      </c>
      <c r="Q87" s="229">
        <v>11.2</v>
      </c>
      <c r="R87" s="517">
        <v>0.45454545454545453</v>
      </c>
    </row>
    <row r="88" spans="1:18" ht="12.75">
      <c r="A88" s="504"/>
      <c r="B88" s="556" t="s">
        <v>628</v>
      </c>
      <c r="C88" s="556"/>
      <c r="D88" s="228">
        <v>1006</v>
      </c>
      <c r="E88" s="229">
        <v>910</v>
      </c>
      <c r="F88" s="508">
        <v>0.1054945054945055</v>
      </c>
      <c r="G88" s="512"/>
      <c r="H88" s="228">
        <v>0</v>
      </c>
      <c r="I88" s="229">
        <v>0</v>
      </c>
      <c r="J88" s="229" t="s">
        <v>311</v>
      </c>
      <c r="K88" s="512"/>
      <c r="L88" s="228">
        <v>1006</v>
      </c>
      <c r="M88" s="229">
        <v>910</v>
      </c>
      <c r="N88" s="508">
        <v>0.1054945054945055</v>
      </c>
      <c r="O88" s="557"/>
      <c r="P88" s="582">
        <v>100.6</v>
      </c>
      <c r="Q88" s="559">
        <v>91</v>
      </c>
      <c r="R88" s="517">
        <v>0.10989010989010989</v>
      </c>
    </row>
    <row r="89" spans="1:18" ht="12.75">
      <c r="A89" s="504"/>
      <c r="B89" s="556" t="s">
        <v>507</v>
      </c>
      <c r="C89" s="556"/>
      <c r="D89" s="573">
        <v>0</v>
      </c>
      <c r="E89" s="583">
        <v>0</v>
      </c>
      <c r="F89" s="584" t="s">
        <v>311</v>
      </c>
      <c r="G89" s="512"/>
      <c r="H89" s="573">
        <v>10</v>
      </c>
      <c r="I89" s="583">
        <v>8</v>
      </c>
      <c r="J89" s="584">
        <v>0.25</v>
      </c>
      <c r="K89" s="512"/>
      <c r="L89" s="573">
        <v>10</v>
      </c>
      <c r="M89" s="583">
        <v>8</v>
      </c>
      <c r="N89" s="584">
        <v>0.25</v>
      </c>
      <c r="O89" s="557"/>
      <c r="P89" s="572">
        <v>10</v>
      </c>
      <c r="Q89" s="583">
        <v>8</v>
      </c>
      <c r="R89" s="585">
        <v>0.25</v>
      </c>
    </row>
    <row r="90" spans="1:18" ht="12.75">
      <c r="A90" s="504"/>
      <c r="B90" s="560" t="s">
        <v>629</v>
      </c>
      <c r="C90" s="560"/>
      <c r="D90" s="228">
        <v>1737</v>
      </c>
      <c r="E90" s="229">
        <v>1975</v>
      </c>
      <c r="F90" s="508">
        <v>-0.12050632911392405</v>
      </c>
      <c r="G90" s="512"/>
      <c r="H90" s="228">
        <v>10</v>
      </c>
      <c r="I90" s="229">
        <v>8</v>
      </c>
      <c r="J90" s="563">
        <v>0.25</v>
      </c>
      <c r="K90" s="512"/>
      <c r="L90" s="228">
        <v>1747</v>
      </c>
      <c r="M90" s="229">
        <v>1983</v>
      </c>
      <c r="N90" s="508">
        <v>-0.11901159858799798</v>
      </c>
      <c r="O90" s="557"/>
      <c r="P90" s="582">
        <v>183.7</v>
      </c>
      <c r="Q90" s="229">
        <v>205.5</v>
      </c>
      <c r="R90" s="517">
        <v>-0.10679611650485436</v>
      </c>
    </row>
    <row r="91" spans="1:18" ht="12.75">
      <c r="A91" s="504"/>
      <c r="B91" s="556" t="s">
        <v>640</v>
      </c>
      <c r="C91" s="556"/>
      <c r="D91" s="228">
        <v>32</v>
      </c>
      <c r="E91" s="229">
        <v>186</v>
      </c>
      <c r="F91" s="508">
        <v>-0.8279569892473119</v>
      </c>
      <c r="G91" s="512"/>
      <c r="H91" s="228">
        <v>0</v>
      </c>
      <c r="I91" s="229">
        <v>0</v>
      </c>
      <c r="J91" s="229" t="s">
        <v>311</v>
      </c>
      <c r="K91" s="512"/>
      <c r="L91" s="228">
        <v>32</v>
      </c>
      <c r="M91" s="229">
        <v>186</v>
      </c>
      <c r="N91" s="508">
        <v>-0.8279569892473119</v>
      </c>
      <c r="O91" s="557"/>
      <c r="P91" s="582">
        <v>3.2</v>
      </c>
      <c r="Q91" s="229">
        <v>18.6</v>
      </c>
      <c r="R91" s="517">
        <v>-0.8421052631578947</v>
      </c>
    </row>
    <row r="92" spans="1:18" ht="12.75">
      <c r="A92" s="504"/>
      <c r="B92" s="556" t="s">
        <v>641</v>
      </c>
      <c r="C92" s="556"/>
      <c r="D92" s="228">
        <v>569</v>
      </c>
      <c r="E92" s="229">
        <v>279</v>
      </c>
      <c r="F92" s="508">
        <v>1.039426523297491</v>
      </c>
      <c r="G92" s="512"/>
      <c r="H92" s="228">
        <v>0</v>
      </c>
      <c r="I92" s="229">
        <v>0</v>
      </c>
      <c r="J92" s="229" t="s">
        <v>311</v>
      </c>
      <c r="K92" s="512"/>
      <c r="L92" s="228">
        <v>569</v>
      </c>
      <c r="M92" s="229">
        <v>279</v>
      </c>
      <c r="N92" s="584">
        <v>1.039426523297491</v>
      </c>
      <c r="O92" s="557"/>
      <c r="P92" s="582">
        <v>56.9</v>
      </c>
      <c r="Q92" s="229">
        <v>27.9</v>
      </c>
      <c r="R92" s="585">
        <v>1.0357142857142858</v>
      </c>
    </row>
    <row r="93" spans="1:18" ht="12.75">
      <c r="A93" s="504"/>
      <c r="B93" s="505" t="s">
        <v>642</v>
      </c>
      <c r="C93" s="505"/>
      <c r="D93" s="566">
        <v>2338</v>
      </c>
      <c r="E93" s="567">
        <v>2440</v>
      </c>
      <c r="F93" s="522">
        <v>-0.04180327868852459</v>
      </c>
      <c r="G93" s="512"/>
      <c r="H93" s="566">
        <v>10</v>
      </c>
      <c r="I93" s="567">
        <v>8</v>
      </c>
      <c r="J93" s="522">
        <v>0.25</v>
      </c>
      <c r="K93" s="512"/>
      <c r="L93" s="566">
        <v>2348</v>
      </c>
      <c r="M93" s="567">
        <v>2448</v>
      </c>
      <c r="N93" s="522">
        <v>-0.04084967320261438</v>
      </c>
      <c r="O93" s="557"/>
      <c r="P93" s="586">
        <v>243.8</v>
      </c>
      <c r="Q93" s="567">
        <v>252</v>
      </c>
      <c r="R93" s="524">
        <v>-0.031746031746031744</v>
      </c>
    </row>
    <row r="94" spans="1:18" ht="12.75">
      <c r="A94" s="504"/>
      <c r="B94" s="505"/>
      <c r="C94" s="505"/>
      <c r="D94" s="506"/>
      <c r="E94" s="507"/>
      <c r="F94" s="569"/>
      <c r="G94" s="512"/>
      <c r="H94" s="228"/>
      <c r="I94" s="229"/>
      <c r="J94" s="569"/>
      <c r="K94" s="512"/>
      <c r="L94" s="228"/>
      <c r="M94" s="229"/>
      <c r="N94" s="569"/>
      <c r="O94" s="557"/>
      <c r="P94" s="580"/>
      <c r="Q94" s="571"/>
      <c r="R94" s="517"/>
    </row>
    <row r="95" spans="1:18" ht="14.25">
      <c r="A95" s="504"/>
      <c r="B95" s="555" t="s">
        <v>463</v>
      </c>
      <c r="C95" s="555"/>
      <c r="D95" s="506"/>
      <c r="E95" s="507"/>
      <c r="F95" s="569"/>
      <c r="G95" s="512"/>
      <c r="H95" s="228"/>
      <c r="I95" s="229"/>
      <c r="J95" s="569"/>
      <c r="K95" s="512"/>
      <c r="L95" s="228"/>
      <c r="M95" s="229"/>
      <c r="N95" s="569"/>
      <c r="O95" s="557"/>
      <c r="P95" s="580"/>
      <c r="Q95" s="571"/>
      <c r="R95" s="517"/>
    </row>
    <row r="96" spans="1:18" ht="12.75">
      <c r="A96" s="504"/>
      <c r="B96" s="556" t="s">
        <v>464</v>
      </c>
      <c r="C96" s="555"/>
      <c r="D96" s="228">
        <v>5</v>
      </c>
      <c r="E96" s="229">
        <v>4</v>
      </c>
      <c r="F96" s="508">
        <v>0.25</v>
      </c>
      <c r="G96" s="587"/>
      <c r="H96" s="228">
        <v>6</v>
      </c>
      <c r="I96" s="229">
        <v>5</v>
      </c>
      <c r="J96" s="508">
        <v>0.2</v>
      </c>
      <c r="K96" s="588"/>
      <c r="L96" s="228">
        <v>11</v>
      </c>
      <c r="M96" s="229">
        <v>9</v>
      </c>
      <c r="N96" s="508">
        <v>0.2222222222222222</v>
      </c>
      <c r="O96" s="552"/>
      <c r="P96" s="516">
        <v>6.5</v>
      </c>
      <c r="Q96" s="229">
        <v>5.4</v>
      </c>
      <c r="R96" s="517">
        <v>0.4</v>
      </c>
    </row>
    <row r="97" spans="1:18" ht="12.75">
      <c r="A97" s="504"/>
      <c r="B97" s="556" t="s">
        <v>590</v>
      </c>
      <c r="C97" s="555"/>
      <c r="D97" s="228">
        <v>108</v>
      </c>
      <c r="E97" s="229">
        <v>76</v>
      </c>
      <c r="F97" s="508">
        <v>0.42105263157894735</v>
      </c>
      <c r="G97" s="587"/>
      <c r="H97" s="228">
        <v>35</v>
      </c>
      <c r="I97" s="229">
        <v>34</v>
      </c>
      <c r="J97" s="508">
        <v>0.029411764705882353</v>
      </c>
      <c r="K97" s="588"/>
      <c r="L97" s="228">
        <v>143</v>
      </c>
      <c r="M97" s="229">
        <v>110</v>
      </c>
      <c r="N97" s="508">
        <v>0.3</v>
      </c>
      <c r="O97" s="552"/>
      <c r="P97" s="582">
        <v>45.8</v>
      </c>
      <c r="Q97" s="229">
        <v>41.6</v>
      </c>
      <c r="R97" s="517">
        <v>0.09523809523809523</v>
      </c>
    </row>
    <row r="98" spans="1:18" ht="12.75">
      <c r="A98" s="504"/>
      <c r="B98" s="514" t="s">
        <v>465</v>
      </c>
      <c r="C98" s="555"/>
      <c r="D98" s="228">
        <v>3</v>
      </c>
      <c r="E98" s="229">
        <v>2</v>
      </c>
      <c r="F98" s="508">
        <v>0.5</v>
      </c>
      <c r="G98" s="587"/>
      <c r="H98" s="228">
        <v>17</v>
      </c>
      <c r="I98" s="229">
        <v>6</v>
      </c>
      <c r="J98" s="508">
        <v>1.8333333333333333</v>
      </c>
      <c r="K98" s="588"/>
      <c r="L98" s="228">
        <v>20</v>
      </c>
      <c r="M98" s="229">
        <v>8</v>
      </c>
      <c r="N98" s="508">
        <v>1.5</v>
      </c>
      <c r="O98" s="552"/>
      <c r="P98" s="516">
        <v>17.3</v>
      </c>
      <c r="Q98" s="229">
        <v>6.2</v>
      </c>
      <c r="R98" s="517">
        <v>1.8333333333333333</v>
      </c>
    </row>
    <row r="99" spans="1:18" ht="12.75">
      <c r="A99" s="504"/>
      <c r="B99" s="556" t="s">
        <v>466</v>
      </c>
      <c r="C99" s="555"/>
      <c r="D99" s="228">
        <v>21</v>
      </c>
      <c r="E99" s="229">
        <v>8</v>
      </c>
      <c r="F99" s="508">
        <v>1.625</v>
      </c>
      <c r="G99" s="587"/>
      <c r="H99" s="228">
        <v>14</v>
      </c>
      <c r="I99" s="229">
        <v>13</v>
      </c>
      <c r="J99" s="508">
        <v>0.07692307692307693</v>
      </c>
      <c r="K99" s="588"/>
      <c r="L99" s="228">
        <v>35</v>
      </c>
      <c r="M99" s="229">
        <v>21</v>
      </c>
      <c r="N99" s="508">
        <v>0.6666666666666666</v>
      </c>
      <c r="O99" s="552"/>
      <c r="P99" s="516">
        <v>16.1</v>
      </c>
      <c r="Q99" s="229">
        <v>13.8</v>
      </c>
      <c r="R99" s="517">
        <v>0.14285714285714285</v>
      </c>
    </row>
    <row r="100" spans="1:18" ht="12.75">
      <c r="A100" s="504"/>
      <c r="B100" s="514" t="s">
        <v>643</v>
      </c>
      <c r="C100" s="555"/>
      <c r="D100" s="228">
        <v>7</v>
      </c>
      <c r="E100" s="229">
        <v>5</v>
      </c>
      <c r="F100" s="508">
        <v>0.4</v>
      </c>
      <c r="G100" s="587"/>
      <c r="H100" s="228">
        <v>3</v>
      </c>
      <c r="I100" s="229">
        <v>20</v>
      </c>
      <c r="J100" s="508">
        <v>-0.85</v>
      </c>
      <c r="K100" s="588"/>
      <c r="L100" s="228">
        <v>10</v>
      </c>
      <c r="M100" s="229">
        <v>25</v>
      </c>
      <c r="N100" s="508">
        <v>-0.6</v>
      </c>
      <c r="O100" s="552"/>
      <c r="P100" s="516">
        <v>3.7</v>
      </c>
      <c r="Q100" s="559">
        <v>20.49</v>
      </c>
      <c r="R100" s="517">
        <v>-0.8</v>
      </c>
    </row>
    <row r="101" spans="1:18" ht="12.75">
      <c r="A101" s="504"/>
      <c r="B101" s="514" t="s">
        <v>467</v>
      </c>
      <c r="C101" s="555"/>
      <c r="D101" s="228">
        <v>27</v>
      </c>
      <c r="E101" s="229">
        <v>0</v>
      </c>
      <c r="F101" s="508" t="s">
        <v>311</v>
      </c>
      <c r="G101" s="587"/>
      <c r="H101" s="228">
        <v>27</v>
      </c>
      <c r="I101" s="229">
        <v>10</v>
      </c>
      <c r="J101" s="508">
        <v>1.7</v>
      </c>
      <c r="K101" s="588"/>
      <c r="L101" s="228">
        <v>54</v>
      </c>
      <c r="M101" s="229">
        <v>10</v>
      </c>
      <c r="N101" s="508">
        <v>4.4</v>
      </c>
      <c r="O101" s="552"/>
      <c r="P101" s="582">
        <v>29.7</v>
      </c>
      <c r="Q101" s="229">
        <v>10</v>
      </c>
      <c r="R101" s="517">
        <v>2</v>
      </c>
    </row>
    <row r="102" spans="1:18" ht="12.75">
      <c r="A102" s="504"/>
      <c r="B102" s="556" t="s">
        <v>592</v>
      </c>
      <c r="C102" s="555"/>
      <c r="D102" s="228">
        <v>3</v>
      </c>
      <c r="E102" s="229">
        <v>6</v>
      </c>
      <c r="F102" s="508">
        <v>-0.5</v>
      </c>
      <c r="G102" s="587"/>
      <c r="H102" s="228">
        <v>21</v>
      </c>
      <c r="I102" s="229">
        <v>24</v>
      </c>
      <c r="J102" s="508">
        <v>-0.125</v>
      </c>
      <c r="K102" s="588"/>
      <c r="L102" s="228">
        <v>24</v>
      </c>
      <c r="M102" s="229">
        <v>30</v>
      </c>
      <c r="N102" s="508">
        <v>-0.2</v>
      </c>
      <c r="O102" s="552"/>
      <c r="P102" s="516">
        <v>21.3</v>
      </c>
      <c r="Q102" s="229">
        <v>24.6</v>
      </c>
      <c r="R102" s="517">
        <v>-0.16</v>
      </c>
    </row>
    <row r="103" spans="1:18" ht="12.75">
      <c r="A103" s="504"/>
      <c r="B103" s="556" t="s">
        <v>593</v>
      </c>
      <c r="C103" s="555"/>
      <c r="D103" s="228">
        <v>96</v>
      </c>
      <c r="E103" s="229">
        <v>51</v>
      </c>
      <c r="F103" s="508">
        <v>0.8823529411764706</v>
      </c>
      <c r="G103" s="587"/>
      <c r="H103" s="228">
        <v>20</v>
      </c>
      <c r="I103" s="229">
        <v>26</v>
      </c>
      <c r="J103" s="508">
        <v>-0.23076923076923078</v>
      </c>
      <c r="K103" s="588"/>
      <c r="L103" s="228">
        <v>116</v>
      </c>
      <c r="M103" s="229">
        <v>77</v>
      </c>
      <c r="N103" s="508">
        <v>0.5064935064935064</v>
      </c>
      <c r="O103" s="552"/>
      <c r="P103" s="516">
        <v>29.6</v>
      </c>
      <c r="Q103" s="229">
        <v>31.1</v>
      </c>
      <c r="R103" s="517">
        <v>-0.03225806451612903</v>
      </c>
    </row>
    <row r="104" spans="1:18" ht="12.75">
      <c r="A104" s="504"/>
      <c r="B104" s="556" t="s">
        <v>594</v>
      </c>
      <c r="C104" s="555"/>
      <c r="D104" s="228">
        <v>30</v>
      </c>
      <c r="E104" s="229">
        <v>9</v>
      </c>
      <c r="F104" s="508">
        <v>2.3333333333333335</v>
      </c>
      <c r="G104" s="587"/>
      <c r="H104" s="228">
        <v>57</v>
      </c>
      <c r="I104" s="229">
        <v>64</v>
      </c>
      <c r="J104" s="508">
        <v>-0.109375</v>
      </c>
      <c r="K104" s="588"/>
      <c r="L104" s="228">
        <v>87</v>
      </c>
      <c r="M104" s="229">
        <v>73</v>
      </c>
      <c r="N104" s="508">
        <v>0.1917808219178082</v>
      </c>
      <c r="O104" s="552"/>
      <c r="P104" s="516">
        <v>60</v>
      </c>
      <c r="Q104" s="229">
        <v>64.9</v>
      </c>
      <c r="R104" s="517">
        <v>-0.07692307692307693</v>
      </c>
    </row>
    <row r="105" spans="1:18" ht="14.25">
      <c r="A105" s="504"/>
      <c r="B105" s="514" t="s">
        <v>468</v>
      </c>
      <c r="C105" s="556"/>
      <c r="D105" s="228">
        <v>4</v>
      </c>
      <c r="E105" s="229">
        <v>3</v>
      </c>
      <c r="F105" s="508">
        <v>0.3333333333333333</v>
      </c>
      <c r="G105" s="587"/>
      <c r="H105" s="228">
        <v>17</v>
      </c>
      <c r="I105" s="229">
        <v>25</v>
      </c>
      <c r="J105" s="508">
        <v>-0.32</v>
      </c>
      <c r="K105" s="588"/>
      <c r="L105" s="228">
        <v>21</v>
      </c>
      <c r="M105" s="229">
        <v>28</v>
      </c>
      <c r="N105" s="508">
        <v>-0.25</v>
      </c>
      <c r="O105" s="552"/>
      <c r="P105" s="516">
        <v>17.4</v>
      </c>
      <c r="Q105" s="229">
        <v>25.3</v>
      </c>
      <c r="R105" s="517">
        <v>-0.32</v>
      </c>
    </row>
    <row r="106" spans="1:18" ht="12.75">
      <c r="A106" s="504"/>
      <c r="B106" s="505" t="s">
        <v>644</v>
      </c>
      <c r="C106" s="505"/>
      <c r="D106" s="566">
        <v>304</v>
      </c>
      <c r="E106" s="567">
        <v>164</v>
      </c>
      <c r="F106" s="522">
        <v>0.8536585365853658</v>
      </c>
      <c r="G106" s="508"/>
      <c r="H106" s="566">
        <v>217</v>
      </c>
      <c r="I106" s="567">
        <v>227</v>
      </c>
      <c r="J106" s="522">
        <v>-0.04405286343612335</v>
      </c>
      <c r="K106" s="512"/>
      <c r="L106" s="566">
        <v>521</v>
      </c>
      <c r="M106" s="567">
        <v>391</v>
      </c>
      <c r="N106" s="522">
        <v>0.33248081841432225</v>
      </c>
      <c r="O106" s="557"/>
      <c r="P106" s="566">
        <v>248.4</v>
      </c>
      <c r="Q106" s="567">
        <v>243.39</v>
      </c>
      <c r="R106" s="524">
        <v>0.0205761316872428</v>
      </c>
    </row>
    <row r="107" spans="1:18" ht="12.75">
      <c r="A107" s="504"/>
      <c r="B107" s="505"/>
      <c r="C107" s="505"/>
      <c r="D107" s="228"/>
      <c r="E107" s="229"/>
      <c r="F107" s="508"/>
      <c r="G107" s="512"/>
      <c r="H107" s="228"/>
      <c r="I107" s="229"/>
      <c r="J107" s="508"/>
      <c r="K107" s="512"/>
      <c r="L107" s="228"/>
      <c r="M107" s="229"/>
      <c r="N107" s="508"/>
      <c r="O107" s="557"/>
      <c r="P107" s="580"/>
      <c r="Q107" s="589"/>
      <c r="R107" s="517"/>
    </row>
    <row r="108" spans="1:18" ht="12.75">
      <c r="A108" s="504"/>
      <c r="B108" s="555"/>
      <c r="C108" s="555"/>
      <c r="D108" s="228"/>
      <c r="E108" s="229"/>
      <c r="F108" s="569"/>
      <c r="G108" s="512"/>
      <c r="H108" s="228"/>
      <c r="I108" s="229"/>
      <c r="J108" s="569"/>
      <c r="K108" s="512"/>
      <c r="L108" s="228"/>
      <c r="M108" s="229"/>
      <c r="N108" s="569"/>
      <c r="O108" s="557"/>
      <c r="P108" s="580"/>
      <c r="Q108" s="583"/>
      <c r="R108" s="517"/>
    </row>
    <row r="109" spans="1:18" ht="12.75">
      <c r="A109" s="504"/>
      <c r="B109" s="505" t="s">
        <v>585</v>
      </c>
      <c r="C109" s="505"/>
      <c r="D109" s="566">
        <v>5251</v>
      </c>
      <c r="E109" s="567">
        <v>4633</v>
      </c>
      <c r="F109" s="522">
        <v>0.13339089143103822</v>
      </c>
      <c r="G109" s="512"/>
      <c r="H109" s="566">
        <v>327</v>
      </c>
      <c r="I109" s="567">
        <v>345</v>
      </c>
      <c r="J109" s="522">
        <v>-0.05217391304347826</v>
      </c>
      <c r="K109" s="512"/>
      <c r="L109" s="566">
        <v>5578</v>
      </c>
      <c r="M109" s="567">
        <v>4978</v>
      </c>
      <c r="N109" s="522">
        <v>0.12053033346725593</v>
      </c>
      <c r="O109" s="557"/>
      <c r="P109" s="523">
        <v>853.1</v>
      </c>
      <c r="Q109" s="583">
        <v>808.29</v>
      </c>
      <c r="R109" s="524">
        <v>0.055693069306930694</v>
      </c>
    </row>
    <row r="110" spans="1:18" ht="12.75">
      <c r="A110" s="525"/>
      <c r="B110" s="458"/>
      <c r="C110" s="458"/>
      <c r="D110" s="470"/>
      <c r="E110" s="471"/>
      <c r="F110" s="472"/>
      <c r="G110" s="472"/>
      <c r="H110" s="473"/>
      <c r="I110" s="474"/>
      <c r="J110" s="472"/>
      <c r="K110" s="512"/>
      <c r="L110" s="473"/>
      <c r="M110" s="474"/>
      <c r="N110" s="472"/>
      <c r="O110" s="459"/>
      <c r="P110" s="590"/>
      <c r="Q110" s="591"/>
      <c r="R110" s="592"/>
    </row>
    <row r="111" spans="1:18" ht="12.75">
      <c r="A111" s="593"/>
      <c r="B111" s="451"/>
      <c r="C111" s="451"/>
      <c r="D111" s="594"/>
      <c r="E111" s="595"/>
      <c r="F111" s="596"/>
      <c r="G111" s="596"/>
      <c r="H111" s="597"/>
      <c r="I111" s="598"/>
      <c r="J111" s="596"/>
      <c r="K111" s="596"/>
      <c r="L111" s="597"/>
      <c r="M111" s="598"/>
      <c r="N111" s="596"/>
      <c r="O111" s="450"/>
      <c r="P111" s="599"/>
      <c r="Q111" s="595"/>
      <c r="R111" s="596"/>
    </row>
    <row r="112" spans="20:41" ht="12.75">
      <c r="T112" s="600"/>
      <c r="U112" s="600"/>
      <c r="V112" s="600"/>
      <c r="W112" s="600"/>
      <c r="X112" s="600"/>
      <c r="Y112" s="600"/>
      <c r="Z112" s="600"/>
      <c r="AA112" s="600"/>
      <c r="AB112" s="600"/>
      <c r="AC112" s="600"/>
      <c r="AD112" s="600"/>
      <c r="AE112" s="600"/>
      <c r="AF112" s="600"/>
      <c r="AG112" s="600"/>
      <c r="AH112" s="600"/>
      <c r="AI112" s="600"/>
      <c r="AJ112" s="600"/>
      <c r="AK112" s="600"/>
      <c r="AL112" s="600"/>
      <c r="AM112" s="600"/>
      <c r="AN112" s="600"/>
      <c r="AO112" s="600"/>
    </row>
    <row r="113" spans="2:18" ht="12.75">
      <c r="B113" s="447"/>
      <c r="C113" s="447"/>
      <c r="Q113" s="530"/>
      <c r="R113" s="530"/>
    </row>
    <row r="114" spans="2:18" ht="12.75">
      <c r="B114" s="447"/>
      <c r="C114" s="447"/>
      <c r="Q114" s="530"/>
      <c r="R114" s="530"/>
    </row>
    <row r="115" spans="2:18" ht="15" customHeight="1">
      <c r="B115" s="601"/>
      <c r="C115" s="446"/>
      <c r="Q115" s="530"/>
      <c r="R115" s="530"/>
    </row>
    <row r="116" spans="2:18" ht="15" customHeight="1">
      <c r="B116" s="446"/>
      <c r="C116" s="446"/>
      <c r="Q116" s="530"/>
      <c r="R116" s="530"/>
    </row>
    <row r="117" spans="1:18" ht="14.25">
      <c r="A117" s="602"/>
      <c r="B117" s="603"/>
      <c r="C117" s="604"/>
      <c r="Q117" s="530"/>
      <c r="R117" s="530"/>
    </row>
    <row r="118" spans="2:18" ht="15" customHeight="1">
      <c r="B118" s="605"/>
      <c r="C118" s="447"/>
      <c r="Q118" s="530"/>
      <c r="R118" s="530"/>
    </row>
    <row r="119" spans="1:18" ht="15" customHeight="1">
      <c r="A119" s="602"/>
      <c r="B119" s="605"/>
      <c r="C119" s="602"/>
      <c r="Q119" s="530"/>
      <c r="R119" s="530"/>
    </row>
    <row r="120" spans="1:18" ht="12.75" customHeight="1">
      <c r="A120" s="602"/>
      <c r="B120" s="446"/>
      <c r="Q120" s="530"/>
      <c r="R120" s="530"/>
    </row>
    <row r="121" spans="1:18" ht="15" customHeight="1">
      <c r="A121" s="602"/>
      <c r="B121" s="605"/>
      <c r="C121" s="606"/>
      <c r="Q121" s="530"/>
      <c r="R121" s="530"/>
    </row>
    <row r="122" spans="1:18" ht="15" customHeight="1">
      <c r="A122" s="602"/>
      <c r="B122" s="605"/>
      <c r="C122" s="606"/>
      <c r="Q122" s="530"/>
      <c r="R122" s="530"/>
    </row>
    <row r="123" spans="2:18" ht="12.75">
      <c r="B123" s="447"/>
      <c r="C123" s="447"/>
      <c r="Q123" s="530"/>
      <c r="R123" s="530"/>
    </row>
    <row r="124" spans="1:18" ht="14.25">
      <c r="A124" s="602"/>
      <c r="B124" s="603"/>
      <c r="C124" s="604"/>
      <c r="Q124" s="530"/>
      <c r="R124" s="530"/>
    </row>
    <row r="125" spans="2:18" ht="15" customHeight="1">
      <c r="B125" s="605"/>
      <c r="C125" s="447"/>
      <c r="Q125" s="530"/>
      <c r="R125" s="530"/>
    </row>
    <row r="126" spans="1:18" ht="15" customHeight="1">
      <c r="A126" s="602"/>
      <c r="B126" s="605"/>
      <c r="C126" s="606"/>
      <c r="Q126" s="530"/>
      <c r="R126" s="530"/>
    </row>
    <row r="127" spans="2:18" ht="15" customHeight="1">
      <c r="B127" s="601"/>
      <c r="C127" s="446"/>
      <c r="Q127" s="530"/>
      <c r="R127" s="530"/>
    </row>
    <row r="128" spans="1:18" ht="15" customHeight="1">
      <c r="A128" s="602"/>
      <c r="B128" s="605"/>
      <c r="C128" s="602"/>
      <c r="Q128" s="530"/>
      <c r="R128" s="530"/>
    </row>
    <row r="129" spans="1:18" ht="12.75" customHeight="1">
      <c r="A129" s="602"/>
      <c r="B129" s="446"/>
      <c r="Q129" s="530"/>
      <c r="R129" s="530"/>
    </row>
    <row r="130" spans="2:18" ht="12.75">
      <c r="B130" s="446"/>
      <c r="Q130" s="530"/>
      <c r="R130" s="530"/>
    </row>
    <row r="131" spans="17:18" ht="12.75">
      <c r="Q131" s="530"/>
      <c r="R131" s="530"/>
    </row>
    <row r="132" spans="2:18" ht="12.75">
      <c r="B132" s="607"/>
      <c r="C132" s="607"/>
      <c r="D132" s="608"/>
      <c r="E132" s="530"/>
      <c r="F132" s="609"/>
      <c r="G132" s="609"/>
      <c r="H132" s="514"/>
      <c r="I132" s="514"/>
      <c r="J132" s="514"/>
      <c r="K132" s="514"/>
      <c r="L132" s="514"/>
      <c r="M132" s="514"/>
      <c r="N132" s="514"/>
      <c r="O132" s="514"/>
      <c r="P132" s="447"/>
      <c r="Q132" s="446"/>
      <c r="R132" s="446"/>
    </row>
    <row r="134" ht="12.75" customHeight="1"/>
    <row r="135" ht="7.5" customHeight="1"/>
    <row r="139" ht="6" customHeight="1"/>
    <row r="141" ht="6" customHeight="1"/>
    <row r="176" ht="6" customHeight="1"/>
    <row r="186" spans="19:22" ht="12.75">
      <c r="S186" s="588"/>
      <c r="T186" s="588"/>
      <c r="U186" s="588"/>
      <c r="V186" s="588"/>
    </row>
    <row r="187" spans="19:22" ht="12.75">
      <c r="S187" s="588"/>
      <c r="T187" s="588"/>
      <c r="U187" s="588"/>
      <c r="V187" s="588"/>
    </row>
    <row r="188" spans="19:22" ht="9" customHeight="1">
      <c r="S188" s="588"/>
      <c r="T188" s="588"/>
      <c r="U188" s="588"/>
      <c r="V188" s="588"/>
    </row>
    <row r="189" spans="19:22" ht="6" customHeight="1">
      <c r="S189" s="588"/>
      <c r="T189" s="588"/>
      <c r="U189" s="588"/>
      <c r="V189" s="588"/>
    </row>
    <row r="190" ht="12.75">
      <c r="S190" s="588"/>
    </row>
    <row r="191" ht="6" customHeight="1">
      <c r="S191" s="588"/>
    </row>
    <row r="192" ht="12.75">
      <c r="S192" s="588"/>
    </row>
    <row r="193" ht="12.75">
      <c r="S193" s="588"/>
    </row>
    <row r="194" ht="12.75">
      <c r="S194" s="588"/>
    </row>
    <row r="195" ht="6" customHeight="1">
      <c r="S195" s="588"/>
    </row>
    <row r="196" ht="12.75">
      <c r="S196" s="588"/>
    </row>
    <row r="197" ht="6" customHeight="1">
      <c r="S197" s="588"/>
    </row>
    <row r="198" ht="12.75">
      <c r="S198" s="588"/>
    </row>
    <row r="199" ht="12.75">
      <c r="S199" s="588"/>
    </row>
    <row r="200" ht="12.75">
      <c r="S200" s="588"/>
    </row>
    <row r="201" ht="12.75">
      <c r="S201" s="588"/>
    </row>
    <row r="202" ht="12.75">
      <c r="S202" s="588"/>
    </row>
    <row r="203" ht="12.75">
      <c r="S203" s="588"/>
    </row>
    <row r="204" ht="12.75">
      <c r="S204" s="588"/>
    </row>
    <row r="205" ht="6.75" customHeight="1">
      <c r="S205" s="588"/>
    </row>
    <row r="206" ht="12.75">
      <c r="S206" s="588"/>
    </row>
    <row r="207" ht="12.75">
      <c r="S207" s="588"/>
    </row>
    <row r="208" ht="12.75">
      <c r="S208" s="588"/>
    </row>
    <row r="209" ht="6" customHeight="1">
      <c r="S209" s="588"/>
    </row>
    <row r="210" ht="12.75">
      <c r="S210" s="588"/>
    </row>
    <row r="211" ht="6" customHeight="1">
      <c r="S211" s="588"/>
    </row>
    <row r="212" ht="12.75">
      <c r="S212" s="588"/>
    </row>
    <row r="213" ht="12.75">
      <c r="S213" s="588"/>
    </row>
    <row r="214" ht="12.75">
      <c r="S214" s="588"/>
    </row>
    <row r="215" ht="7.5" customHeight="1">
      <c r="S215" s="588"/>
    </row>
    <row r="216" ht="12.75">
      <c r="S216" s="588"/>
    </row>
    <row r="217" ht="6" customHeight="1">
      <c r="S217" s="588"/>
    </row>
    <row r="218" ht="12.75">
      <c r="S218" s="588"/>
    </row>
    <row r="219" ht="12.75">
      <c r="S219" s="588"/>
    </row>
    <row r="220" ht="12.75">
      <c r="S220" s="588"/>
    </row>
    <row r="221" ht="12.75">
      <c r="S221" s="588"/>
    </row>
    <row r="222" ht="6" customHeight="1">
      <c r="S222" s="588"/>
    </row>
    <row r="223" ht="12.75">
      <c r="S223" s="588"/>
    </row>
    <row r="224" ht="12.75">
      <c r="S224" s="588"/>
    </row>
    <row r="225" ht="12.75">
      <c r="S225" s="588"/>
    </row>
    <row r="226" ht="6" customHeight="1">
      <c r="S226" s="588"/>
    </row>
    <row r="227" ht="12.75">
      <c r="S227" s="588"/>
    </row>
    <row r="228" ht="6" customHeight="1">
      <c r="S228" s="588"/>
    </row>
    <row r="229" ht="12.75">
      <c r="S229" s="588"/>
    </row>
    <row r="230" ht="12.75">
      <c r="S230" s="588"/>
    </row>
    <row r="231" ht="12.75">
      <c r="S231" s="588"/>
    </row>
    <row r="232" ht="12.75">
      <c r="S232" s="588"/>
    </row>
    <row r="233" ht="6" customHeight="1">
      <c r="S233" s="588"/>
    </row>
    <row r="234" ht="12.75">
      <c r="S234" s="588"/>
    </row>
    <row r="235" ht="12.75">
      <c r="S235" s="588"/>
    </row>
    <row r="236" ht="12.75">
      <c r="S236" s="588"/>
    </row>
    <row r="237" ht="6" customHeight="1">
      <c r="S237" s="588"/>
    </row>
    <row r="238" ht="12.75">
      <c r="S238" s="588"/>
    </row>
    <row r="239" ht="6" customHeight="1">
      <c r="S239" s="588"/>
    </row>
    <row r="240" ht="12.75">
      <c r="S240" s="588"/>
    </row>
    <row r="241" ht="12.75">
      <c r="S241" s="588"/>
    </row>
    <row r="242" ht="12.75">
      <c r="S242" s="588"/>
    </row>
    <row r="243" ht="12.75">
      <c r="S243" s="588"/>
    </row>
    <row r="244" ht="6" customHeight="1">
      <c r="S244" s="588"/>
    </row>
    <row r="245" ht="12.75">
      <c r="S245" s="588"/>
    </row>
    <row r="246" ht="12.75">
      <c r="S246" s="588"/>
    </row>
    <row r="247" ht="12.75">
      <c r="S247" s="588"/>
    </row>
    <row r="248" ht="12.75">
      <c r="S248" s="588"/>
    </row>
    <row r="249" ht="12.75">
      <c r="S249" s="588"/>
    </row>
    <row r="250" ht="4.5" customHeight="1">
      <c r="S250" s="588"/>
    </row>
    <row r="251" ht="12.75">
      <c r="S251" s="588"/>
    </row>
    <row r="252" ht="12.75">
      <c r="S252" s="588"/>
    </row>
    <row r="253" ht="12.75">
      <c r="S253" s="588"/>
    </row>
    <row r="254" ht="12.75">
      <c r="S254" s="588"/>
    </row>
    <row r="255" ht="12.75">
      <c r="S255" s="588"/>
    </row>
    <row r="256" ht="6" customHeight="1">
      <c r="S256" s="588"/>
    </row>
    <row r="257" ht="12.75">
      <c r="S257" s="588"/>
    </row>
    <row r="258" ht="12.75">
      <c r="S258" s="588"/>
    </row>
    <row r="259" ht="12.75">
      <c r="S259" s="588"/>
    </row>
    <row r="260" ht="12.75">
      <c r="S260" s="588"/>
    </row>
  </sheetData>
  <conditionalFormatting sqref="A1:IV65536">
    <cfRule type="cellIs" priority="1" dxfId="0" operator="between" stopIfTrue="1">
      <formula>-100000</formula>
      <formula>1000000</formula>
    </cfRule>
  </conditionalFormatting>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0" r:id="rId1"/>
</worksheet>
</file>

<file path=xl/worksheets/sheet23.xml><?xml version="1.0" encoding="utf-8"?>
<worksheet xmlns="http://schemas.openxmlformats.org/spreadsheetml/2006/main" xmlns:r="http://schemas.openxmlformats.org/officeDocument/2006/relationships">
  <sheetPr>
    <pageSetUpPr fitToPage="1"/>
  </sheetPr>
  <dimension ref="A1:X174"/>
  <sheetViews>
    <sheetView zoomScale="75" zoomScaleNormal="75" workbookViewId="0" topLeftCell="A1">
      <selection activeCell="C47" sqref="C47"/>
    </sheetView>
  </sheetViews>
  <sheetFormatPr defaultColWidth="9.00390625" defaultRowHeight="14.25"/>
  <cols>
    <col min="1" max="1" width="2.125" style="444" customWidth="1"/>
    <col min="2" max="2" width="2.625" style="444" customWidth="1"/>
    <col min="3" max="3" width="39.75390625" style="444" bestFit="1" customWidth="1"/>
    <col min="4" max="4" width="10.50390625" style="444" customWidth="1"/>
    <col min="5" max="5" width="0.74609375" style="444" customWidth="1"/>
    <col min="6" max="6" width="7.625" style="444" customWidth="1"/>
    <col min="7" max="8" width="10.50390625" style="444" customWidth="1"/>
    <col min="9" max="9" width="1.75390625" style="444" customWidth="1"/>
    <col min="10" max="10" width="10.50390625" style="444" customWidth="1"/>
    <col min="11" max="11" width="7.625" style="444" customWidth="1"/>
    <col min="12" max="13" width="10.50390625" style="444" customWidth="1"/>
    <col min="14" max="14" width="7.625" style="444" customWidth="1"/>
    <col min="15" max="15" width="10.75390625" style="444" customWidth="1"/>
    <col min="16" max="16" width="8.25390625" style="444" customWidth="1"/>
    <col min="17" max="17" width="10.50390625" style="444" customWidth="1"/>
    <col min="18" max="18" width="1.00390625" style="444" customWidth="1"/>
    <col min="19" max="20" width="10.50390625" style="444" customWidth="1"/>
    <col min="21" max="22" width="8.50390625" style="444" customWidth="1"/>
    <col min="23" max="16384" width="9.00390625" style="444" customWidth="1"/>
  </cols>
  <sheetData>
    <row r="1" spans="1:18" ht="18">
      <c r="A1" s="114" t="s">
        <v>100</v>
      </c>
      <c r="R1" s="610" t="s">
        <v>670</v>
      </c>
    </row>
    <row r="2" spans="1:18" ht="12.75">
      <c r="A2" s="449"/>
      <c r="B2" s="450"/>
      <c r="C2" s="450"/>
      <c r="D2" s="450"/>
      <c r="E2" s="450"/>
      <c r="F2" s="450"/>
      <c r="G2" s="450"/>
      <c r="H2" s="450"/>
      <c r="I2" s="450"/>
      <c r="J2" s="450"/>
      <c r="K2" s="450"/>
      <c r="L2" s="450"/>
      <c r="M2" s="450"/>
      <c r="N2" s="450"/>
      <c r="O2" s="450"/>
      <c r="P2" s="450"/>
      <c r="Q2" s="450"/>
      <c r="R2" s="452"/>
    </row>
    <row r="3" spans="1:18" ht="18">
      <c r="A3" s="453" t="s">
        <v>446</v>
      </c>
      <c r="B3" s="454"/>
      <c r="C3" s="454"/>
      <c r="D3" s="454"/>
      <c r="E3" s="454"/>
      <c r="F3" s="454"/>
      <c r="G3" s="454"/>
      <c r="H3" s="454"/>
      <c r="I3" s="454"/>
      <c r="J3" s="454"/>
      <c r="K3" s="454"/>
      <c r="L3" s="454"/>
      <c r="M3" s="454"/>
      <c r="N3" s="454"/>
      <c r="O3" s="454"/>
      <c r="P3" s="454"/>
      <c r="Q3" s="454"/>
      <c r="R3" s="611"/>
    </row>
    <row r="4" spans="1:18" ht="12.75">
      <c r="A4" s="525"/>
      <c r="B4" s="457"/>
      <c r="C4" s="457"/>
      <c r="D4" s="457"/>
      <c r="E4" s="457"/>
      <c r="F4" s="457"/>
      <c r="G4" s="457"/>
      <c r="H4" s="457"/>
      <c r="I4" s="457"/>
      <c r="J4" s="457"/>
      <c r="K4" s="457"/>
      <c r="L4" s="457"/>
      <c r="M4" s="457"/>
      <c r="N4" s="457"/>
      <c r="O4" s="457"/>
      <c r="P4" s="457"/>
      <c r="Q4" s="457"/>
      <c r="R4" s="459"/>
    </row>
    <row r="6" spans="1:19" ht="15.75">
      <c r="A6" s="460" t="s">
        <v>646</v>
      </c>
      <c r="B6" s="460"/>
      <c r="C6" s="461"/>
      <c r="D6" s="462"/>
      <c r="E6" s="462"/>
      <c r="F6" s="463"/>
      <c r="G6" s="464"/>
      <c r="H6" s="465"/>
      <c r="I6" s="465"/>
      <c r="J6" s="466"/>
      <c r="K6" s="464"/>
      <c r="L6" s="464"/>
      <c r="M6" s="465"/>
      <c r="N6" s="465"/>
      <c r="O6" s="466"/>
      <c r="P6" s="466"/>
      <c r="Q6" s="466"/>
      <c r="R6" s="466"/>
      <c r="S6" s="600"/>
    </row>
    <row r="7" spans="2:19" ht="12.75">
      <c r="B7" s="505"/>
      <c r="C7" s="505"/>
      <c r="D7" s="612"/>
      <c r="E7" s="612"/>
      <c r="F7" s="613"/>
      <c r="G7" s="588"/>
      <c r="H7" s="614"/>
      <c r="I7" s="614"/>
      <c r="J7" s="600"/>
      <c r="K7" s="588"/>
      <c r="L7" s="588"/>
      <c r="M7" s="614"/>
      <c r="N7" s="614"/>
      <c r="O7" s="600"/>
      <c r="P7" s="600"/>
      <c r="Q7" s="600"/>
      <c r="R7" s="600"/>
      <c r="S7" s="600"/>
    </row>
    <row r="8" spans="1:18" ht="6.75" customHeight="1">
      <c r="A8" s="475"/>
      <c r="B8" s="615"/>
      <c r="C8" s="615"/>
      <c r="D8" s="616"/>
      <c r="E8" s="617"/>
      <c r="F8" s="618"/>
      <c r="G8" s="479"/>
      <c r="H8" s="619"/>
      <c r="I8" s="619"/>
      <c r="J8" s="620"/>
      <c r="K8" s="479"/>
      <c r="L8" s="479"/>
      <c r="M8" s="619"/>
      <c r="N8" s="619"/>
      <c r="O8" s="620"/>
      <c r="P8" s="479"/>
      <c r="Q8" s="621"/>
      <c r="R8" s="622"/>
    </row>
    <row r="9" spans="1:18" s="633" customFormat="1" ht="38.25">
      <c r="A9" s="623"/>
      <c r="B9" s="624"/>
      <c r="C9" s="625"/>
      <c r="D9" s="626" t="s">
        <v>647</v>
      </c>
      <c r="E9" s="627"/>
      <c r="F9" s="628"/>
      <c r="G9" s="628" t="s">
        <v>648</v>
      </c>
      <c r="H9" s="628" t="s">
        <v>649</v>
      </c>
      <c r="I9" s="628"/>
      <c r="J9" s="629" t="s">
        <v>650</v>
      </c>
      <c r="K9" s="628"/>
      <c r="L9" s="628" t="s">
        <v>651</v>
      </c>
      <c r="M9" s="628" t="s">
        <v>652</v>
      </c>
      <c r="N9" s="630"/>
      <c r="O9" s="629" t="s">
        <v>653</v>
      </c>
      <c r="P9" s="628"/>
      <c r="Q9" s="631" t="s">
        <v>654</v>
      </c>
      <c r="R9" s="632"/>
    </row>
    <row r="10" spans="1:18" ht="12.75">
      <c r="A10" s="504"/>
      <c r="B10" s="505"/>
      <c r="C10" s="634"/>
      <c r="D10" s="504"/>
      <c r="E10" s="635"/>
      <c r="F10" s="634"/>
      <c r="G10" s="634"/>
      <c r="H10" s="634"/>
      <c r="I10" s="634"/>
      <c r="J10" s="634"/>
      <c r="K10" s="634"/>
      <c r="L10" s="634"/>
      <c r="M10" s="634"/>
      <c r="N10" s="634"/>
      <c r="O10" s="634"/>
      <c r="P10" s="634"/>
      <c r="Q10" s="636"/>
      <c r="R10" s="635"/>
    </row>
    <row r="11" spans="1:18" ht="15.75">
      <c r="A11" s="504"/>
      <c r="B11" s="637" t="s">
        <v>97</v>
      </c>
      <c r="C11" s="638"/>
      <c r="D11" s="504"/>
      <c r="E11" s="635"/>
      <c r="F11" s="634"/>
      <c r="G11" s="634"/>
      <c r="H11" s="634"/>
      <c r="I11" s="634"/>
      <c r="J11" s="634"/>
      <c r="K11" s="634"/>
      <c r="L11" s="634"/>
      <c r="M11" s="634"/>
      <c r="N11" s="634"/>
      <c r="O11" s="634"/>
      <c r="P11" s="634"/>
      <c r="Q11" s="636"/>
      <c r="R11" s="635"/>
    </row>
    <row r="12" spans="1:18" ht="6.75" customHeight="1">
      <c r="A12" s="504"/>
      <c r="B12" s="505"/>
      <c r="C12" s="639"/>
      <c r="D12" s="504"/>
      <c r="E12" s="635"/>
      <c r="F12" s="634"/>
      <c r="G12" s="634"/>
      <c r="H12" s="634"/>
      <c r="I12" s="634"/>
      <c r="J12" s="634"/>
      <c r="K12" s="634"/>
      <c r="L12" s="634"/>
      <c r="M12" s="634"/>
      <c r="N12" s="634"/>
      <c r="O12" s="634"/>
      <c r="P12" s="634"/>
      <c r="Q12" s="636"/>
      <c r="R12" s="635"/>
    </row>
    <row r="13" spans="1:18" ht="12.75">
      <c r="A13" s="504"/>
      <c r="B13" s="505"/>
      <c r="C13" s="640" t="s">
        <v>433</v>
      </c>
      <c r="D13" s="504"/>
      <c r="E13" s="641">
        <v>0</v>
      </c>
      <c r="F13" s="634"/>
      <c r="G13" s="634"/>
      <c r="H13" s="634"/>
      <c r="I13" s="634"/>
      <c r="J13" s="634"/>
      <c r="K13" s="634"/>
      <c r="L13" s="634"/>
      <c r="M13" s="634"/>
      <c r="N13" s="634"/>
      <c r="O13" s="634"/>
      <c r="P13" s="634"/>
      <c r="Q13" s="636"/>
      <c r="R13" s="635"/>
    </row>
    <row r="14" spans="1:18" ht="6.75" customHeight="1">
      <c r="A14" s="504"/>
      <c r="B14" s="505"/>
      <c r="C14" s="639"/>
      <c r="D14" s="504"/>
      <c r="E14" s="635"/>
      <c r="F14" s="634"/>
      <c r="G14" s="634"/>
      <c r="H14" s="634"/>
      <c r="I14" s="634"/>
      <c r="J14" s="634"/>
      <c r="K14" s="634"/>
      <c r="L14" s="634"/>
      <c r="M14" s="634"/>
      <c r="N14" s="634"/>
      <c r="O14" s="634"/>
      <c r="P14" s="634"/>
      <c r="Q14" s="636"/>
      <c r="R14" s="635"/>
    </row>
    <row r="15" spans="1:18" ht="12.75">
      <c r="A15" s="504"/>
      <c r="B15" s="505"/>
      <c r="C15" s="634" t="s">
        <v>655</v>
      </c>
      <c r="D15" s="516">
        <v>8819</v>
      </c>
      <c r="E15" s="642"/>
      <c r="F15" s="634"/>
      <c r="G15" s="229">
        <v>722</v>
      </c>
      <c r="H15" s="229">
        <v>-635</v>
      </c>
      <c r="I15" s="229"/>
      <c r="J15" s="643">
        <v>87</v>
      </c>
      <c r="K15" s="634"/>
      <c r="L15" s="644">
        <v>0</v>
      </c>
      <c r="M15" s="644">
        <v>157</v>
      </c>
      <c r="N15" s="634"/>
      <c r="O15" s="643">
        <v>244</v>
      </c>
      <c r="P15" s="634"/>
      <c r="Q15" s="645">
        <v>9063</v>
      </c>
      <c r="R15" s="635"/>
    </row>
    <row r="16" spans="1:18" ht="6.75" customHeight="1">
      <c r="A16" s="504"/>
      <c r="B16" s="505"/>
      <c r="C16" s="634"/>
      <c r="D16" s="516"/>
      <c r="E16" s="642"/>
      <c r="F16" s="634"/>
      <c r="G16" s="229"/>
      <c r="H16" s="229"/>
      <c r="I16" s="229"/>
      <c r="J16" s="643"/>
      <c r="K16" s="634"/>
      <c r="L16" s="644"/>
      <c r="M16" s="644"/>
      <c r="N16" s="634"/>
      <c r="O16" s="643"/>
      <c r="P16" s="634"/>
      <c r="Q16" s="645"/>
      <c r="R16" s="635"/>
    </row>
    <row r="17" spans="1:18" ht="14.25">
      <c r="A17" s="504"/>
      <c r="B17" s="505"/>
      <c r="C17" s="634" t="s">
        <v>666</v>
      </c>
      <c r="D17" s="516">
        <v>1325</v>
      </c>
      <c r="E17" s="642"/>
      <c r="F17" s="634"/>
      <c r="G17" s="229">
        <v>77</v>
      </c>
      <c r="H17" s="229">
        <v>-90</v>
      </c>
      <c r="I17" s="229"/>
      <c r="J17" s="643">
        <v>-13</v>
      </c>
      <c r="K17" s="634"/>
      <c r="L17" s="644">
        <v>0</v>
      </c>
      <c r="M17" s="644">
        <v>17</v>
      </c>
      <c r="N17" s="634"/>
      <c r="O17" s="643">
        <v>4</v>
      </c>
      <c r="P17" s="634"/>
      <c r="Q17" s="645">
        <v>1329</v>
      </c>
      <c r="R17" s="635"/>
    </row>
    <row r="18" spans="1:18" ht="6.75" customHeight="1">
      <c r="A18" s="504"/>
      <c r="B18" s="505"/>
      <c r="C18" s="639"/>
      <c r="D18" s="504"/>
      <c r="E18" s="635"/>
      <c r="Q18" s="645"/>
      <c r="R18" s="635"/>
    </row>
    <row r="19" spans="1:18" ht="13.5" customHeight="1">
      <c r="A19" s="504"/>
      <c r="B19" s="505"/>
      <c r="C19" s="634" t="s">
        <v>469</v>
      </c>
      <c r="D19" s="516">
        <v>14048</v>
      </c>
      <c r="E19" s="642"/>
      <c r="F19" s="634"/>
      <c r="G19" s="229">
        <v>1378</v>
      </c>
      <c r="H19" s="229">
        <v>-1542</v>
      </c>
      <c r="I19" s="229"/>
      <c r="J19" s="643">
        <v>-164</v>
      </c>
      <c r="K19" s="634"/>
      <c r="L19" s="644">
        <v>-41</v>
      </c>
      <c r="M19" s="644">
        <v>207</v>
      </c>
      <c r="N19" s="634"/>
      <c r="O19" s="643">
        <v>2</v>
      </c>
      <c r="P19" s="634"/>
      <c r="Q19" s="645">
        <v>14050</v>
      </c>
      <c r="R19" s="635"/>
    </row>
    <row r="20" spans="1:18" ht="6.75" customHeight="1">
      <c r="A20" s="504"/>
      <c r="B20" s="505"/>
      <c r="C20" s="634"/>
      <c r="D20" s="504"/>
      <c r="E20" s="635"/>
      <c r="F20" s="634"/>
      <c r="G20" s="634"/>
      <c r="H20" s="634"/>
      <c r="I20" s="634"/>
      <c r="J20" s="634"/>
      <c r="K20" s="634"/>
      <c r="L20" s="634"/>
      <c r="M20" s="634"/>
      <c r="N20" s="634"/>
      <c r="O20" s="634"/>
      <c r="P20" s="634"/>
      <c r="Q20" s="636"/>
      <c r="R20" s="635"/>
    </row>
    <row r="21" spans="1:18" ht="12.75">
      <c r="A21" s="504"/>
      <c r="B21" s="505"/>
      <c r="C21" s="640" t="s">
        <v>656</v>
      </c>
      <c r="D21" s="523">
        <v>24192</v>
      </c>
      <c r="E21" s="646"/>
      <c r="F21" s="228"/>
      <c r="G21" s="567">
        <v>2177</v>
      </c>
      <c r="H21" s="567">
        <v>-2267</v>
      </c>
      <c r="I21" s="229"/>
      <c r="J21" s="647">
        <v>-90</v>
      </c>
      <c r="K21" s="634"/>
      <c r="L21" s="648">
        <v>-41</v>
      </c>
      <c r="M21" s="648">
        <v>381</v>
      </c>
      <c r="N21" s="634"/>
      <c r="O21" s="647">
        <v>250</v>
      </c>
      <c r="P21" s="634"/>
      <c r="Q21" s="649">
        <v>24442</v>
      </c>
      <c r="R21" s="650"/>
    </row>
    <row r="22" spans="1:18" ht="9" customHeight="1">
      <c r="A22" s="504"/>
      <c r="B22" s="505"/>
      <c r="C22" s="634"/>
      <c r="D22" s="504"/>
      <c r="E22" s="635"/>
      <c r="F22" s="634"/>
      <c r="G22" s="634"/>
      <c r="H22" s="634"/>
      <c r="I22" s="634"/>
      <c r="J22" s="634"/>
      <c r="K22" s="634"/>
      <c r="L22" s="634"/>
      <c r="M22" s="634"/>
      <c r="N22" s="634"/>
      <c r="O22" s="634"/>
      <c r="P22" s="634"/>
      <c r="Q22" s="636"/>
      <c r="R22" s="635"/>
    </row>
    <row r="23" spans="1:18" ht="9" customHeight="1">
      <c r="A23" s="504"/>
      <c r="B23" s="505"/>
      <c r="C23" s="634"/>
      <c r="D23" s="504"/>
      <c r="E23" s="635"/>
      <c r="F23" s="634"/>
      <c r="G23" s="634"/>
      <c r="H23" s="634"/>
      <c r="I23" s="634"/>
      <c r="J23" s="634"/>
      <c r="K23" s="634"/>
      <c r="L23" s="634"/>
      <c r="M23" s="634"/>
      <c r="N23" s="634"/>
      <c r="O23" s="634"/>
      <c r="P23" s="634"/>
      <c r="Q23" s="636"/>
      <c r="R23" s="635"/>
    </row>
    <row r="24" spans="1:18" ht="12.75">
      <c r="A24" s="504"/>
      <c r="B24" s="505"/>
      <c r="C24" s="640" t="s">
        <v>508</v>
      </c>
      <c r="D24" s="651"/>
      <c r="E24" s="652"/>
      <c r="F24" s="634"/>
      <c r="G24" s="634"/>
      <c r="H24" s="634"/>
      <c r="I24" s="634"/>
      <c r="J24" s="634"/>
      <c r="K24" s="634"/>
      <c r="L24" s="634"/>
      <c r="M24" s="634"/>
      <c r="N24" s="634"/>
      <c r="O24" s="634"/>
      <c r="P24" s="634"/>
      <c r="Q24" s="636"/>
      <c r="R24" s="635"/>
    </row>
    <row r="25" spans="1:18" ht="6.75" customHeight="1">
      <c r="A25" s="504"/>
      <c r="B25" s="505"/>
      <c r="C25" s="634"/>
      <c r="D25" s="504"/>
      <c r="E25" s="635"/>
      <c r="F25" s="634"/>
      <c r="G25" s="228"/>
      <c r="H25" s="634"/>
      <c r="I25" s="634"/>
      <c r="J25" s="634"/>
      <c r="K25" s="634"/>
      <c r="L25" s="634"/>
      <c r="M25" s="634"/>
      <c r="N25" s="634"/>
      <c r="O25" s="634"/>
      <c r="P25" s="634"/>
      <c r="Q25" s="636"/>
      <c r="R25" s="635"/>
    </row>
    <row r="26" spans="1:20" ht="12.75">
      <c r="A26" s="504"/>
      <c r="B26" s="505"/>
      <c r="C26" s="634" t="s">
        <v>657</v>
      </c>
      <c r="D26" s="516">
        <v>2049</v>
      </c>
      <c r="E26" s="642"/>
      <c r="F26" s="634"/>
      <c r="G26" s="229">
        <v>4408</v>
      </c>
      <c r="H26" s="229">
        <v>-4332</v>
      </c>
      <c r="I26" s="634"/>
      <c r="J26" s="643">
        <v>76</v>
      </c>
      <c r="K26" s="634"/>
      <c r="L26" s="644">
        <v>-17</v>
      </c>
      <c r="M26" s="644">
        <v>-73</v>
      </c>
      <c r="N26" s="634"/>
      <c r="O26" s="643">
        <v>-14</v>
      </c>
      <c r="P26" s="634"/>
      <c r="Q26" s="645">
        <v>2035</v>
      </c>
      <c r="R26" s="635"/>
      <c r="T26" s="653"/>
    </row>
    <row r="27" spans="1:18" ht="6.75" customHeight="1">
      <c r="A27" s="504"/>
      <c r="B27" s="505"/>
      <c r="C27" s="634"/>
      <c r="D27" s="504"/>
      <c r="E27" s="635"/>
      <c r="F27" s="634"/>
      <c r="G27" s="634"/>
      <c r="H27" s="634"/>
      <c r="I27" s="634"/>
      <c r="J27" s="634"/>
      <c r="K27" s="634"/>
      <c r="L27" s="634"/>
      <c r="M27" s="634"/>
      <c r="N27" s="634"/>
      <c r="O27" s="634"/>
      <c r="P27" s="634"/>
      <c r="Q27" s="636"/>
      <c r="R27" s="635"/>
    </row>
    <row r="28" spans="1:18" ht="12.75">
      <c r="A28" s="504"/>
      <c r="B28" s="505"/>
      <c r="C28" s="634" t="s">
        <v>594</v>
      </c>
      <c r="D28" s="516">
        <v>2666</v>
      </c>
      <c r="E28" s="642"/>
      <c r="F28" s="634"/>
      <c r="G28" s="229">
        <v>3549</v>
      </c>
      <c r="H28" s="229">
        <v>-3599</v>
      </c>
      <c r="I28" s="634"/>
      <c r="J28" s="643">
        <v>-50</v>
      </c>
      <c r="K28" s="634"/>
      <c r="L28" s="644">
        <v>0</v>
      </c>
      <c r="M28" s="644">
        <v>-25</v>
      </c>
      <c r="N28" s="634"/>
      <c r="O28" s="643">
        <v>-75</v>
      </c>
      <c r="P28" s="634"/>
      <c r="Q28" s="645">
        <v>2591</v>
      </c>
      <c r="R28" s="635"/>
    </row>
    <row r="29" spans="1:18" ht="6.75" customHeight="1">
      <c r="A29" s="504"/>
      <c r="B29" s="505"/>
      <c r="C29" s="634"/>
      <c r="D29" s="651"/>
      <c r="E29" s="652"/>
      <c r="F29" s="634"/>
      <c r="G29" s="634"/>
      <c r="H29" s="634"/>
      <c r="I29" s="634"/>
      <c r="J29" s="634"/>
      <c r="K29" s="634"/>
      <c r="L29" s="634"/>
      <c r="M29" s="634"/>
      <c r="N29" s="634"/>
      <c r="O29" s="634"/>
      <c r="P29" s="634"/>
      <c r="Q29" s="636"/>
      <c r="R29" s="635"/>
    </row>
    <row r="30" spans="1:18" ht="12.75">
      <c r="A30" s="504"/>
      <c r="B30" s="505"/>
      <c r="C30" s="634" t="s">
        <v>658</v>
      </c>
      <c r="D30" s="516">
        <v>933</v>
      </c>
      <c r="E30" s="642"/>
      <c r="F30" s="634"/>
      <c r="G30" s="229">
        <v>1044</v>
      </c>
      <c r="H30" s="229">
        <v>-807</v>
      </c>
      <c r="I30" s="634"/>
      <c r="J30" s="643">
        <v>237</v>
      </c>
      <c r="K30" s="634"/>
      <c r="L30" s="229">
        <v>-21</v>
      </c>
      <c r="M30" s="229">
        <v>-16</v>
      </c>
      <c r="N30" s="634"/>
      <c r="O30" s="643">
        <v>200</v>
      </c>
      <c r="P30" s="634"/>
      <c r="Q30" s="645">
        <v>1133</v>
      </c>
      <c r="R30" s="635"/>
    </row>
    <row r="31" spans="1:18" ht="6.75" customHeight="1">
      <c r="A31" s="504"/>
      <c r="B31" s="505"/>
      <c r="C31" s="634"/>
      <c r="D31" s="516"/>
      <c r="E31" s="642"/>
      <c r="F31" s="634"/>
      <c r="G31" s="229"/>
      <c r="H31" s="229"/>
      <c r="I31" s="634"/>
      <c r="J31" s="643"/>
      <c r="K31" s="634"/>
      <c r="L31" s="644"/>
      <c r="M31" s="644"/>
      <c r="N31" s="634"/>
      <c r="O31" s="643"/>
      <c r="P31" s="634"/>
      <c r="Q31" s="645"/>
      <c r="R31" s="635"/>
    </row>
    <row r="32" spans="1:18" ht="12.75">
      <c r="A32" s="504"/>
      <c r="B32" s="505"/>
      <c r="C32" s="634" t="s">
        <v>659</v>
      </c>
      <c r="D32" s="516">
        <v>752</v>
      </c>
      <c r="E32" s="642"/>
      <c r="F32" s="634"/>
      <c r="G32" s="229">
        <v>542</v>
      </c>
      <c r="H32" s="229">
        <v>-153</v>
      </c>
      <c r="I32" s="634"/>
      <c r="J32" s="643">
        <v>389</v>
      </c>
      <c r="K32" s="634"/>
      <c r="L32" s="229">
        <v>0</v>
      </c>
      <c r="M32" s="229">
        <v>-24</v>
      </c>
      <c r="N32" s="634"/>
      <c r="O32" s="643">
        <v>365</v>
      </c>
      <c r="P32" s="634"/>
      <c r="Q32" s="645">
        <v>1117</v>
      </c>
      <c r="R32" s="635"/>
    </row>
    <row r="33" spans="1:18" ht="6.75" customHeight="1">
      <c r="A33" s="504"/>
      <c r="B33" s="505"/>
      <c r="C33" s="634"/>
      <c r="D33" s="516"/>
      <c r="E33" s="642"/>
      <c r="F33" s="634"/>
      <c r="G33" s="229"/>
      <c r="H33" s="229"/>
      <c r="I33" s="634"/>
      <c r="J33" s="643"/>
      <c r="K33" s="634"/>
      <c r="L33" s="644"/>
      <c r="M33" s="644"/>
      <c r="N33" s="634"/>
      <c r="O33" s="643"/>
      <c r="P33" s="634"/>
      <c r="Q33" s="645"/>
      <c r="R33" s="635"/>
    </row>
    <row r="34" spans="1:18" ht="12.75">
      <c r="A34" s="504"/>
      <c r="B34" s="505"/>
      <c r="C34" s="640" t="s">
        <v>660</v>
      </c>
      <c r="D34" s="523">
        <v>6400</v>
      </c>
      <c r="E34" s="646"/>
      <c r="F34" s="634"/>
      <c r="G34" s="567">
        <v>9543</v>
      </c>
      <c r="H34" s="567">
        <v>-8891</v>
      </c>
      <c r="I34" s="229"/>
      <c r="J34" s="647">
        <v>652</v>
      </c>
      <c r="K34" s="634"/>
      <c r="L34" s="567">
        <v>-38</v>
      </c>
      <c r="M34" s="648">
        <v>-138</v>
      </c>
      <c r="N34" s="634"/>
      <c r="O34" s="647">
        <v>476</v>
      </c>
      <c r="P34" s="634"/>
      <c r="Q34" s="649">
        <v>6876</v>
      </c>
      <c r="R34" s="650"/>
    </row>
    <row r="35" spans="1:18" ht="6.75" customHeight="1">
      <c r="A35" s="504"/>
      <c r="B35" s="505"/>
      <c r="C35" s="634"/>
      <c r="D35" s="516"/>
      <c r="E35" s="642"/>
      <c r="F35" s="634"/>
      <c r="G35" s="229"/>
      <c r="H35" s="229"/>
      <c r="I35" s="634"/>
      <c r="J35" s="643"/>
      <c r="K35" s="634"/>
      <c r="L35" s="644"/>
      <c r="M35" s="644"/>
      <c r="N35" s="634"/>
      <c r="O35" s="643"/>
      <c r="P35" s="634"/>
      <c r="Q35" s="645"/>
      <c r="R35" s="635"/>
    </row>
    <row r="36" spans="1:18" ht="14.25">
      <c r="A36" s="504"/>
      <c r="B36" s="505"/>
      <c r="C36" s="634" t="s">
        <v>470</v>
      </c>
      <c r="D36" s="516">
        <v>196</v>
      </c>
      <c r="E36" s="642"/>
      <c r="F36" s="634"/>
      <c r="G36" s="229">
        <v>41</v>
      </c>
      <c r="H36" s="229">
        <v>-16</v>
      </c>
      <c r="I36" s="634"/>
      <c r="J36" s="643">
        <v>25</v>
      </c>
      <c r="K36" s="634"/>
      <c r="L36" s="229">
        <v>0</v>
      </c>
      <c r="M36" s="229">
        <v>-5</v>
      </c>
      <c r="N36" s="634"/>
      <c r="O36" s="643">
        <v>20</v>
      </c>
      <c r="P36" s="634"/>
      <c r="Q36" s="645">
        <v>216</v>
      </c>
      <c r="R36" s="635"/>
    </row>
    <row r="37" spans="1:18" ht="6.75" customHeight="1">
      <c r="A37" s="504"/>
      <c r="B37" s="505"/>
      <c r="C37" s="634"/>
      <c r="D37" s="516"/>
      <c r="E37" s="642"/>
      <c r="F37" s="634"/>
      <c r="G37" s="229"/>
      <c r="H37" s="229"/>
      <c r="I37" s="634"/>
      <c r="J37" s="643"/>
      <c r="K37" s="634"/>
      <c r="L37" s="644"/>
      <c r="M37" s="644"/>
      <c r="N37" s="634"/>
      <c r="O37" s="643"/>
      <c r="P37" s="634"/>
      <c r="Q37" s="645"/>
      <c r="R37" s="635"/>
    </row>
    <row r="38" spans="1:18" ht="12.75">
      <c r="A38" s="504"/>
      <c r="B38" s="505"/>
      <c r="C38" s="640" t="s">
        <v>661</v>
      </c>
      <c r="D38" s="523">
        <v>6596</v>
      </c>
      <c r="E38" s="646"/>
      <c r="F38" s="634"/>
      <c r="G38" s="567">
        <v>9584</v>
      </c>
      <c r="H38" s="567">
        <v>-8907</v>
      </c>
      <c r="I38" s="229"/>
      <c r="J38" s="647">
        <v>677</v>
      </c>
      <c r="K38" s="634"/>
      <c r="L38" s="567">
        <v>-38</v>
      </c>
      <c r="M38" s="648">
        <v>-143</v>
      </c>
      <c r="N38" s="634"/>
      <c r="O38" s="647">
        <v>496</v>
      </c>
      <c r="P38" s="634"/>
      <c r="Q38" s="649">
        <v>7092</v>
      </c>
      <c r="R38" s="650"/>
    </row>
    <row r="39" spans="1:18" ht="6.75" customHeight="1">
      <c r="A39" s="504"/>
      <c r="B39" s="505"/>
      <c r="C39" s="634"/>
      <c r="D39" s="651"/>
      <c r="E39" s="652"/>
      <c r="F39" s="634"/>
      <c r="G39" s="634"/>
      <c r="H39" s="634"/>
      <c r="I39" s="634"/>
      <c r="J39" s="634"/>
      <c r="K39" s="634"/>
      <c r="L39" s="634"/>
      <c r="M39" s="634"/>
      <c r="N39" s="634"/>
      <c r="O39" s="634"/>
      <c r="P39" s="634"/>
      <c r="Q39" s="636"/>
      <c r="R39" s="635"/>
    </row>
    <row r="40" spans="1:18" ht="6.75" customHeight="1">
      <c r="A40" s="504"/>
      <c r="B40" s="505"/>
      <c r="C40" s="634"/>
      <c r="D40" s="651"/>
      <c r="E40" s="652"/>
      <c r="F40" s="634"/>
      <c r="G40" s="634"/>
      <c r="H40" s="634"/>
      <c r="I40" s="634"/>
      <c r="J40" s="634"/>
      <c r="K40" s="634"/>
      <c r="L40" s="634"/>
      <c r="M40" s="634"/>
      <c r="N40" s="634"/>
      <c r="O40" s="634"/>
      <c r="P40" s="634"/>
      <c r="Q40" s="636"/>
      <c r="R40" s="635"/>
    </row>
    <row r="41" spans="1:20" ht="12.75">
      <c r="A41" s="504"/>
      <c r="B41" s="505"/>
      <c r="C41" s="640" t="s">
        <v>662</v>
      </c>
      <c r="D41" s="523">
        <v>30788</v>
      </c>
      <c r="E41" s="646"/>
      <c r="F41" s="634"/>
      <c r="G41" s="567">
        <v>11761</v>
      </c>
      <c r="H41" s="567">
        <v>-11174</v>
      </c>
      <c r="I41" s="229"/>
      <c r="J41" s="647">
        <v>587</v>
      </c>
      <c r="K41" s="634"/>
      <c r="L41" s="566">
        <v>-79</v>
      </c>
      <c r="M41" s="648">
        <v>238</v>
      </c>
      <c r="N41" s="634"/>
      <c r="O41" s="647">
        <v>746</v>
      </c>
      <c r="P41" s="634"/>
      <c r="Q41" s="649">
        <v>31534</v>
      </c>
      <c r="R41" s="650"/>
      <c r="T41" s="653"/>
    </row>
    <row r="42" spans="1:24" ht="6.75" customHeight="1">
      <c r="A42" s="525"/>
      <c r="B42" s="458"/>
      <c r="C42" s="654"/>
      <c r="D42" s="655"/>
      <c r="E42" s="656"/>
      <c r="F42" s="573"/>
      <c r="G42" s="573"/>
      <c r="H42" s="573"/>
      <c r="I42" s="573"/>
      <c r="J42" s="573"/>
      <c r="K42" s="573"/>
      <c r="L42" s="573"/>
      <c r="M42" s="573"/>
      <c r="N42" s="573"/>
      <c r="O42" s="573"/>
      <c r="P42" s="573"/>
      <c r="Q42" s="655"/>
      <c r="R42" s="650"/>
      <c r="S42" s="228"/>
      <c r="T42" s="228"/>
      <c r="U42" s="228"/>
      <c r="V42" s="228"/>
      <c r="W42" s="228"/>
      <c r="X42" s="228"/>
    </row>
    <row r="43" spans="1:24" ht="6.75" customHeight="1">
      <c r="A43" s="449"/>
      <c r="B43" s="451"/>
      <c r="C43" s="657"/>
      <c r="D43" s="579"/>
      <c r="E43" s="658"/>
      <c r="F43" s="561"/>
      <c r="G43" s="561"/>
      <c r="H43" s="561"/>
      <c r="I43" s="561"/>
      <c r="J43" s="561"/>
      <c r="K43" s="561"/>
      <c r="L43" s="561"/>
      <c r="M43" s="561"/>
      <c r="N43" s="561"/>
      <c r="O43" s="561"/>
      <c r="P43" s="561"/>
      <c r="Q43" s="579"/>
      <c r="R43" s="635"/>
      <c r="S43" s="228"/>
      <c r="T43" s="228"/>
      <c r="U43" s="228"/>
      <c r="V43" s="228"/>
      <c r="W43" s="228"/>
      <c r="X43" s="228"/>
    </row>
    <row r="44" spans="1:24" ht="38.25">
      <c r="A44" s="504"/>
      <c r="B44" s="505"/>
      <c r="C44" s="659"/>
      <c r="D44" s="626" t="s">
        <v>647</v>
      </c>
      <c r="E44" s="627"/>
      <c r="F44" s="628"/>
      <c r="G44" s="628" t="s">
        <v>648</v>
      </c>
      <c r="H44" s="628" t="s">
        <v>649</v>
      </c>
      <c r="I44" s="628"/>
      <c r="J44" s="629" t="s">
        <v>650</v>
      </c>
      <c r="K44" s="628"/>
      <c r="L44" s="628" t="s">
        <v>651</v>
      </c>
      <c r="M44" s="628" t="s">
        <v>652</v>
      </c>
      <c r="N44" s="630"/>
      <c r="O44" s="629" t="s">
        <v>653</v>
      </c>
      <c r="P44" s="628"/>
      <c r="Q44" s="631" t="s">
        <v>654</v>
      </c>
      <c r="R44" s="635"/>
      <c r="S44" s="228"/>
      <c r="T44" s="228"/>
      <c r="U44" s="228"/>
      <c r="V44" s="228"/>
      <c r="W44" s="228"/>
      <c r="X44" s="228"/>
    </row>
    <row r="45" spans="1:24" ht="6.75" customHeight="1">
      <c r="A45" s="504"/>
      <c r="B45" s="505"/>
      <c r="C45" s="659"/>
      <c r="D45" s="626"/>
      <c r="E45" s="627"/>
      <c r="F45" s="628"/>
      <c r="G45" s="628"/>
      <c r="H45" s="628"/>
      <c r="I45" s="628"/>
      <c r="J45" s="629"/>
      <c r="K45" s="628"/>
      <c r="L45" s="628"/>
      <c r="M45" s="628"/>
      <c r="N45" s="630"/>
      <c r="O45" s="629"/>
      <c r="P45" s="628"/>
      <c r="Q45" s="631"/>
      <c r="R45" s="635"/>
      <c r="S45" s="228"/>
      <c r="T45" s="228"/>
      <c r="U45" s="228"/>
      <c r="V45" s="228"/>
      <c r="W45" s="228"/>
      <c r="X45" s="228"/>
    </row>
    <row r="46" spans="1:24" ht="15.75">
      <c r="A46" s="504"/>
      <c r="B46" s="660" t="s">
        <v>580</v>
      </c>
      <c r="C46" s="661"/>
      <c r="D46" s="504"/>
      <c r="E46" s="635"/>
      <c r="F46" s="634"/>
      <c r="G46" s="634"/>
      <c r="H46" s="634"/>
      <c r="I46" s="634"/>
      <c r="J46" s="634"/>
      <c r="K46" s="634"/>
      <c r="L46" s="634"/>
      <c r="M46" s="634"/>
      <c r="N46" s="634"/>
      <c r="O46" s="634"/>
      <c r="P46" s="634"/>
      <c r="Q46" s="504"/>
      <c r="R46" s="635"/>
      <c r="S46" s="228"/>
      <c r="T46" s="228"/>
      <c r="U46" s="228"/>
      <c r="V46" s="228"/>
      <c r="W46" s="228"/>
      <c r="X46" s="228"/>
    </row>
    <row r="47" spans="1:24" ht="6.75" customHeight="1">
      <c r="A47" s="504"/>
      <c r="B47" s="505"/>
      <c r="C47" s="659"/>
      <c r="D47" s="516"/>
      <c r="E47" s="642"/>
      <c r="F47" s="634"/>
      <c r="G47" s="229"/>
      <c r="H47" s="229"/>
      <c r="I47" s="229"/>
      <c r="J47" s="643"/>
      <c r="K47" s="634"/>
      <c r="L47" s="228"/>
      <c r="M47" s="644"/>
      <c r="N47" s="634"/>
      <c r="O47" s="643"/>
      <c r="P47" s="634"/>
      <c r="Q47" s="645"/>
      <c r="R47" s="635"/>
      <c r="S47" s="228"/>
      <c r="T47" s="228"/>
      <c r="U47" s="228"/>
      <c r="V47" s="228"/>
      <c r="W47" s="228"/>
      <c r="X47" s="228"/>
    </row>
    <row r="48" spans="1:24" ht="12.75">
      <c r="A48" s="504"/>
      <c r="B48" s="505"/>
      <c r="C48" s="659" t="s">
        <v>663</v>
      </c>
      <c r="D48" s="504"/>
      <c r="E48" s="635"/>
      <c r="F48" s="634"/>
      <c r="G48" s="634"/>
      <c r="H48" s="634"/>
      <c r="I48" s="634"/>
      <c r="J48" s="634"/>
      <c r="K48" s="634"/>
      <c r="L48" s="634"/>
      <c r="M48" s="634"/>
      <c r="N48" s="634"/>
      <c r="O48" s="634"/>
      <c r="P48" s="634"/>
      <c r="Q48" s="636"/>
      <c r="R48" s="635"/>
      <c r="S48" s="228"/>
      <c r="T48" s="228"/>
      <c r="U48" s="228"/>
      <c r="V48" s="228"/>
      <c r="W48" s="228"/>
      <c r="X48" s="228"/>
    </row>
    <row r="49" spans="1:24" ht="6.75" customHeight="1">
      <c r="A49" s="504"/>
      <c r="B49" s="505"/>
      <c r="C49" s="662"/>
      <c r="D49" s="504"/>
      <c r="E49" s="635"/>
      <c r="F49" s="634"/>
      <c r="G49" s="634"/>
      <c r="H49" s="634"/>
      <c r="I49" s="634"/>
      <c r="J49" s="634"/>
      <c r="K49" s="634"/>
      <c r="L49" s="634"/>
      <c r="M49" s="634"/>
      <c r="N49" s="634"/>
      <c r="O49" s="634"/>
      <c r="P49" s="634"/>
      <c r="Q49" s="636"/>
      <c r="R49" s="635"/>
      <c r="S49" s="228"/>
      <c r="T49" s="228"/>
      <c r="U49" s="228"/>
      <c r="V49" s="228"/>
      <c r="W49" s="228"/>
      <c r="X49" s="228"/>
    </row>
    <row r="50" spans="1:24" ht="12.75">
      <c r="A50" s="504"/>
      <c r="B50" s="505"/>
      <c r="C50" s="635" t="s">
        <v>655</v>
      </c>
      <c r="D50" s="516">
        <v>7587</v>
      </c>
      <c r="E50" s="642"/>
      <c r="F50" s="634"/>
      <c r="G50" s="229">
        <v>534</v>
      </c>
      <c r="H50" s="229">
        <v>-401</v>
      </c>
      <c r="I50" s="229"/>
      <c r="J50" s="643">
        <v>133</v>
      </c>
      <c r="K50" s="634"/>
      <c r="L50" s="229">
        <v>0</v>
      </c>
      <c r="M50" s="644">
        <v>394</v>
      </c>
      <c r="N50" s="634"/>
      <c r="O50" s="643">
        <v>527</v>
      </c>
      <c r="P50" s="634"/>
      <c r="Q50" s="645">
        <v>8114</v>
      </c>
      <c r="R50" s="635"/>
      <c r="S50" s="228"/>
      <c r="T50" s="228"/>
      <c r="U50" s="228"/>
      <c r="V50" s="228"/>
      <c r="W50" s="228"/>
      <c r="X50" s="228"/>
    </row>
    <row r="51" spans="1:24" ht="6.75" customHeight="1">
      <c r="A51" s="504"/>
      <c r="B51" s="505"/>
      <c r="C51" s="635"/>
      <c r="D51" s="516"/>
      <c r="E51" s="642"/>
      <c r="F51" s="634"/>
      <c r="G51" s="229"/>
      <c r="H51" s="229"/>
      <c r="I51" s="229"/>
      <c r="J51" s="643"/>
      <c r="K51" s="634"/>
      <c r="L51" s="229"/>
      <c r="M51" s="644"/>
      <c r="N51" s="634"/>
      <c r="O51" s="643"/>
      <c r="P51" s="634"/>
      <c r="Q51" s="645"/>
      <c r="R51" s="635"/>
      <c r="S51" s="228"/>
      <c r="T51" s="228"/>
      <c r="U51" s="228"/>
      <c r="V51" s="228"/>
      <c r="W51" s="228"/>
      <c r="X51" s="228"/>
    </row>
    <row r="52" spans="1:24" ht="14.25">
      <c r="A52" s="504"/>
      <c r="B52" s="505"/>
      <c r="C52" s="635" t="s">
        <v>666</v>
      </c>
      <c r="D52" s="516">
        <v>1137</v>
      </c>
      <c r="E52" s="642"/>
      <c r="F52" s="634"/>
      <c r="G52" s="229">
        <v>76</v>
      </c>
      <c r="H52" s="229">
        <v>-79</v>
      </c>
      <c r="I52" s="229"/>
      <c r="J52" s="643">
        <v>-3</v>
      </c>
      <c r="K52" s="634"/>
      <c r="L52" s="229">
        <v>0</v>
      </c>
      <c r="M52" s="644">
        <v>61</v>
      </c>
      <c r="N52" s="634"/>
      <c r="O52" s="643">
        <v>59</v>
      </c>
      <c r="P52" s="634"/>
      <c r="Q52" s="645">
        <v>1196</v>
      </c>
      <c r="R52" s="635"/>
      <c r="S52" s="228"/>
      <c r="T52" s="228"/>
      <c r="U52" s="228"/>
      <c r="V52" s="228"/>
      <c r="W52" s="228"/>
      <c r="X52" s="228"/>
    </row>
    <row r="53" spans="1:24" ht="6.75" customHeight="1">
      <c r="A53" s="504"/>
      <c r="B53" s="505"/>
      <c r="C53" s="662"/>
      <c r="D53" s="504"/>
      <c r="E53" s="635"/>
      <c r="F53" s="229"/>
      <c r="G53" s="634"/>
      <c r="H53" s="634"/>
      <c r="I53" s="634"/>
      <c r="J53" s="634"/>
      <c r="K53" s="634"/>
      <c r="L53" s="634"/>
      <c r="M53" s="634"/>
      <c r="N53" s="634"/>
      <c r="O53" s="634"/>
      <c r="P53" s="634"/>
      <c r="Q53" s="636"/>
      <c r="R53" s="635"/>
      <c r="S53" s="228"/>
      <c r="T53" s="228"/>
      <c r="U53" s="228"/>
      <c r="V53" s="228"/>
      <c r="W53" s="228"/>
      <c r="X53" s="228"/>
    </row>
    <row r="54" spans="1:24" ht="15.75" customHeight="1">
      <c r="A54" s="504"/>
      <c r="B54" s="505"/>
      <c r="C54" s="635" t="s">
        <v>471</v>
      </c>
      <c r="D54" s="516">
        <v>11560</v>
      </c>
      <c r="E54" s="642"/>
      <c r="F54" s="634"/>
      <c r="G54" s="229">
        <v>1406</v>
      </c>
      <c r="H54" s="229">
        <v>-702</v>
      </c>
      <c r="I54" s="229"/>
      <c r="J54" s="643">
        <v>704</v>
      </c>
      <c r="K54" s="634"/>
      <c r="L54" s="644">
        <v>0</v>
      </c>
      <c r="M54" s="644">
        <v>757</v>
      </c>
      <c r="N54" s="634"/>
      <c r="O54" s="643">
        <v>1461</v>
      </c>
      <c r="P54" s="634"/>
      <c r="Q54" s="645">
        <v>13021</v>
      </c>
      <c r="R54" s="635"/>
      <c r="S54" s="228"/>
      <c r="T54" s="228"/>
      <c r="U54" s="228"/>
      <c r="V54" s="228"/>
      <c r="W54" s="228"/>
      <c r="X54" s="228"/>
    </row>
    <row r="55" spans="1:24" ht="6.75" customHeight="1">
      <c r="A55" s="504"/>
      <c r="B55" s="505"/>
      <c r="C55" s="635"/>
      <c r="D55" s="504"/>
      <c r="E55" s="635"/>
      <c r="F55" s="634"/>
      <c r="G55" s="634"/>
      <c r="H55" s="634"/>
      <c r="I55" s="634"/>
      <c r="J55" s="634"/>
      <c r="K55" s="634"/>
      <c r="L55" s="634"/>
      <c r="M55" s="634"/>
      <c r="N55" s="634"/>
      <c r="O55" s="634"/>
      <c r="P55" s="634"/>
      <c r="Q55" s="636"/>
      <c r="R55" s="635"/>
      <c r="S55" s="228"/>
      <c r="T55" s="228"/>
      <c r="U55" s="228"/>
      <c r="V55" s="228"/>
      <c r="W55" s="228"/>
      <c r="X55" s="228"/>
    </row>
    <row r="56" spans="1:24" ht="12.75">
      <c r="A56" s="504"/>
      <c r="B56" s="505"/>
      <c r="C56" s="659" t="s">
        <v>656</v>
      </c>
      <c r="D56" s="523">
        <v>20284</v>
      </c>
      <c r="E56" s="646"/>
      <c r="F56" s="229"/>
      <c r="G56" s="567">
        <v>2016</v>
      </c>
      <c r="H56" s="567">
        <v>-1182</v>
      </c>
      <c r="I56" s="229"/>
      <c r="J56" s="647">
        <v>834</v>
      </c>
      <c r="K56" s="634"/>
      <c r="L56" s="648">
        <v>0</v>
      </c>
      <c r="M56" s="648">
        <v>1212</v>
      </c>
      <c r="N56" s="634"/>
      <c r="O56" s="647">
        <v>2047</v>
      </c>
      <c r="P56" s="634"/>
      <c r="Q56" s="649">
        <v>22331</v>
      </c>
      <c r="R56" s="650"/>
      <c r="S56" s="228"/>
      <c r="T56" s="228"/>
      <c r="U56" s="228"/>
      <c r="V56" s="228"/>
      <c r="W56" s="228"/>
      <c r="X56" s="228"/>
    </row>
    <row r="57" spans="1:24" ht="6.75" customHeight="1">
      <c r="A57" s="504"/>
      <c r="B57" s="505"/>
      <c r="C57" s="635"/>
      <c r="D57" s="504"/>
      <c r="E57" s="635"/>
      <c r="F57" s="634"/>
      <c r="G57" s="634"/>
      <c r="H57" s="634"/>
      <c r="I57" s="634"/>
      <c r="J57" s="634"/>
      <c r="K57" s="634"/>
      <c r="L57" s="634"/>
      <c r="M57" s="634"/>
      <c r="N57" s="634"/>
      <c r="O57" s="634"/>
      <c r="P57" s="634"/>
      <c r="Q57" s="636"/>
      <c r="R57" s="635"/>
      <c r="S57" s="228"/>
      <c r="T57" s="228"/>
      <c r="U57" s="228"/>
      <c r="V57" s="228"/>
      <c r="W57" s="228"/>
      <c r="X57" s="228"/>
    </row>
    <row r="58" spans="1:24" ht="6.75" customHeight="1">
      <c r="A58" s="504"/>
      <c r="B58" s="505"/>
      <c r="C58" s="635"/>
      <c r="D58" s="504"/>
      <c r="E58" s="635"/>
      <c r="F58" s="634"/>
      <c r="G58" s="634"/>
      <c r="H58" s="634"/>
      <c r="I58" s="634"/>
      <c r="J58" s="634"/>
      <c r="K58" s="634"/>
      <c r="L58" s="634"/>
      <c r="M58" s="634"/>
      <c r="N58" s="634"/>
      <c r="O58" s="634"/>
      <c r="P58" s="634"/>
      <c r="Q58" s="636"/>
      <c r="R58" s="635"/>
      <c r="S58" s="228"/>
      <c r="T58" s="228"/>
      <c r="U58" s="228"/>
      <c r="V58" s="228"/>
      <c r="W58" s="228"/>
      <c r="X58" s="228"/>
    </row>
    <row r="59" spans="1:24" ht="12.75">
      <c r="A59" s="504"/>
      <c r="B59" s="505"/>
      <c r="C59" s="659" t="s">
        <v>508</v>
      </c>
      <c r="D59" s="651"/>
      <c r="E59" s="652"/>
      <c r="F59" s="229"/>
      <c r="G59" s="634"/>
      <c r="H59" s="634"/>
      <c r="I59" s="634"/>
      <c r="J59" s="634"/>
      <c r="K59" s="634"/>
      <c r="L59" s="634"/>
      <c r="M59" s="634"/>
      <c r="N59" s="634"/>
      <c r="O59" s="634"/>
      <c r="P59" s="634"/>
      <c r="Q59" s="636"/>
      <c r="R59" s="635"/>
      <c r="S59" s="228"/>
      <c r="T59" s="228"/>
      <c r="U59" s="228"/>
      <c r="V59" s="228"/>
      <c r="W59" s="228"/>
      <c r="X59" s="228"/>
    </row>
    <row r="60" spans="1:24" ht="6.75" customHeight="1">
      <c r="A60" s="504"/>
      <c r="B60" s="505"/>
      <c r="C60" s="635"/>
      <c r="D60" s="504"/>
      <c r="E60" s="635"/>
      <c r="F60" s="229"/>
      <c r="G60" s="228"/>
      <c r="H60" s="634"/>
      <c r="I60" s="634"/>
      <c r="J60" s="634"/>
      <c r="K60" s="634"/>
      <c r="L60" s="634"/>
      <c r="M60" s="634"/>
      <c r="N60" s="634"/>
      <c r="O60" s="634"/>
      <c r="P60" s="634"/>
      <c r="Q60" s="636"/>
      <c r="R60" s="635"/>
      <c r="S60" s="228"/>
      <c r="T60" s="228"/>
      <c r="U60" s="228"/>
      <c r="V60" s="228"/>
      <c r="W60" s="228"/>
      <c r="X60" s="228"/>
    </row>
    <row r="61" spans="1:24" ht="12.75">
      <c r="A61" s="504"/>
      <c r="B61" s="505"/>
      <c r="C61" s="635" t="s">
        <v>657</v>
      </c>
      <c r="D61" s="516">
        <v>1372</v>
      </c>
      <c r="E61" s="642"/>
      <c r="F61" s="634"/>
      <c r="G61" s="229">
        <v>3333</v>
      </c>
      <c r="H61" s="229">
        <v>-3084</v>
      </c>
      <c r="I61" s="229"/>
      <c r="J61" s="643">
        <v>249</v>
      </c>
      <c r="K61" s="634"/>
      <c r="L61" s="229">
        <v>-16</v>
      </c>
      <c r="M61" s="644">
        <v>65</v>
      </c>
      <c r="N61" s="634"/>
      <c r="O61" s="643">
        <v>298</v>
      </c>
      <c r="P61" s="634"/>
      <c r="Q61" s="645">
        <v>1670</v>
      </c>
      <c r="R61" s="635"/>
      <c r="S61" s="228"/>
      <c r="T61" s="228"/>
      <c r="U61" s="228"/>
      <c r="V61" s="228"/>
      <c r="W61" s="228"/>
      <c r="X61" s="228"/>
    </row>
    <row r="62" spans="1:24" ht="6.75" customHeight="1">
      <c r="A62" s="504"/>
      <c r="B62" s="505"/>
      <c r="C62" s="635"/>
      <c r="D62" s="663"/>
      <c r="E62" s="635"/>
      <c r="F62" s="229"/>
      <c r="G62" s="634"/>
      <c r="H62" s="634"/>
      <c r="I62" s="634"/>
      <c r="J62" s="634"/>
      <c r="K62" s="634"/>
      <c r="L62" s="634"/>
      <c r="M62" s="634"/>
      <c r="N62" s="634"/>
      <c r="O62" s="634"/>
      <c r="P62" s="634"/>
      <c r="Q62" s="636"/>
      <c r="R62" s="635"/>
      <c r="S62" s="228"/>
      <c r="T62" s="228"/>
      <c r="U62" s="228"/>
      <c r="V62" s="228"/>
      <c r="W62" s="228"/>
      <c r="X62" s="228"/>
    </row>
    <row r="63" spans="1:24" ht="12.75">
      <c r="A63" s="504"/>
      <c r="B63" s="505"/>
      <c r="C63" s="635" t="s">
        <v>594</v>
      </c>
      <c r="D63" s="516">
        <v>2425</v>
      </c>
      <c r="E63" s="642"/>
      <c r="F63" s="634"/>
      <c r="G63" s="229">
        <v>3609</v>
      </c>
      <c r="H63" s="229">
        <v>-3520</v>
      </c>
      <c r="I63" s="229"/>
      <c r="J63" s="643">
        <v>89</v>
      </c>
      <c r="K63" s="634"/>
      <c r="L63" s="229">
        <v>0</v>
      </c>
      <c r="M63" s="644">
        <v>-24</v>
      </c>
      <c r="N63" s="634"/>
      <c r="O63" s="643">
        <v>65</v>
      </c>
      <c r="P63" s="634"/>
      <c r="Q63" s="645">
        <v>2490</v>
      </c>
      <c r="R63" s="635"/>
      <c r="S63" s="228"/>
      <c r="T63" s="228"/>
      <c r="U63" s="228"/>
      <c r="V63" s="228"/>
      <c r="W63" s="228"/>
      <c r="X63" s="228"/>
    </row>
    <row r="64" spans="1:24" ht="6.75" customHeight="1">
      <c r="A64" s="504"/>
      <c r="B64" s="505"/>
      <c r="C64" s="635"/>
      <c r="D64" s="651"/>
      <c r="E64" s="652"/>
      <c r="F64" s="634"/>
      <c r="G64" s="634"/>
      <c r="H64" s="634"/>
      <c r="I64" s="634"/>
      <c r="J64" s="634"/>
      <c r="K64" s="634"/>
      <c r="L64" s="634"/>
      <c r="M64" s="634"/>
      <c r="N64" s="634"/>
      <c r="O64" s="634"/>
      <c r="P64" s="634"/>
      <c r="Q64" s="636"/>
      <c r="R64" s="635"/>
      <c r="S64" s="228"/>
      <c r="T64" s="228"/>
      <c r="U64" s="228"/>
      <c r="V64" s="228"/>
      <c r="W64" s="228"/>
      <c r="X64" s="228"/>
    </row>
    <row r="65" spans="1:24" ht="12.75">
      <c r="A65" s="504"/>
      <c r="B65" s="505"/>
      <c r="C65" s="635" t="s">
        <v>658</v>
      </c>
      <c r="D65" s="516">
        <v>993</v>
      </c>
      <c r="E65" s="642"/>
      <c r="F65" s="634"/>
      <c r="G65" s="229">
        <v>1043</v>
      </c>
      <c r="H65" s="229">
        <v>-1083</v>
      </c>
      <c r="I65" s="229"/>
      <c r="J65" s="643">
        <v>-40</v>
      </c>
      <c r="K65" s="634"/>
      <c r="L65" s="229">
        <v>-13</v>
      </c>
      <c r="M65" s="229">
        <v>-6</v>
      </c>
      <c r="N65" s="634"/>
      <c r="O65" s="643">
        <v>-59</v>
      </c>
      <c r="P65" s="634"/>
      <c r="Q65" s="645">
        <v>934</v>
      </c>
      <c r="R65" s="635"/>
      <c r="S65" s="228"/>
      <c r="T65" s="228"/>
      <c r="U65" s="228"/>
      <c r="V65" s="228"/>
      <c r="W65" s="228"/>
      <c r="X65" s="228"/>
    </row>
    <row r="66" spans="1:24" ht="6.75" customHeight="1">
      <c r="A66" s="504"/>
      <c r="B66" s="505"/>
      <c r="C66" s="635"/>
      <c r="D66" s="516"/>
      <c r="E66" s="642"/>
      <c r="F66" s="634"/>
      <c r="G66" s="229"/>
      <c r="H66" s="229"/>
      <c r="I66" s="634"/>
      <c r="J66" s="643"/>
      <c r="K66" s="634"/>
      <c r="L66" s="644"/>
      <c r="M66" s="644"/>
      <c r="N66" s="634"/>
      <c r="O66" s="643"/>
      <c r="P66" s="634"/>
      <c r="Q66" s="645"/>
      <c r="R66" s="635"/>
      <c r="S66" s="228"/>
      <c r="T66" s="228"/>
      <c r="U66" s="228"/>
      <c r="V66" s="228"/>
      <c r="W66" s="228"/>
      <c r="X66" s="228"/>
    </row>
    <row r="67" spans="1:24" ht="12.75">
      <c r="A67" s="504"/>
      <c r="B67" s="505"/>
      <c r="C67" s="635" t="s">
        <v>659</v>
      </c>
      <c r="D67" s="516">
        <v>306</v>
      </c>
      <c r="E67" s="642"/>
      <c r="F67" s="229"/>
      <c r="G67" s="229">
        <v>339</v>
      </c>
      <c r="H67" s="229">
        <v>-36</v>
      </c>
      <c r="I67" s="229"/>
      <c r="J67" s="643">
        <v>303</v>
      </c>
      <c r="K67" s="634"/>
      <c r="L67" s="229">
        <v>0</v>
      </c>
      <c r="M67" s="644">
        <v>18</v>
      </c>
      <c r="N67" s="634"/>
      <c r="O67" s="643">
        <v>321</v>
      </c>
      <c r="P67" s="634"/>
      <c r="Q67" s="645">
        <v>627</v>
      </c>
      <c r="R67" s="635"/>
      <c r="S67" s="228"/>
      <c r="T67" s="228"/>
      <c r="U67" s="228"/>
      <c r="V67" s="228"/>
      <c r="W67" s="228"/>
      <c r="X67" s="228"/>
    </row>
    <row r="68" spans="1:24" ht="6.75" customHeight="1">
      <c r="A68" s="504"/>
      <c r="B68" s="505"/>
      <c r="C68" s="635"/>
      <c r="D68" s="516"/>
      <c r="E68" s="642"/>
      <c r="F68" s="229"/>
      <c r="G68" s="229"/>
      <c r="H68" s="229"/>
      <c r="I68" s="634"/>
      <c r="J68" s="643"/>
      <c r="K68" s="634"/>
      <c r="L68" s="644"/>
      <c r="M68" s="644"/>
      <c r="N68" s="634"/>
      <c r="O68" s="643"/>
      <c r="P68" s="634"/>
      <c r="Q68" s="645"/>
      <c r="R68" s="635"/>
      <c r="S68" s="228"/>
      <c r="T68" s="228"/>
      <c r="U68" s="228"/>
      <c r="V68" s="228"/>
      <c r="W68" s="228"/>
      <c r="X68" s="228"/>
    </row>
    <row r="69" spans="1:24" ht="12.75">
      <c r="A69" s="504"/>
      <c r="B69" s="505"/>
      <c r="C69" s="659" t="s">
        <v>660</v>
      </c>
      <c r="D69" s="523">
        <v>5096</v>
      </c>
      <c r="E69" s="646"/>
      <c r="F69" s="229"/>
      <c r="G69" s="567">
        <v>8324</v>
      </c>
      <c r="H69" s="567">
        <v>-7723</v>
      </c>
      <c r="I69" s="229"/>
      <c r="J69" s="647">
        <v>601</v>
      </c>
      <c r="K69" s="634"/>
      <c r="L69" s="567">
        <v>-29</v>
      </c>
      <c r="M69" s="648">
        <v>53</v>
      </c>
      <c r="N69" s="634"/>
      <c r="O69" s="647">
        <v>625</v>
      </c>
      <c r="P69" s="634"/>
      <c r="Q69" s="649">
        <v>5721</v>
      </c>
      <c r="R69" s="650"/>
      <c r="S69" s="228"/>
      <c r="T69" s="664"/>
      <c r="U69" s="228"/>
      <c r="V69" s="228"/>
      <c r="W69" s="228"/>
      <c r="X69" s="228"/>
    </row>
    <row r="70" spans="1:24" ht="6.75" customHeight="1">
      <c r="A70" s="504"/>
      <c r="B70" s="505"/>
      <c r="C70" s="635"/>
      <c r="D70" s="516"/>
      <c r="E70" s="642"/>
      <c r="F70" s="229"/>
      <c r="G70" s="229"/>
      <c r="H70" s="229"/>
      <c r="I70" s="634"/>
      <c r="J70" s="643"/>
      <c r="K70" s="634"/>
      <c r="L70" s="644"/>
      <c r="M70" s="644"/>
      <c r="N70" s="634"/>
      <c r="O70" s="643"/>
      <c r="P70" s="634"/>
      <c r="Q70" s="645"/>
      <c r="R70" s="635"/>
      <c r="S70" s="228"/>
      <c r="T70" s="228"/>
      <c r="U70" s="228"/>
      <c r="V70" s="228"/>
      <c r="W70" s="228"/>
      <c r="X70" s="228"/>
    </row>
    <row r="71" spans="1:24" ht="15" customHeight="1">
      <c r="A71" s="504"/>
      <c r="B71" s="505"/>
      <c r="C71" s="635" t="s">
        <v>470</v>
      </c>
      <c r="D71" s="516">
        <v>136</v>
      </c>
      <c r="E71" s="642"/>
      <c r="F71" s="634"/>
      <c r="G71" s="229">
        <v>39</v>
      </c>
      <c r="H71" s="229">
        <v>-11</v>
      </c>
      <c r="I71" s="634"/>
      <c r="J71" s="643">
        <v>27</v>
      </c>
      <c r="K71" s="634"/>
      <c r="L71" s="229">
        <v>0</v>
      </c>
      <c r="M71" s="229">
        <v>2</v>
      </c>
      <c r="N71" s="634"/>
      <c r="O71" s="643">
        <v>29</v>
      </c>
      <c r="P71" s="634"/>
      <c r="Q71" s="645">
        <v>165</v>
      </c>
      <c r="R71" s="635"/>
      <c r="S71" s="228"/>
      <c r="T71" s="228"/>
      <c r="U71" s="228"/>
      <c r="V71" s="228"/>
      <c r="W71" s="228"/>
      <c r="X71" s="228"/>
    </row>
    <row r="72" spans="1:24" ht="6.75" customHeight="1">
      <c r="A72" s="504"/>
      <c r="B72" s="505"/>
      <c r="C72" s="635"/>
      <c r="D72" s="516"/>
      <c r="E72" s="642"/>
      <c r="F72" s="634"/>
      <c r="G72" s="229"/>
      <c r="H72" s="229"/>
      <c r="I72" s="634"/>
      <c r="J72" s="643"/>
      <c r="K72" s="634"/>
      <c r="L72" s="644"/>
      <c r="M72" s="644"/>
      <c r="N72" s="634"/>
      <c r="O72" s="643"/>
      <c r="P72" s="634"/>
      <c r="Q72" s="645"/>
      <c r="R72" s="635"/>
      <c r="S72" s="228"/>
      <c r="T72" s="228"/>
      <c r="U72" s="228"/>
      <c r="V72" s="228"/>
      <c r="W72" s="228"/>
      <c r="X72" s="228"/>
    </row>
    <row r="73" spans="1:24" ht="12.75">
      <c r="A73" s="504"/>
      <c r="B73" s="505"/>
      <c r="C73" s="659" t="s">
        <v>661</v>
      </c>
      <c r="D73" s="523">
        <v>5232</v>
      </c>
      <c r="E73" s="646"/>
      <c r="F73" s="634"/>
      <c r="G73" s="567">
        <v>8363</v>
      </c>
      <c r="H73" s="567">
        <v>-7734</v>
      </c>
      <c r="I73" s="229"/>
      <c r="J73" s="647">
        <v>628</v>
      </c>
      <c r="K73" s="634"/>
      <c r="L73" s="567">
        <v>-29</v>
      </c>
      <c r="M73" s="648">
        <v>55</v>
      </c>
      <c r="N73" s="634"/>
      <c r="O73" s="647">
        <v>654</v>
      </c>
      <c r="P73" s="634"/>
      <c r="Q73" s="649">
        <v>5886</v>
      </c>
      <c r="R73" s="650"/>
      <c r="S73" s="228"/>
      <c r="T73" s="228"/>
      <c r="U73" s="228"/>
      <c r="V73" s="228"/>
      <c r="W73" s="228"/>
      <c r="X73" s="228"/>
    </row>
    <row r="74" spans="1:24" ht="6.75" customHeight="1">
      <c r="A74" s="504"/>
      <c r="B74" s="505"/>
      <c r="C74" s="635"/>
      <c r="D74" s="651"/>
      <c r="E74" s="652"/>
      <c r="F74" s="634"/>
      <c r="G74" s="634"/>
      <c r="H74" s="634"/>
      <c r="I74" s="634"/>
      <c r="J74" s="634"/>
      <c r="K74" s="634"/>
      <c r="L74" s="634"/>
      <c r="M74" s="634"/>
      <c r="N74" s="634"/>
      <c r="O74" s="634"/>
      <c r="P74" s="634"/>
      <c r="Q74" s="636"/>
      <c r="R74" s="635"/>
      <c r="S74" s="228"/>
      <c r="T74" s="228"/>
      <c r="U74" s="228"/>
      <c r="V74" s="228"/>
      <c r="W74" s="228"/>
      <c r="X74" s="228"/>
    </row>
    <row r="75" spans="1:24" ht="6.75" customHeight="1">
      <c r="A75" s="504"/>
      <c r="B75" s="505"/>
      <c r="C75" s="635"/>
      <c r="D75" s="651"/>
      <c r="E75" s="652"/>
      <c r="F75" s="634"/>
      <c r="G75" s="634"/>
      <c r="H75" s="634"/>
      <c r="I75" s="634"/>
      <c r="J75" s="634"/>
      <c r="K75" s="634"/>
      <c r="L75" s="634"/>
      <c r="M75" s="634"/>
      <c r="N75" s="634"/>
      <c r="O75" s="634"/>
      <c r="P75" s="634"/>
      <c r="Q75" s="636"/>
      <c r="R75" s="635"/>
      <c r="S75" s="228"/>
      <c r="T75" s="228"/>
      <c r="U75" s="228"/>
      <c r="V75" s="228"/>
      <c r="W75" s="228"/>
      <c r="X75" s="228"/>
    </row>
    <row r="76" spans="1:24" ht="12.75">
      <c r="A76" s="504"/>
      <c r="B76" s="505"/>
      <c r="C76" s="659" t="s">
        <v>662</v>
      </c>
      <c r="D76" s="523">
        <v>25516</v>
      </c>
      <c r="E76" s="646"/>
      <c r="F76" s="634"/>
      <c r="G76" s="567">
        <v>10379</v>
      </c>
      <c r="H76" s="567">
        <v>-8916</v>
      </c>
      <c r="I76" s="229"/>
      <c r="J76" s="647">
        <v>1462</v>
      </c>
      <c r="K76" s="634"/>
      <c r="L76" s="567">
        <v>-29</v>
      </c>
      <c r="M76" s="648">
        <v>1267</v>
      </c>
      <c r="N76" s="634"/>
      <c r="O76" s="647">
        <v>2701</v>
      </c>
      <c r="P76" s="634"/>
      <c r="Q76" s="649">
        <v>28217</v>
      </c>
      <c r="R76" s="650"/>
      <c r="S76" s="228"/>
      <c r="T76" s="228"/>
      <c r="U76" s="228"/>
      <c r="V76" s="228"/>
      <c r="W76" s="228"/>
      <c r="X76" s="228"/>
    </row>
    <row r="77" spans="1:24" ht="6.75" customHeight="1">
      <c r="A77" s="525"/>
      <c r="B77" s="458"/>
      <c r="C77" s="665"/>
      <c r="D77" s="655"/>
      <c r="E77" s="656"/>
      <c r="F77" s="469"/>
      <c r="G77" s="583"/>
      <c r="H77" s="583"/>
      <c r="I77" s="583"/>
      <c r="J77" s="666"/>
      <c r="K77" s="469"/>
      <c r="L77" s="573"/>
      <c r="M77" s="667"/>
      <c r="N77" s="469"/>
      <c r="O77" s="666"/>
      <c r="P77" s="469"/>
      <c r="Q77" s="649"/>
      <c r="R77" s="650"/>
      <c r="S77" s="228"/>
      <c r="T77" s="228"/>
      <c r="U77" s="228"/>
      <c r="V77" s="228"/>
      <c r="W77" s="228"/>
      <c r="X77" s="228"/>
    </row>
    <row r="78" spans="1:24" ht="6.75" customHeight="1">
      <c r="A78" s="449"/>
      <c r="B78" s="451"/>
      <c r="C78" s="657"/>
      <c r="D78" s="579"/>
      <c r="E78" s="658"/>
      <c r="F78" s="593"/>
      <c r="G78" s="562"/>
      <c r="H78" s="562"/>
      <c r="I78" s="562"/>
      <c r="J78" s="668"/>
      <c r="K78" s="593"/>
      <c r="L78" s="561"/>
      <c r="M78" s="669"/>
      <c r="N78" s="593"/>
      <c r="O78" s="668"/>
      <c r="P78" s="593"/>
      <c r="Q78" s="645"/>
      <c r="R78" s="635"/>
      <c r="S78" s="228"/>
      <c r="T78" s="228"/>
      <c r="U78" s="228"/>
      <c r="V78" s="228"/>
      <c r="W78" s="228"/>
      <c r="X78" s="228"/>
    </row>
    <row r="79" spans="1:24" ht="38.25">
      <c r="A79" s="504"/>
      <c r="B79" s="505"/>
      <c r="C79" s="659"/>
      <c r="D79" s="626" t="s">
        <v>647</v>
      </c>
      <c r="E79" s="627"/>
      <c r="F79" s="628"/>
      <c r="G79" s="628" t="s">
        <v>648</v>
      </c>
      <c r="H79" s="628" t="s">
        <v>649</v>
      </c>
      <c r="I79" s="628"/>
      <c r="J79" s="629" t="s">
        <v>650</v>
      </c>
      <c r="K79" s="628"/>
      <c r="L79" s="628" t="s">
        <v>651</v>
      </c>
      <c r="M79" s="628" t="s">
        <v>652</v>
      </c>
      <c r="N79" s="630"/>
      <c r="O79" s="629" t="s">
        <v>653</v>
      </c>
      <c r="P79" s="628"/>
      <c r="Q79" s="631" t="s">
        <v>654</v>
      </c>
      <c r="R79" s="635"/>
      <c r="S79" s="228"/>
      <c r="T79" s="228"/>
      <c r="U79" s="228"/>
      <c r="V79" s="228"/>
      <c r="W79" s="228"/>
      <c r="X79" s="228"/>
    </row>
    <row r="80" spans="1:24" ht="6.75" customHeight="1">
      <c r="A80" s="504"/>
      <c r="B80" s="505"/>
      <c r="C80" s="659"/>
      <c r="D80" s="626"/>
      <c r="E80" s="627"/>
      <c r="F80" s="628"/>
      <c r="G80" s="628"/>
      <c r="H80" s="628"/>
      <c r="I80" s="628"/>
      <c r="J80" s="629"/>
      <c r="K80" s="628"/>
      <c r="L80" s="628"/>
      <c r="M80" s="628"/>
      <c r="N80" s="630"/>
      <c r="O80" s="629"/>
      <c r="P80" s="628"/>
      <c r="Q80" s="631"/>
      <c r="R80" s="635"/>
      <c r="S80" s="228"/>
      <c r="T80" s="228"/>
      <c r="U80" s="228"/>
      <c r="V80" s="228"/>
      <c r="W80" s="228"/>
      <c r="X80" s="228"/>
    </row>
    <row r="81" spans="1:24" ht="15.75">
      <c r="A81" s="504"/>
      <c r="B81" s="638" t="s">
        <v>472</v>
      </c>
      <c r="C81" s="661"/>
      <c r="D81" s="516"/>
      <c r="E81" s="642"/>
      <c r="F81" s="634"/>
      <c r="G81" s="229"/>
      <c r="H81" s="229"/>
      <c r="I81" s="229"/>
      <c r="J81" s="643"/>
      <c r="K81" s="634"/>
      <c r="L81" s="228"/>
      <c r="M81" s="644"/>
      <c r="N81" s="634"/>
      <c r="O81" s="643"/>
      <c r="P81" s="634"/>
      <c r="Q81" s="645"/>
      <c r="R81" s="635"/>
      <c r="S81" s="228"/>
      <c r="T81" s="228"/>
      <c r="U81" s="228"/>
      <c r="V81" s="228"/>
      <c r="W81" s="228"/>
      <c r="X81" s="228"/>
    </row>
    <row r="82" spans="1:24" ht="6.75" customHeight="1">
      <c r="A82" s="504"/>
      <c r="B82" s="505"/>
      <c r="C82" s="659"/>
      <c r="D82" s="516"/>
      <c r="E82" s="642"/>
      <c r="F82" s="634"/>
      <c r="G82" s="229"/>
      <c r="H82" s="229"/>
      <c r="I82" s="229"/>
      <c r="J82" s="643"/>
      <c r="K82" s="634"/>
      <c r="L82" s="228"/>
      <c r="M82" s="644"/>
      <c r="N82" s="634"/>
      <c r="O82" s="643"/>
      <c r="P82" s="634"/>
      <c r="Q82" s="645"/>
      <c r="R82" s="635"/>
      <c r="S82" s="228"/>
      <c r="T82" s="228"/>
      <c r="U82" s="228"/>
      <c r="V82" s="228"/>
      <c r="W82" s="228"/>
      <c r="X82" s="228"/>
    </row>
    <row r="83" spans="1:24" ht="12.75">
      <c r="A83" s="504"/>
      <c r="B83" s="505"/>
      <c r="C83" s="659" t="s">
        <v>663</v>
      </c>
      <c r="D83" s="516"/>
      <c r="E83" s="642"/>
      <c r="F83" s="634"/>
      <c r="G83" s="229"/>
      <c r="H83" s="229"/>
      <c r="I83" s="229"/>
      <c r="J83" s="643"/>
      <c r="K83" s="634"/>
      <c r="L83" s="228"/>
      <c r="M83" s="644"/>
      <c r="N83" s="634"/>
      <c r="O83" s="643"/>
      <c r="P83" s="634"/>
      <c r="Q83" s="645"/>
      <c r="R83" s="635"/>
      <c r="S83" s="228"/>
      <c r="T83" s="228"/>
      <c r="U83" s="228"/>
      <c r="V83" s="228"/>
      <c r="W83" s="228"/>
      <c r="X83" s="228"/>
    </row>
    <row r="84" spans="1:24" ht="6.75" customHeight="1">
      <c r="A84" s="504"/>
      <c r="B84" s="505"/>
      <c r="C84" s="662"/>
      <c r="D84" s="516"/>
      <c r="E84" s="642"/>
      <c r="F84" s="634"/>
      <c r="G84" s="229"/>
      <c r="H84" s="229"/>
      <c r="I84" s="229"/>
      <c r="J84" s="643"/>
      <c r="K84" s="634"/>
      <c r="L84" s="228"/>
      <c r="M84" s="644"/>
      <c r="N84" s="634"/>
      <c r="O84" s="643"/>
      <c r="P84" s="634"/>
      <c r="Q84" s="645"/>
      <c r="R84" s="635"/>
      <c r="S84" s="228"/>
      <c r="T84" s="228"/>
      <c r="U84" s="228"/>
      <c r="V84" s="228"/>
      <c r="W84" s="228"/>
      <c r="X84" s="228"/>
    </row>
    <row r="85" spans="1:24" ht="12.75">
      <c r="A85" s="504"/>
      <c r="B85" s="505"/>
      <c r="C85" s="635" t="s">
        <v>655</v>
      </c>
      <c r="D85" s="670">
        <v>0.162383023592988</v>
      </c>
      <c r="E85" s="671"/>
      <c r="F85" s="634"/>
      <c r="G85" s="508">
        <v>0.352059925093633</v>
      </c>
      <c r="H85" s="508">
        <v>-0.5835411471321695</v>
      </c>
      <c r="I85" s="229"/>
      <c r="J85" s="435">
        <v>-0.3458646616541353</v>
      </c>
      <c r="K85" s="634"/>
      <c r="L85" s="508" t="s">
        <v>311</v>
      </c>
      <c r="M85" s="508">
        <v>-0.6015228426395939</v>
      </c>
      <c r="N85" s="634"/>
      <c r="O85" s="435">
        <v>-0.5370018975332068</v>
      </c>
      <c r="P85" s="634"/>
      <c r="Q85" s="670">
        <v>0.11695834360364801</v>
      </c>
      <c r="R85" s="635"/>
      <c r="S85" s="228"/>
      <c r="T85" s="228"/>
      <c r="U85" s="228"/>
      <c r="V85" s="228"/>
      <c r="W85" s="228"/>
      <c r="X85" s="228"/>
    </row>
    <row r="86" spans="1:24" ht="6.75" customHeight="1">
      <c r="A86" s="504"/>
      <c r="B86" s="505"/>
      <c r="C86" s="635"/>
      <c r="D86" s="670"/>
      <c r="E86" s="671"/>
      <c r="F86" s="634"/>
      <c r="G86" s="508"/>
      <c r="H86" s="508"/>
      <c r="I86" s="229"/>
      <c r="J86" s="435"/>
      <c r="K86" s="634"/>
      <c r="L86" s="508"/>
      <c r="M86" s="508"/>
      <c r="N86" s="634"/>
      <c r="O86" s="435"/>
      <c r="P86" s="634"/>
      <c r="Q86" s="670"/>
      <c r="R86" s="635"/>
      <c r="S86" s="228"/>
      <c r="T86" s="228"/>
      <c r="U86" s="228"/>
      <c r="V86" s="228"/>
      <c r="W86" s="228"/>
      <c r="X86" s="228"/>
    </row>
    <row r="87" spans="1:24" ht="18" customHeight="1">
      <c r="A87" s="504"/>
      <c r="B87" s="505"/>
      <c r="C87" s="635" t="s">
        <v>666</v>
      </c>
      <c r="D87" s="670">
        <v>0.16534740545294635</v>
      </c>
      <c r="E87" s="671"/>
      <c r="F87" s="634"/>
      <c r="G87" s="508">
        <v>0.013157894736842105</v>
      </c>
      <c r="H87" s="508">
        <v>-0.13924050632911392</v>
      </c>
      <c r="I87" s="229"/>
      <c r="J87" s="435">
        <v>-3.3333333333333335</v>
      </c>
      <c r="K87" s="634"/>
      <c r="L87" s="508" t="s">
        <v>311</v>
      </c>
      <c r="M87" s="508">
        <v>-0.7213114754098361</v>
      </c>
      <c r="N87" s="634"/>
      <c r="O87" s="435">
        <v>-0.9322033898305084</v>
      </c>
      <c r="P87" s="634"/>
      <c r="Q87" s="670">
        <v>0.11120401337792642</v>
      </c>
      <c r="R87" s="635"/>
      <c r="S87" s="228"/>
      <c r="T87" s="228"/>
      <c r="U87" s="228"/>
      <c r="V87" s="228"/>
      <c r="W87" s="228"/>
      <c r="X87" s="228"/>
    </row>
    <row r="88" spans="1:24" ht="6.75" customHeight="1">
      <c r="A88" s="504"/>
      <c r="B88" s="505"/>
      <c r="C88" s="662"/>
      <c r="D88" s="516"/>
      <c r="E88" s="642"/>
      <c r="F88" s="634"/>
      <c r="G88" s="228"/>
      <c r="H88" s="228"/>
      <c r="I88" s="229"/>
      <c r="J88" s="228"/>
      <c r="K88" s="634"/>
      <c r="L88" s="228"/>
      <c r="M88" s="228"/>
      <c r="N88" s="634"/>
      <c r="O88" s="228"/>
      <c r="P88" s="634"/>
      <c r="Q88" s="516"/>
      <c r="R88" s="635"/>
      <c r="S88" s="228"/>
      <c r="T88" s="228"/>
      <c r="U88" s="228"/>
      <c r="V88" s="228"/>
      <c r="W88" s="228"/>
      <c r="X88" s="228"/>
    </row>
    <row r="89" spans="1:24" ht="15.75" customHeight="1">
      <c r="A89" s="504"/>
      <c r="B89" s="505"/>
      <c r="C89" s="635" t="s">
        <v>471</v>
      </c>
      <c r="D89" s="670">
        <v>0.21522491349480968</v>
      </c>
      <c r="E89" s="671"/>
      <c r="F89" s="634"/>
      <c r="G89" s="508">
        <v>-0.01991465149359886</v>
      </c>
      <c r="H89" s="508">
        <v>-1.1965811965811965</v>
      </c>
      <c r="I89" s="229"/>
      <c r="J89" s="435">
        <v>-1.2329545454545454</v>
      </c>
      <c r="K89" s="634"/>
      <c r="L89" s="519" t="s">
        <v>311</v>
      </c>
      <c r="M89" s="508">
        <v>-0.726552179656539</v>
      </c>
      <c r="N89" s="634"/>
      <c r="O89" s="435">
        <v>-0.998631074606434</v>
      </c>
      <c r="P89" s="634"/>
      <c r="Q89" s="670">
        <v>0.07902618846478765</v>
      </c>
      <c r="R89" s="635"/>
      <c r="S89" s="228"/>
      <c r="T89" s="228"/>
      <c r="U89" s="228"/>
      <c r="V89" s="228"/>
      <c r="W89" s="228"/>
      <c r="X89" s="228"/>
    </row>
    <row r="90" spans="1:24" ht="6.75" customHeight="1">
      <c r="A90" s="504"/>
      <c r="B90" s="505"/>
      <c r="C90" s="635"/>
      <c r="D90" s="516"/>
      <c r="E90" s="642"/>
      <c r="F90" s="634"/>
      <c r="G90" s="228"/>
      <c r="H90" s="228"/>
      <c r="I90" s="634"/>
      <c r="J90" s="228"/>
      <c r="K90" s="634"/>
      <c r="L90" s="228"/>
      <c r="M90" s="228"/>
      <c r="N90" s="634"/>
      <c r="O90" s="228"/>
      <c r="P90" s="634"/>
      <c r="Q90" s="516"/>
      <c r="R90" s="635"/>
      <c r="S90" s="228"/>
      <c r="T90" s="228"/>
      <c r="U90" s="228"/>
      <c r="V90" s="228"/>
      <c r="W90" s="228"/>
      <c r="X90" s="228"/>
    </row>
    <row r="91" spans="1:24" ht="12.75">
      <c r="A91" s="504"/>
      <c r="B91" s="505"/>
      <c r="C91" s="659" t="s">
        <v>656</v>
      </c>
      <c r="D91" s="672">
        <v>0.19266416880299744</v>
      </c>
      <c r="E91" s="673"/>
      <c r="F91" s="634"/>
      <c r="G91" s="522">
        <v>0.0798611111111111</v>
      </c>
      <c r="H91" s="522">
        <v>-0.9179357021996616</v>
      </c>
      <c r="I91" s="634"/>
      <c r="J91" s="674">
        <v>-1.1079136690647482</v>
      </c>
      <c r="K91" s="634"/>
      <c r="L91" s="674" t="s">
        <v>311</v>
      </c>
      <c r="M91" s="674">
        <v>-0.6856435643564357</v>
      </c>
      <c r="N91" s="634"/>
      <c r="O91" s="674">
        <v>-0.8778700537371763</v>
      </c>
      <c r="P91" s="634"/>
      <c r="Q91" s="672">
        <v>0.09453226456495455</v>
      </c>
      <c r="R91" s="650"/>
      <c r="S91" s="228"/>
      <c r="T91" s="228"/>
      <c r="U91" s="228"/>
      <c r="V91" s="228"/>
      <c r="W91" s="228"/>
      <c r="X91" s="228"/>
    </row>
    <row r="92" spans="1:24" ht="6.75" customHeight="1">
      <c r="A92" s="504"/>
      <c r="B92" s="505"/>
      <c r="C92" s="634"/>
      <c r="D92" s="670"/>
      <c r="E92" s="642"/>
      <c r="F92" s="634"/>
      <c r="G92" s="228"/>
      <c r="H92" s="228"/>
      <c r="I92" s="634"/>
      <c r="J92" s="228"/>
      <c r="K92" s="634"/>
      <c r="L92" s="228"/>
      <c r="M92" s="228"/>
      <c r="N92" s="634"/>
      <c r="O92" s="228"/>
      <c r="P92" s="634"/>
      <c r="Q92" s="516"/>
      <c r="R92" s="635"/>
      <c r="S92" s="228"/>
      <c r="T92" s="228"/>
      <c r="U92" s="228"/>
      <c r="V92" s="228"/>
      <c r="W92" s="228"/>
      <c r="X92" s="228"/>
    </row>
    <row r="93" spans="1:24" ht="6.75" customHeight="1">
      <c r="A93" s="504"/>
      <c r="B93" s="505"/>
      <c r="C93" s="635"/>
      <c r="D93" s="516"/>
      <c r="E93" s="642"/>
      <c r="F93" s="634"/>
      <c r="G93" s="228"/>
      <c r="H93" s="228"/>
      <c r="I93" s="634"/>
      <c r="J93" s="228"/>
      <c r="K93" s="634"/>
      <c r="L93" s="228"/>
      <c r="M93" s="228"/>
      <c r="N93" s="634"/>
      <c r="O93" s="228"/>
      <c r="P93" s="634"/>
      <c r="Q93" s="516"/>
      <c r="R93" s="635"/>
      <c r="S93" s="228"/>
      <c r="T93" s="228"/>
      <c r="U93" s="228"/>
      <c r="V93" s="228"/>
      <c r="W93" s="228"/>
      <c r="X93" s="228"/>
    </row>
    <row r="94" spans="1:24" ht="12.75">
      <c r="A94" s="504"/>
      <c r="B94" s="505"/>
      <c r="C94" s="659" t="s">
        <v>508</v>
      </c>
      <c r="D94" s="516"/>
      <c r="E94" s="642"/>
      <c r="F94" s="634"/>
      <c r="G94" s="228"/>
      <c r="H94" s="228"/>
      <c r="I94" s="634"/>
      <c r="J94" s="228"/>
      <c r="K94" s="634"/>
      <c r="L94" s="228"/>
      <c r="M94" s="228"/>
      <c r="N94" s="634"/>
      <c r="O94" s="228"/>
      <c r="P94" s="634"/>
      <c r="Q94" s="516"/>
      <c r="R94" s="635"/>
      <c r="S94" s="228"/>
      <c r="T94" s="228"/>
      <c r="U94" s="228"/>
      <c r="V94" s="228"/>
      <c r="W94" s="228"/>
      <c r="X94" s="228"/>
    </row>
    <row r="95" spans="1:24" ht="6.75" customHeight="1">
      <c r="A95" s="504"/>
      <c r="B95" s="505"/>
      <c r="C95" s="635"/>
      <c r="D95" s="516"/>
      <c r="E95" s="642"/>
      <c r="F95" s="634"/>
      <c r="G95" s="228"/>
      <c r="H95" s="228"/>
      <c r="I95" s="634"/>
      <c r="J95" s="228"/>
      <c r="K95" s="634"/>
      <c r="L95" s="228"/>
      <c r="M95" s="228"/>
      <c r="N95" s="634"/>
      <c r="O95" s="228"/>
      <c r="P95" s="634"/>
      <c r="Q95" s="516"/>
      <c r="R95" s="635"/>
      <c r="S95" s="228"/>
      <c r="T95" s="228"/>
      <c r="U95" s="228"/>
      <c r="V95" s="228"/>
      <c r="W95" s="228"/>
      <c r="X95" s="228"/>
    </row>
    <row r="96" spans="1:24" ht="12.75">
      <c r="A96" s="504"/>
      <c r="B96" s="505"/>
      <c r="C96" s="635" t="s">
        <v>657</v>
      </c>
      <c r="D96" s="670">
        <v>0.4934402332361516</v>
      </c>
      <c r="E96" s="671"/>
      <c r="F96" s="634"/>
      <c r="G96" s="508">
        <v>0.32253225322532253</v>
      </c>
      <c r="H96" s="508">
        <v>-0.4046692607003891</v>
      </c>
      <c r="I96" s="634"/>
      <c r="J96" s="435">
        <v>-0.6947791164658634</v>
      </c>
      <c r="K96" s="634"/>
      <c r="L96" s="508">
        <v>-0.0625</v>
      </c>
      <c r="M96" s="508">
        <v>-2.123076923076923</v>
      </c>
      <c r="N96" s="634"/>
      <c r="O96" s="435">
        <v>-1.0469798657718121</v>
      </c>
      <c r="P96" s="634"/>
      <c r="Q96" s="670">
        <v>0.218562874251497</v>
      </c>
      <c r="R96" s="635"/>
      <c r="S96" s="228"/>
      <c r="T96" s="228"/>
      <c r="U96" s="228"/>
      <c r="V96" s="228"/>
      <c r="W96" s="228"/>
      <c r="X96" s="228"/>
    </row>
    <row r="97" spans="1:24" ht="6.75" customHeight="1">
      <c r="A97" s="504"/>
      <c r="B97" s="505"/>
      <c r="C97" s="635"/>
      <c r="D97" s="516"/>
      <c r="E97" s="642"/>
      <c r="F97" s="634"/>
      <c r="G97" s="228"/>
      <c r="H97" s="228"/>
      <c r="I97" s="634"/>
      <c r="J97" s="228"/>
      <c r="K97" s="634"/>
      <c r="L97" s="228"/>
      <c r="M97" s="228"/>
      <c r="N97" s="634"/>
      <c r="O97" s="228"/>
      <c r="P97" s="634"/>
      <c r="Q97" s="516"/>
      <c r="R97" s="635"/>
      <c r="S97" s="228"/>
      <c r="T97" s="228"/>
      <c r="U97" s="228"/>
      <c r="V97" s="228"/>
      <c r="W97" s="228"/>
      <c r="X97" s="228"/>
    </row>
    <row r="98" spans="1:24" ht="12.75">
      <c r="A98" s="504"/>
      <c r="B98" s="505"/>
      <c r="C98" s="635" t="s">
        <v>594</v>
      </c>
      <c r="D98" s="670">
        <v>0.09938144329896907</v>
      </c>
      <c r="E98" s="671"/>
      <c r="F98" s="634"/>
      <c r="G98" s="508">
        <v>-0.01662510390689942</v>
      </c>
      <c r="H98" s="508">
        <v>-0.022443181818181817</v>
      </c>
      <c r="I98" s="634"/>
      <c r="J98" s="435">
        <v>-1.5617977528089888</v>
      </c>
      <c r="K98" s="634"/>
      <c r="L98" s="508" t="s">
        <v>311</v>
      </c>
      <c r="M98" s="508">
        <v>-0.041666666666666664</v>
      </c>
      <c r="N98" s="634"/>
      <c r="O98" s="435">
        <v>-2.1538461538461537</v>
      </c>
      <c r="P98" s="634"/>
      <c r="Q98" s="670">
        <v>0.040562248995983936</v>
      </c>
      <c r="R98" s="635"/>
      <c r="S98" s="228"/>
      <c r="T98" s="228"/>
      <c r="U98" s="228"/>
      <c r="V98" s="228"/>
      <c r="W98" s="228"/>
      <c r="X98" s="228"/>
    </row>
    <row r="99" spans="1:24" ht="6.75" customHeight="1">
      <c r="A99" s="504"/>
      <c r="B99" s="505"/>
      <c r="C99" s="635"/>
      <c r="D99" s="516"/>
      <c r="E99" s="642"/>
      <c r="F99" s="634"/>
      <c r="G99" s="228"/>
      <c r="H99" s="228"/>
      <c r="I99" s="634"/>
      <c r="J99" s="228"/>
      <c r="K99" s="634"/>
      <c r="L99" s="508"/>
      <c r="M99" s="228"/>
      <c r="N99" s="634"/>
      <c r="O99" s="228"/>
      <c r="P99" s="634"/>
      <c r="Q99" s="516"/>
      <c r="R99" s="635"/>
      <c r="S99" s="228"/>
      <c r="T99" s="228"/>
      <c r="U99" s="228"/>
      <c r="V99" s="228"/>
      <c r="W99" s="228"/>
      <c r="X99" s="228"/>
    </row>
    <row r="100" spans="1:24" ht="12.75">
      <c r="A100" s="504"/>
      <c r="B100" s="505"/>
      <c r="C100" s="635" t="s">
        <v>658</v>
      </c>
      <c r="D100" s="670">
        <v>-0.06042296072507553</v>
      </c>
      <c r="E100" s="671"/>
      <c r="F100" s="634"/>
      <c r="G100" s="508">
        <v>0.0009587727708533077</v>
      </c>
      <c r="H100" s="508">
        <v>0.2548476454293629</v>
      </c>
      <c r="I100" s="634"/>
      <c r="J100" s="435">
        <v>6.925</v>
      </c>
      <c r="K100" s="634"/>
      <c r="L100" s="508">
        <v>-0.6153846153846154</v>
      </c>
      <c r="M100" s="508">
        <v>-1.6666666666666667</v>
      </c>
      <c r="N100" s="634"/>
      <c r="O100" s="435">
        <v>4.389830508474576</v>
      </c>
      <c r="P100" s="634"/>
      <c r="Q100" s="670">
        <v>0.21306209850107066</v>
      </c>
      <c r="R100" s="635"/>
      <c r="S100" s="228"/>
      <c r="T100" s="228"/>
      <c r="U100" s="228"/>
      <c r="V100" s="228"/>
      <c r="W100" s="228"/>
      <c r="X100" s="228"/>
    </row>
    <row r="101" spans="1:24" ht="6.75" customHeight="1">
      <c r="A101" s="504"/>
      <c r="B101" s="505"/>
      <c r="C101" s="635"/>
      <c r="D101" s="516"/>
      <c r="E101" s="642"/>
      <c r="F101" s="634"/>
      <c r="G101" s="228"/>
      <c r="H101" s="228"/>
      <c r="I101" s="634"/>
      <c r="J101" s="228"/>
      <c r="K101" s="634"/>
      <c r="L101" s="508"/>
      <c r="M101" s="228"/>
      <c r="N101" s="634"/>
      <c r="O101" s="228"/>
      <c r="P101" s="634"/>
      <c r="Q101" s="516"/>
      <c r="R101" s="635"/>
      <c r="S101" s="228"/>
      <c r="T101" s="228"/>
      <c r="U101" s="228"/>
      <c r="V101" s="228"/>
      <c r="W101" s="228"/>
      <c r="X101" s="228"/>
    </row>
    <row r="102" spans="1:24" ht="12.75">
      <c r="A102" s="504"/>
      <c r="B102" s="505"/>
      <c r="C102" s="635" t="s">
        <v>659</v>
      </c>
      <c r="D102" s="670">
        <v>1.457516339869281</v>
      </c>
      <c r="E102" s="671"/>
      <c r="F102" s="634"/>
      <c r="G102" s="508">
        <v>0.5988200589970502</v>
      </c>
      <c r="H102" s="508">
        <v>-3.25</v>
      </c>
      <c r="I102" s="634"/>
      <c r="J102" s="435">
        <v>0.2838283828382838</v>
      </c>
      <c r="K102" s="634"/>
      <c r="L102" s="508" t="s">
        <v>311</v>
      </c>
      <c r="M102" s="508">
        <v>-2.3333333333333335</v>
      </c>
      <c r="N102" s="634"/>
      <c r="O102" s="435">
        <v>0.13707165109034267</v>
      </c>
      <c r="P102" s="634"/>
      <c r="Q102" s="670">
        <v>0.7814992025518341</v>
      </c>
      <c r="R102" s="635"/>
      <c r="S102" s="228"/>
      <c r="T102" s="228"/>
      <c r="U102" s="228"/>
      <c r="V102" s="228"/>
      <c r="W102" s="228"/>
      <c r="X102" s="228"/>
    </row>
    <row r="103" spans="1:24" ht="6.75" customHeight="1">
      <c r="A103" s="504"/>
      <c r="B103" s="505"/>
      <c r="C103" s="635"/>
      <c r="D103" s="516"/>
      <c r="E103" s="642"/>
      <c r="F103" s="634"/>
      <c r="G103" s="228"/>
      <c r="H103" s="228"/>
      <c r="I103" s="634"/>
      <c r="J103" s="228"/>
      <c r="K103" s="634"/>
      <c r="L103" s="228"/>
      <c r="M103" s="228"/>
      <c r="N103" s="634"/>
      <c r="O103" s="228"/>
      <c r="P103" s="634"/>
      <c r="Q103" s="516"/>
      <c r="R103" s="635"/>
      <c r="S103" s="228"/>
      <c r="T103" s="228"/>
      <c r="U103" s="228"/>
      <c r="V103" s="228"/>
      <c r="W103" s="228"/>
      <c r="X103" s="228"/>
    </row>
    <row r="104" spans="1:24" ht="12.75">
      <c r="A104" s="504"/>
      <c r="B104" s="505"/>
      <c r="C104" s="659" t="s">
        <v>660</v>
      </c>
      <c r="D104" s="672">
        <v>0.25588697017268447</v>
      </c>
      <c r="E104" s="673"/>
      <c r="F104" s="634"/>
      <c r="G104" s="522">
        <v>0.1464440172993753</v>
      </c>
      <c r="H104" s="522">
        <v>-0.151236566101256</v>
      </c>
      <c r="I104" s="634"/>
      <c r="J104" s="522">
        <v>0.08485856905158069</v>
      </c>
      <c r="K104" s="634"/>
      <c r="L104" s="522">
        <v>-0.3103448275862069</v>
      </c>
      <c r="M104" s="522">
        <v>-3.6037735849056602</v>
      </c>
      <c r="N104" s="634"/>
      <c r="O104" s="522">
        <v>-0.2384</v>
      </c>
      <c r="P104" s="634"/>
      <c r="Q104" s="672">
        <v>0.20188778185631884</v>
      </c>
      <c r="R104" s="650"/>
      <c r="S104" s="228"/>
      <c r="T104" s="228"/>
      <c r="U104" s="228"/>
      <c r="V104" s="228"/>
      <c r="W104" s="228"/>
      <c r="X104" s="228"/>
    </row>
    <row r="105" spans="1:24" ht="6.75" customHeight="1">
      <c r="A105" s="504"/>
      <c r="B105" s="505"/>
      <c r="C105" s="635"/>
      <c r="D105" s="516"/>
      <c r="E105" s="642"/>
      <c r="F105" s="634"/>
      <c r="G105" s="228"/>
      <c r="H105" s="229"/>
      <c r="I105" s="634"/>
      <c r="J105" s="228"/>
      <c r="K105" s="634"/>
      <c r="L105" s="229"/>
      <c r="M105" s="229"/>
      <c r="N105" s="634"/>
      <c r="O105" s="228"/>
      <c r="P105" s="634"/>
      <c r="Q105" s="516"/>
      <c r="R105" s="635"/>
      <c r="S105" s="228"/>
      <c r="T105" s="228"/>
      <c r="U105" s="228"/>
      <c r="V105" s="228"/>
      <c r="W105" s="228"/>
      <c r="X105" s="228"/>
    </row>
    <row r="106" spans="1:24" ht="14.25">
      <c r="A106" s="504"/>
      <c r="B106" s="505"/>
      <c r="C106" s="635" t="s">
        <v>470</v>
      </c>
      <c r="D106" s="670">
        <v>0.4411764705882353</v>
      </c>
      <c r="E106" s="671"/>
      <c r="F106" s="634"/>
      <c r="G106" s="508">
        <v>0.05128205128205128</v>
      </c>
      <c r="H106" s="508">
        <v>-0.45454545454545453</v>
      </c>
      <c r="I106" s="634"/>
      <c r="J106" s="435">
        <v>-0.07407407407407407</v>
      </c>
      <c r="K106" s="634"/>
      <c r="L106" s="519" t="s">
        <v>311</v>
      </c>
      <c r="M106" s="508">
        <v>-3.5</v>
      </c>
      <c r="N106" s="634"/>
      <c r="O106" s="435">
        <v>-0.3103448275862069</v>
      </c>
      <c r="P106" s="634"/>
      <c r="Q106" s="670">
        <v>0.3090909090909091</v>
      </c>
      <c r="R106" s="635"/>
      <c r="S106" s="228"/>
      <c r="T106" s="228"/>
      <c r="U106" s="228"/>
      <c r="V106" s="228"/>
      <c r="W106" s="228"/>
      <c r="X106" s="228"/>
    </row>
    <row r="107" spans="1:24" ht="6.75" customHeight="1">
      <c r="A107" s="504"/>
      <c r="B107" s="505"/>
      <c r="C107" s="635"/>
      <c r="D107" s="516"/>
      <c r="E107" s="642"/>
      <c r="F107" s="634"/>
      <c r="G107" s="228"/>
      <c r="H107" s="229"/>
      <c r="I107" s="634"/>
      <c r="J107" s="228"/>
      <c r="K107" s="634"/>
      <c r="L107" s="229"/>
      <c r="M107" s="229"/>
      <c r="N107" s="634"/>
      <c r="O107" s="228"/>
      <c r="P107" s="634"/>
      <c r="Q107" s="516"/>
      <c r="R107" s="635"/>
      <c r="S107" s="228"/>
      <c r="T107" s="228"/>
      <c r="U107" s="228"/>
      <c r="V107" s="228"/>
      <c r="W107" s="228"/>
      <c r="X107" s="228"/>
    </row>
    <row r="108" spans="1:24" ht="12.75">
      <c r="A108" s="504"/>
      <c r="B108" s="505"/>
      <c r="C108" s="659" t="s">
        <v>661</v>
      </c>
      <c r="D108" s="672">
        <v>0.2607033639143731</v>
      </c>
      <c r="E108" s="673"/>
      <c r="F108" s="634"/>
      <c r="G108" s="522">
        <v>0.14600023914863086</v>
      </c>
      <c r="H108" s="522">
        <v>-0.15166795965865013</v>
      </c>
      <c r="I108" s="634"/>
      <c r="J108" s="522">
        <v>0.07802547770700637</v>
      </c>
      <c r="K108" s="634"/>
      <c r="L108" s="522">
        <v>-0.3103448275862069</v>
      </c>
      <c r="M108" s="522">
        <v>-3.6</v>
      </c>
      <c r="N108" s="634"/>
      <c r="O108" s="522">
        <v>-0.2415902140672783</v>
      </c>
      <c r="P108" s="634"/>
      <c r="Q108" s="672">
        <v>0.20489296636085627</v>
      </c>
      <c r="R108" s="650"/>
      <c r="S108" s="228"/>
      <c r="T108" s="228"/>
      <c r="U108" s="228"/>
      <c r="V108" s="228"/>
      <c r="W108" s="228"/>
      <c r="X108" s="228"/>
    </row>
    <row r="109" spans="1:24" ht="6.75" customHeight="1">
      <c r="A109" s="504"/>
      <c r="B109" s="505"/>
      <c r="C109" s="635"/>
      <c r="D109" s="516"/>
      <c r="E109" s="642"/>
      <c r="F109" s="634"/>
      <c r="G109" s="228"/>
      <c r="H109" s="228"/>
      <c r="I109" s="229"/>
      <c r="J109" s="228"/>
      <c r="K109" s="634"/>
      <c r="L109" s="228"/>
      <c r="M109" s="228"/>
      <c r="N109" s="634"/>
      <c r="O109" s="228"/>
      <c r="P109" s="634"/>
      <c r="Q109" s="516"/>
      <c r="R109" s="635"/>
      <c r="S109" s="228"/>
      <c r="T109" s="228"/>
      <c r="U109" s="228"/>
      <c r="V109" s="228"/>
      <c r="W109" s="228"/>
      <c r="X109" s="228"/>
    </row>
    <row r="110" spans="1:24" ht="6.75" customHeight="1">
      <c r="A110" s="504"/>
      <c r="B110" s="505"/>
      <c r="C110" s="635"/>
      <c r="D110" s="516"/>
      <c r="E110" s="642"/>
      <c r="F110" s="634"/>
      <c r="G110" s="228"/>
      <c r="H110" s="228"/>
      <c r="I110" s="229"/>
      <c r="J110" s="228"/>
      <c r="K110" s="634"/>
      <c r="L110" s="228"/>
      <c r="M110" s="228"/>
      <c r="N110" s="634"/>
      <c r="O110" s="228"/>
      <c r="P110" s="634"/>
      <c r="Q110" s="516"/>
      <c r="R110" s="635"/>
      <c r="S110" s="228"/>
      <c r="T110" s="228"/>
      <c r="U110" s="228"/>
      <c r="V110" s="228"/>
      <c r="W110" s="228"/>
      <c r="X110" s="228"/>
    </row>
    <row r="111" spans="1:24" ht="12.75">
      <c r="A111" s="504"/>
      <c r="B111" s="505"/>
      <c r="C111" s="659" t="s">
        <v>662</v>
      </c>
      <c r="D111" s="672">
        <v>0.20661545696817682</v>
      </c>
      <c r="E111" s="673"/>
      <c r="F111" s="634"/>
      <c r="G111" s="522">
        <v>0.13315348299450813</v>
      </c>
      <c r="H111" s="522">
        <v>-0.25325257963212205</v>
      </c>
      <c r="I111" s="229"/>
      <c r="J111" s="522">
        <v>-0.5984952120383037</v>
      </c>
      <c r="K111" s="634"/>
      <c r="L111" s="522">
        <v>-1.7241379310344827</v>
      </c>
      <c r="M111" s="522">
        <v>-0.8121546961325967</v>
      </c>
      <c r="N111" s="634"/>
      <c r="O111" s="522">
        <v>-0.7238059977786006</v>
      </c>
      <c r="P111" s="634"/>
      <c r="Q111" s="672">
        <v>0.11755324804196052</v>
      </c>
      <c r="R111" s="650"/>
      <c r="S111" s="228"/>
      <c r="T111" s="228"/>
      <c r="U111" s="228"/>
      <c r="V111" s="228"/>
      <c r="W111" s="228"/>
      <c r="X111" s="228"/>
    </row>
    <row r="112" spans="1:24" ht="6.75" customHeight="1">
      <c r="A112" s="525"/>
      <c r="B112" s="458"/>
      <c r="C112" s="665"/>
      <c r="D112" s="655"/>
      <c r="E112" s="656"/>
      <c r="F112" s="469"/>
      <c r="G112" s="583"/>
      <c r="H112" s="583"/>
      <c r="I112" s="583"/>
      <c r="J112" s="666"/>
      <c r="K112" s="469"/>
      <c r="L112" s="573"/>
      <c r="M112" s="667"/>
      <c r="N112" s="469"/>
      <c r="O112" s="666"/>
      <c r="P112" s="469"/>
      <c r="Q112" s="675"/>
      <c r="R112" s="676"/>
      <c r="S112" s="228"/>
      <c r="T112" s="228"/>
      <c r="U112" s="228"/>
      <c r="V112" s="228"/>
      <c r="W112" s="228"/>
      <c r="X112" s="228"/>
    </row>
    <row r="113" spans="1:24" ht="6.75" customHeight="1">
      <c r="A113" s="634"/>
      <c r="B113" s="505"/>
      <c r="C113" s="640"/>
      <c r="D113" s="228"/>
      <c r="E113" s="228"/>
      <c r="F113" s="634"/>
      <c r="G113" s="229"/>
      <c r="H113" s="229"/>
      <c r="I113" s="229"/>
      <c r="J113" s="643"/>
      <c r="K113" s="634"/>
      <c r="L113" s="228"/>
      <c r="M113" s="644"/>
      <c r="N113" s="634"/>
      <c r="O113" s="643"/>
      <c r="P113" s="634"/>
      <c r="Q113" s="677"/>
      <c r="S113" s="228"/>
      <c r="T113" s="228"/>
      <c r="U113" s="228"/>
      <c r="V113" s="228"/>
      <c r="W113" s="228"/>
      <c r="X113" s="228"/>
    </row>
    <row r="114" spans="2:17" ht="6.75" customHeight="1">
      <c r="B114" s="505"/>
      <c r="C114" s="505"/>
      <c r="D114" s="612"/>
      <c r="E114" s="612"/>
      <c r="F114" s="613"/>
      <c r="G114" s="588"/>
      <c r="H114" s="588"/>
      <c r="I114" s="588"/>
      <c r="J114" s="678"/>
      <c r="K114" s="581"/>
      <c r="L114" s="588"/>
      <c r="M114" s="588"/>
      <c r="N114" s="588"/>
      <c r="O114" s="588"/>
      <c r="P114" s="588"/>
      <c r="Q114" s="588"/>
    </row>
    <row r="115" spans="1:17" ht="24.75" customHeight="1">
      <c r="A115" s="679" t="s">
        <v>473</v>
      </c>
      <c r="B115" s="679"/>
      <c r="C115" s="461"/>
      <c r="D115" s="461"/>
      <c r="E115" s="461"/>
      <c r="F115" s="680"/>
      <c r="G115" s="681"/>
      <c r="H115" s="461"/>
      <c r="I115" s="461"/>
      <c r="J115" s="467"/>
      <c r="K115" s="467"/>
      <c r="L115" s="467"/>
      <c r="M115" s="680"/>
      <c r="N115" s="680"/>
      <c r="O115" s="682"/>
      <c r="P115" s="464"/>
      <c r="Q115" s="588"/>
    </row>
    <row r="116" spans="1:17" ht="12.75" customHeight="1">
      <c r="A116" s="469"/>
      <c r="C116" s="505"/>
      <c r="D116" s="505"/>
      <c r="E116" s="505"/>
      <c r="F116" s="683"/>
      <c r="G116" s="551"/>
      <c r="H116" s="512"/>
      <c r="I116" s="512"/>
      <c r="J116" s="514"/>
      <c r="K116" s="514"/>
      <c r="L116" s="514"/>
      <c r="M116" s="684"/>
      <c r="N116" s="684"/>
      <c r="O116" s="530"/>
      <c r="P116" s="588"/>
      <c r="Q116" s="588"/>
    </row>
    <row r="117" spans="1:17" ht="12.75" customHeight="1">
      <c r="A117" s="449"/>
      <c r="B117" s="593"/>
      <c r="C117" s="451"/>
      <c r="D117" s="451"/>
      <c r="E117" s="451"/>
      <c r="F117" s="451"/>
      <c r="G117" s="685"/>
      <c r="H117" s="686"/>
      <c r="I117" s="686"/>
      <c r="J117" s="687"/>
      <c r="K117" s="450"/>
      <c r="L117" s="450"/>
      <c r="M117" s="450"/>
      <c r="N117" s="688"/>
      <c r="O117" s="689"/>
      <c r="P117" s="596"/>
      <c r="Q117" s="690"/>
    </row>
    <row r="118" spans="1:17" s="495" customFormat="1" ht="28.5" customHeight="1">
      <c r="A118" s="488"/>
      <c r="B118" s="691"/>
      <c r="C118" s="489"/>
      <c r="D118" s="489"/>
      <c r="E118" s="489"/>
      <c r="F118" s="489"/>
      <c r="G118" s="692"/>
      <c r="H118" s="491"/>
      <c r="I118" s="491"/>
      <c r="J118" s="489"/>
      <c r="K118" s="693"/>
      <c r="L118" s="693"/>
      <c r="M118" s="693"/>
      <c r="O118" s="694" t="s">
        <v>449</v>
      </c>
      <c r="P118" s="694" t="s">
        <v>450</v>
      </c>
      <c r="Q118" s="695" t="s">
        <v>608</v>
      </c>
    </row>
    <row r="119" spans="1:17" s="503" customFormat="1" ht="12.75" customHeight="1">
      <c r="A119" s="696"/>
      <c r="B119" s="697"/>
      <c r="C119" s="698"/>
      <c r="D119" s="698"/>
      <c r="E119" s="698"/>
      <c r="F119" s="699"/>
      <c r="G119" s="700"/>
      <c r="H119" s="701"/>
      <c r="I119" s="701"/>
      <c r="J119" s="702"/>
      <c r="K119" s="702"/>
      <c r="L119" s="702"/>
      <c r="M119" s="702"/>
      <c r="O119" s="703" t="s">
        <v>213</v>
      </c>
      <c r="P119" s="703" t="s">
        <v>213</v>
      </c>
      <c r="Q119" s="704"/>
    </row>
    <row r="120" spans="1:17" ht="6.75" customHeight="1">
      <c r="A120" s="504"/>
      <c r="B120" s="634"/>
      <c r="C120" s="505"/>
      <c r="D120" s="505"/>
      <c r="E120" s="505"/>
      <c r="F120" s="684"/>
      <c r="G120" s="530"/>
      <c r="H120" s="609"/>
      <c r="I120" s="609"/>
      <c r="J120" s="514"/>
      <c r="K120" s="514"/>
      <c r="L120" s="514"/>
      <c r="M120" s="514"/>
      <c r="O120" s="512"/>
      <c r="P120" s="512"/>
      <c r="Q120" s="513"/>
    </row>
    <row r="121" spans="1:17" ht="15.75" customHeight="1">
      <c r="A121" s="504"/>
      <c r="B121" s="505" t="s">
        <v>474</v>
      </c>
      <c r="C121" s="505"/>
      <c r="D121" s="505"/>
      <c r="E121" s="505"/>
      <c r="F121" s="684"/>
      <c r="G121" s="530"/>
      <c r="H121" s="609"/>
      <c r="I121" s="609"/>
      <c r="J121" s="514"/>
      <c r="K121" s="514"/>
      <c r="L121" s="514"/>
      <c r="M121" s="514"/>
      <c r="O121" s="228"/>
      <c r="P121" s="512"/>
      <c r="Q121" s="513"/>
    </row>
    <row r="122" spans="1:17" ht="12.75" customHeight="1">
      <c r="A122" s="504"/>
      <c r="B122" s="634"/>
      <c r="C122" s="556" t="s">
        <v>664</v>
      </c>
      <c r="D122" s="556"/>
      <c r="E122" s="556"/>
      <c r="F122" s="581"/>
      <c r="G122" s="581"/>
      <c r="H122" s="581"/>
      <c r="I122" s="581"/>
      <c r="J122" s="581"/>
      <c r="K122" s="705"/>
      <c r="L122" s="514"/>
      <c r="M122" s="514"/>
      <c r="O122" s="228">
        <v>612</v>
      </c>
      <c r="P122" s="589">
        <v>650</v>
      </c>
      <c r="Q122" s="517">
        <v>-0.05846153846153846</v>
      </c>
    </row>
    <row r="123" spans="1:17" ht="12.75" customHeight="1">
      <c r="A123" s="504"/>
      <c r="B123" s="634"/>
      <c r="C123" s="556" t="s">
        <v>665</v>
      </c>
      <c r="D123" s="556"/>
      <c r="E123" s="556"/>
      <c r="F123" s="581"/>
      <c r="G123" s="581"/>
      <c r="H123" s="581"/>
      <c r="I123" s="581"/>
      <c r="J123" s="581"/>
      <c r="K123" s="514"/>
      <c r="L123" s="514"/>
      <c r="M123" s="514"/>
      <c r="O123" s="228">
        <v>658</v>
      </c>
      <c r="P123" s="589">
        <v>705</v>
      </c>
      <c r="Q123" s="517">
        <v>-0.06666666666666667</v>
      </c>
    </row>
    <row r="124" spans="1:17" ht="3.75" customHeight="1">
      <c r="A124" s="504"/>
      <c r="B124" s="634"/>
      <c r="C124" s="556"/>
      <c r="D124" s="556"/>
      <c r="E124" s="556"/>
      <c r="F124" s="581"/>
      <c r="G124" s="581"/>
      <c r="H124" s="581"/>
      <c r="I124" s="581"/>
      <c r="J124" s="581"/>
      <c r="K124" s="514"/>
      <c r="L124" s="514"/>
      <c r="M124" s="514"/>
      <c r="O124" s="228"/>
      <c r="P124" s="589"/>
      <c r="Q124" s="517"/>
    </row>
    <row r="125" spans="1:17" ht="12.75" customHeight="1">
      <c r="A125" s="504"/>
      <c r="B125" s="505" t="s">
        <v>475</v>
      </c>
      <c r="C125" s="556"/>
      <c r="D125" s="556"/>
      <c r="E125" s="556"/>
      <c r="F125" s="581"/>
      <c r="G125" s="581"/>
      <c r="H125" s="581"/>
      <c r="I125" s="581"/>
      <c r="J125" s="581"/>
      <c r="K125" s="514"/>
      <c r="L125" s="514"/>
      <c r="M125" s="514"/>
      <c r="O125" s="228"/>
      <c r="P125" s="706"/>
      <c r="Q125" s="517"/>
    </row>
    <row r="126" spans="1:17" ht="12.75" customHeight="1">
      <c r="A126" s="504"/>
      <c r="C126" s="634" t="s">
        <v>476</v>
      </c>
      <c r="D126" s="556"/>
      <c r="E126" s="556"/>
      <c r="F126" s="581"/>
      <c r="G126" s="581"/>
      <c r="H126" s="581"/>
      <c r="I126" s="581"/>
      <c r="J126" s="581"/>
      <c r="K126" s="514"/>
      <c r="L126" s="514"/>
      <c r="M126" s="514"/>
      <c r="O126" s="228">
        <v>341.82519988971603</v>
      </c>
      <c r="P126" s="229">
        <v>0</v>
      </c>
      <c r="Q126" s="707" t="s">
        <v>311</v>
      </c>
    </row>
    <row r="127" spans="1:17" ht="6.75" customHeight="1">
      <c r="A127" s="525"/>
      <c r="B127" s="708"/>
      <c r="C127" s="708"/>
      <c r="D127" s="708"/>
      <c r="E127" s="708"/>
      <c r="F127" s="470"/>
      <c r="G127" s="471"/>
      <c r="H127" s="472"/>
      <c r="I127" s="472"/>
      <c r="J127" s="709"/>
      <c r="K127" s="709"/>
      <c r="L127" s="709"/>
      <c r="M127" s="709"/>
      <c r="N127" s="471"/>
      <c r="O127" s="471"/>
      <c r="P127" s="471"/>
      <c r="Q127" s="710"/>
    </row>
    <row r="128" ht="12.75" customHeight="1"/>
    <row r="129" spans="2:3" ht="12.75" customHeight="1">
      <c r="B129" s="447"/>
      <c r="C129" s="447"/>
    </row>
    <row r="130" spans="2:3" ht="12.75" customHeight="1">
      <c r="B130" s="447"/>
      <c r="C130" s="447"/>
    </row>
    <row r="131" spans="2:3" ht="14.25">
      <c r="B131" s="605"/>
      <c r="C131" s="602"/>
    </row>
    <row r="132" spans="2:3" ht="12.75">
      <c r="B132" s="446"/>
      <c r="C132" s="602"/>
    </row>
    <row r="133" spans="2:3" ht="15" customHeight="1">
      <c r="B133" s="711"/>
      <c r="C133" s="606"/>
    </row>
    <row r="134" spans="2:3" ht="14.25">
      <c r="B134" s="605"/>
      <c r="C134" s="602"/>
    </row>
    <row r="135" spans="2:3" ht="12.75">
      <c r="B135" s="446"/>
      <c r="C135" s="602"/>
    </row>
    <row r="136" spans="2:3" ht="12.75">
      <c r="B136" s="446"/>
      <c r="C136" s="602"/>
    </row>
    <row r="137" spans="2:3" ht="15" customHeight="1">
      <c r="B137" s="711"/>
      <c r="C137" s="606"/>
    </row>
    <row r="138" spans="2:3" ht="14.25">
      <c r="B138" s="605"/>
      <c r="C138" s="602"/>
    </row>
    <row r="139" spans="2:3" ht="14.25">
      <c r="B139" s="605"/>
      <c r="C139" s="602"/>
    </row>
    <row r="149" spans="2:3" ht="15.75">
      <c r="B149" s="483"/>
      <c r="C149" s="712"/>
    </row>
    <row r="150" spans="2:3" ht="15">
      <c r="B150" s="713"/>
      <c r="C150" s="712"/>
    </row>
    <row r="151" spans="2:3" ht="12.75">
      <c r="B151" s="634"/>
      <c r="C151" s="505"/>
    </row>
    <row r="152" spans="2:3" ht="12.75">
      <c r="B152" s="634"/>
      <c r="C152" s="505"/>
    </row>
    <row r="153" spans="2:3" ht="12.75">
      <c r="B153" s="634"/>
      <c r="C153" s="514"/>
    </row>
    <row r="154" spans="2:3" ht="12.75">
      <c r="B154" s="634"/>
      <c r="C154" s="514"/>
    </row>
    <row r="155" spans="2:3" ht="12.75">
      <c r="B155" s="634"/>
      <c r="C155" s="514"/>
    </row>
    <row r="156" spans="2:3" ht="12.75">
      <c r="B156" s="634"/>
      <c r="C156" s="514"/>
    </row>
    <row r="157" spans="2:3" ht="12.75">
      <c r="B157" s="634"/>
      <c r="C157" s="514"/>
    </row>
    <row r="158" spans="2:3" ht="12.75">
      <c r="B158" s="634"/>
      <c r="C158" s="514"/>
    </row>
    <row r="159" spans="2:3" ht="12.75">
      <c r="B159" s="634"/>
      <c r="C159" s="514"/>
    </row>
    <row r="160" spans="2:3" ht="12.75">
      <c r="B160" s="634"/>
      <c r="C160" s="514"/>
    </row>
    <row r="161" spans="2:3" ht="12.75">
      <c r="B161" s="634"/>
      <c r="C161" s="505"/>
    </row>
    <row r="162" spans="2:3" ht="12.75">
      <c r="B162" s="634"/>
      <c r="C162" s="555"/>
    </row>
    <row r="163" spans="2:3" ht="15.75">
      <c r="B163" s="483"/>
      <c r="C163" s="712"/>
    </row>
    <row r="164" spans="2:3" ht="12.75">
      <c r="B164" s="555"/>
      <c r="C164" s="505"/>
    </row>
    <row r="165" spans="2:3" ht="12.75">
      <c r="B165" s="555"/>
      <c r="C165" s="505"/>
    </row>
    <row r="166" spans="2:3" ht="12.75">
      <c r="B166" s="555"/>
      <c r="C166" s="514"/>
    </row>
    <row r="167" spans="2:3" ht="12.75">
      <c r="B167" s="555"/>
      <c r="C167" s="514"/>
    </row>
    <row r="168" spans="2:3" ht="12.75">
      <c r="B168" s="555"/>
      <c r="C168" s="514"/>
    </row>
    <row r="169" spans="2:3" ht="12.75">
      <c r="B169" s="555"/>
      <c r="C169" s="514"/>
    </row>
    <row r="170" spans="2:3" ht="12.75">
      <c r="B170" s="555"/>
      <c r="C170" s="514"/>
    </row>
    <row r="171" spans="2:3" ht="12.75">
      <c r="B171" s="555"/>
      <c r="C171" s="514"/>
    </row>
    <row r="172" spans="2:3" ht="12.75">
      <c r="B172" s="555"/>
      <c r="C172" s="514"/>
    </row>
    <row r="173" spans="2:3" ht="12.75">
      <c r="B173" s="555"/>
      <c r="C173" s="505"/>
    </row>
    <row r="174" spans="2:3" ht="12.75">
      <c r="B174" s="555"/>
      <c r="C174" s="505"/>
    </row>
  </sheetData>
  <conditionalFormatting sqref="B1:IV65536 A2:A65536">
    <cfRule type="cellIs" priority="1" dxfId="0" operator="between" stopIfTrue="1">
      <formula>-10000000</formula>
      <formula>10000000</formula>
    </cfRule>
  </conditionalFormatting>
  <conditionalFormatting sqref="A1">
    <cfRule type="cellIs" priority="2" dxfId="0" operator="between" stopIfTrue="1">
      <formula>-100000</formula>
      <formula>1000000</formula>
    </cfRule>
  </conditionalFormatting>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48" r:id="rId1"/>
</worksheet>
</file>

<file path=xl/worksheets/sheet24.xml><?xml version="1.0" encoding="utf-8"?>
<worksheet xmlns="http://schemas.openxmlformats.org/spreadsheetml/2006/main" xmlns:r="http://schemas.openxmlformats.org/officeDocument/2006/relationships">
  <sheetPr>
    <pageSetUpPr fitToPage="1"/>
  </sheetPr>
  <dimension ref="A1:U254"/>
  <sheetViews>
    <sheetView tabSelected="1" zoomScale="75" zoomScaleNormal="75" workbookViewId="0" topLeftCell="A1">
      <selection activeCell="M113" sqref="M113"/>
    </sheetView>
  </sheetViews>
  <sheetFormatPr defaultColWidth="9.00390625" defaultRowHeight="14.25"/>
  <cols>
    <col min="1" max="1" width="1.875" style="444" customWidth="1"/>
    <col min="2" max="2" width="2.75390625" style="444" customWidth="1"/>
    <col min="3" max="3" width="36.875" style="444" customWidth="1"/>
    <col min="4" max="4" width="10.375" style="444" bestFit="1" customWidth="1"/>
    <col min="5" max="5" width="9.25390625" style="444" customWidth="1"/>
    <col min="6" max="6" width="7.625" style="444" customWidth="1"/>
    <col min="7" max="7" width="1.75390625" style="444" customWidth="1"/>
    <col min="8" max="8" width="10.50390625" style="444" bestFit="1" customWidth="1"/>
    <col min="9" max="9" width="9.50390625" style="444" customWidth="1"/>
    <col min="10" max="10" width="7.875" style="444" customWidth="1"/>
    <col min="11" max="11" width="1.625" style="444" customWidth="1"/>
    <col min="12" max="12" width="9.50390625" style="444" customWidth="1"/>
    <col min="13" max="13" width="8.75390625" style="444" customWidth="1"/>
    <col min="14" max="14" width="8.25390625" style="444" customWidth="1"/>
    <col min="15" max="15" width="1.75390625" style="444" customWidth="1"/>
    <col min="16" max="16" width="10.50390625" style="444" bestFit="1" customWidth="1"/>
    <col min="17" max="17" width="9.25390625" style="444" customWidth="1"/>
    <col min="18" max="18" width="8.375" style="444" customWidth="1"/>
    <col min="19" max="16384" width="9.00390625" style="444" customWidth="1"/>
  </cols>
  <sheetData>
    <row r="1" spans="1:18" ht="18">
      <c r="A1" s="114" t="s">
        <v>100</v>
      </c>
      <c r="E1" s="445"/>
      <c r="F1" s="445"/>
      <c r="G1" s="446"/>
      <c r="I1" s="714"/>
      <c r="J1" s="446"/>
      <c r="K1" s="446"/>
      <c r="L1" s="446"/>
      <c r="M1" s="446"/>
      <c r="N1" s="446"/>
      <c r="O1" s="446"/>
      <c r="P1" s="447"/>
      <c r="Q1" s="446"/>
      <c r="R1" s="448" t="s">
        <v>669</v>
      </c>
    </row>
    <row r="2" spans="1:18" ht="12.75">
      <c r="A2" s="449"/>
      <c r="B2" s="450"/>
      <c r="C2" s="450"/>
      <c r="D2" s="450"/>
      <c r="E2" s="450"/>
      <c r="F2" s="450"/>
      <c r="G2" s="450"/>
      <c r="H2" s="450"/>
      <c r="I2" s="450"/>
      <c r="J2" s="450"/>
      <c r="K2" s="450"/>
      <c r="L2" s="450"/>
      <c r="M2" s="450"/>
      <c r="N2" s="450"/>
      <c r="O2" s="450"/>
      <c r="P2" s="451"/>
      <c r="Q2" s="450"/>
      <c r="R2" s="452"/>
    </row>
    <row r="3" spans="1:18" ht="18">
      <c r="A3" s="453" t="s">
        <v>477</v>
      </c>
      <c r="B3" s="454"/>
      <c r="C3" s="454"/>
      <c r="D3" s="454"/>
      <c r="E3" s="454"/>
      <c r="F3" s="454"/>
      <c r="G3" s="454"/>
      <c r="H3" s="454"/>
      <c r="I3" s="454"/>
      <c r="J3" s="454"/>
      <c r="K3" s="454"/>
      <c r="L3" s="454"/>
      <c r="M3" s="454"/>
      <c r="N3" s="454"/>
      <c r="O3" s="454"/>
      <c r="P3" s="454"/>
      <c r="Q3" s="454"/>
      <c r="R3" s="455"/>
    </row>
    <row r="4" spans="1:18" ht="12.75">
      <c r="A4" s="525"/>
      <c r="B4" s="457"/>
      <c r="C4" s="457"/>
      <c r="D4" s="457"/>
      <c r="E4" s="457"/>
      <c r="F4" s="457"/>
      <c r="G4" s="457"/>
      <c r="H4" s="457"/>
      <c r="I4" s="457"/>
      <c r="J4" s="457"/>
      <c r="K4" s="457"/>
      <c r="L4" s="457"/>
      <c r="M4" s="457"/>
      <c r="N4" s="457"/>
      <c r="O4" s="457"/>
      <c r="P4" s="458"/>
      <c r="Q4" s="457"/>
      <c r="R4" s="459"/>
    </row>
    <row r="5" spans="1:18" ht="12.75">
      <c r="A5" s="634"/>
      <c r="B5" s="514"/>
      <c r="C5" s="514"/>
      <c r="D5" s="514"/>
      <c r="E5" s="514"/>
      <c r="F5" s="514"/>
      <c r="G5" s="514"/>
      <c r="H5" s="514"/>
      <c r="I5" s="514"/>
      <c r="J5" s="514"/>
      <c r="K5" s="514"/>
      <c r="L5" s="514"/>
      <c r="M5" s="514"/>
      <c r="N5" s="514"/>
      <c r="O5" s="514"/>
      <c r="P5" s="505"/>
      <c r="Q5" s="514"/>
      <c r="R5" s="514"/>
    </row>
    <row r="6" spans="1:18" ht="20.25" customHeight="1">
      <c r="A6" s="531" t="s">
        <v>611</v>
      </c>
      <c r="B6" s="531"/>
      <c r="C6" s="467"/>
      <c r="D6" s="467"/>
      <c r="E6" s="467"/>
      <c r="F6" s="467"/>
      <c r="G6" s="467"/>
      <c r="H6" s="467"/>
      <c r="I6" s="467"/>
      <c r="J6" s="467"/>
      <c r="K6" s="467"/>
      <c r="L6" s="467"/>
      <c r="M6" s="467"/>
      <c r="N6" s="467"/>
      <c r="O6" s="467"/>
      <c r="P6" s="461"/>
      <c r="Q6" s="532"/>
      <c r="R6" s="467"/>
    </row>
    <row r="7" spans="1:18" ht="20.25" customHeight="1">
      <c r="A7" s="514"/>
      <c r="B7" s="715"/>
      <c r="C7" s="514"/>
      <c r="D7" s="514"/>
      <c r="E7" s="514"/>
      <c r="F7" s="514"/>
      <c r="G7" s="514"/>
      <c r="H7" s="514"/>
      <c r="I7" s="514"/>
      <c r="J7" s="514"/>
      <c r="K7" s="514"/>
      <c r="L7" s="514"/>
      <c r="M7" s="514"/>
      <c r="N7" s="514"/>
      <c r="O7" s="514"/>
      <c r="P7" s="505"/>
      <c r="Q7" s="529"/>
      <c r="R7" s="514"/>
    </row>
    <row r="8" spans="1:18" ht="18.75">
      <c r="A8" s="475"/>
      <c r="B8" s="533"/>
      <c r="C8" s="533"/>
      <c r="D8" s="477" t="s">
        <v>612</v>
      </c>
      <c r="E8" s="477"/>
      <c r="F8" s="477"/>
      <c r="G8" s="477"/>
      <c r="H8" s="477" t="s">
        <v>613</v>
      </c>
      <c r="I8" s="477"/>
      <c r="J8" s="477"/>
      <c r="K8" s="477"/>
      <c r="L8" s="477" t="s">
        <v>286</v>
      </c>
      <c r="M8" s="477"/>
      <c r="N8" s="477"/>
      <c r="O8" s="534"/>
      <c r="P8" s="480" t="s">
        <v>452</v>
      </c>
      <c r="Q8" s="535"/>
      <c r="R8" s="481"/>
    </row>
    <row r="9" spans="1:18" ht="15.75">
      <c r="A9" s="482"/>
      <c r="B9" s="639"/>
      <c r="C9" s="639"/>
      <c r="D9" s="716" t="s">
        <v>478</v>
      </c>
      <c r="E9" s="716" t="s">
        <v>177</v>
      </c>
      <c r="F9" s="717" t="s">
        <v>608</v>
      </c>
      <c r="G9" s="717"/>
      <c r="H9" s="716" t="s">
        <v>478</v>
      </c>
      <c r="I9" s="716" t="s">
        <v>177</v>
      </c>
      <c r="J9" s="717" t="s">
        <v>608</v>
      </c>
      <c r="K9" s="717"/>
      <c r="L9" s="716" t="s">
        <v>478</v>
      </c>
      <c r="M9" s="716" t="s">
        <v>177</v>
      </c>
      <c r="N9" s="717" t="s">
        <v>608</v>
      </c>
      <c r="O9" s="718"/>
      <c r="P9" s="716" t="s">
        <v>478</v>
      </c>
      <c r="Q9" s="716" t="s">
        <v>177</v>
      </c>
      <c r="R9" s="719" t="s">
        <v>608</v>
      </c>
    </row>
    <row r="10" spans="1:18" ht="15.75">
      <c r="A10" s="541"/>
      <c r="B10" s="542"/>
      <c r="C10" s="542"/>
      <c r="D10" s="543" t="s">
        <v>213</v>
      </c>
      <c r="E10" s="543" t="s">
        <v>213</v>
      </c>
      <c r="F10" s="543"/>
      <c r="G10" s="543"/>
      <c r="H10" s="543" t="s">
        <v>213</v>
      </c>
      <c r="I10" s="543" t="s">
        <v>213</v>
      </c>
      <c r="J10" s="543"/>
      <c r="K10" s="543"/>
      <c r="L10" s="543" t="s">
        <v>213</v>
      </c>
      <c r="M10" s="543" t="s">
        <v>213</v>
      </c>
      <c r="N10" s="544"/>
      <c r="O10" s="545"/>
      <c r="P10" s="546" t="s">
        <v>213</v>
      </c>
      <c r="Q10" s="547" t="s">
        <v>213</v>
      </c>
      <c r="R10" s="548"/>
    </row>
    <row r="11" spans="1:18" ht="12.75">
      <c r="A11" s="504"/>
      <c r="B11" s="549"/>
      <c r="C11" s="549"/>
      <c r="D11" s="550"/>
      <c r="E11" s="550"/>
      <c r="F11" s="550"/>
      <c r="G11" s="550"/>
      <c r="H11" s="550"/>
      <c r="I11" s="550"/>
      <c r="J11" s="550"/>
      <c r="K11" s="512"/>
      <c r="L11" s="550"/>
      <c r="M11" s="550"/>
      <c r="N11" s="551"/>
      <c r="O11" s="552"/>
      <c r="P11" s="553"/>
      <c r="Q11" s="529"/>
      <c r="R11" s="552"/>
    </row>
    <row r="12" spans="1:18" ht="14.25">
      <c r="A12" s="504"/>
      <c r="B12" s="505" t="s">
        <v>453</v>
      </c>
      <c r="C12" s="554"/>
      <c r="D12" s="550"/>
      <c r="E12" s="550"/>
      <c r="F12" s="550"/>
      <c r="G12" s="550"/>
      <c r="H12" s="550"/>
      <c r="I12" s="550"/>
      <c r="J12" s="550"/>
      <c r="K12" s="512"/>
      <c r="L12" s="550"/>
      <c r="M12" s="550"/>
      <c r="N12" s="550"/>
      <c r="O12" s="552"/>
      <c r="P12" s="553"/>
      <c r="Q12" s="529"/>
      <c r="R12" s="552"/>
    </row>
    <row r="13" spans="1:18" ht="12.75">
      <c r="A13" s="504"/>
      <c r="B13" s="555" t="s">
        <v>454</v>
      </c>
      <c r="C13" s="555"/>
      <c r="D13" s="514"/>
      <c r="E13" s="720"/>
      <c r="F13" s="514"/>
      <c r="G13" s="550"/>
      <c r="H13" s="514"/>
      <c r="I13" s="514"/>
      <c r="J13" s="514"/>
      <c r="K13" s="512"/>
      <c r="L13" s="514"/>
      <c r="M13" s="514"/>
      <c r="N13" s="514"/>
      <c r="O13" s="552"/>
      <c r="P13" s="553"/>
      <c r="Q13" s="514"/>
      <c r="R13" s="552"/>
    </row>
    <row r="14" spans="1:18" ht="12.75">
      <c r="A14" s="504"/>
      <c r="B14" s="556" t="s">
        <v>614</v>
      </c>
      <c r="C14" s="556"/>
      <c r="D14" s="228">
        <v>3</v>
      </c>
      <c r="E14" s="229">
        <v>3</v>
      </c>
      <c r="F14" s="508">
        <v>0</v>
      </c>
      <c r="G14" s="512"/>
      <c r="H14" s="228">
        <v>2</v>
      </c>
      <c r="I14" s="229">
        <v>3</v>
      </c>
      <c r="J14" s="508">
        <v>-0.3333333333333333</v>
      </c>
      <c r="K14" s="512"/>
      <c r="L14" s="228">
        <v>5</v>
      </c>
      <c r="M14" s="229">
        <v>6</v>
      </c>
      <c r="N14" s="508">
        <v>-0.16666666666666666</v>
      </c>
      <c r="O14" s="557"/>
      <c r="P14" s="558">
        <v>2.3</v>
      </c>
      <c r="Q14" s="559">
        <v>3.3</v>
      </c>
      <c r="R14" s="517">
        <v>-0.3333333333333333</v>
      </c>
    </row>
    <row r="15" spans="1:18" ht="12.75" hidden="1">
      <c r="A15" s="504"/>
      <c r="B15" s="556" t="s">
        <v>615</v>
      </c>
      <c r="C15" s="556"/>
      <c r="D15" s="228">
        <v>0</v>
      </c>
      <c r="E15" s="229">
        <v>0</v>
      </c>
      <c r="F15" s="508">
        <v>0</v>
      </c>
      <c r="G15" s="512"/>
      <c r="H15" s="228">
        <v>0</v>
      </c>
      <c r="I15" s="229">
        <v>0</v>
      </c>
      <c r="J15" s="508">
        <v>0</v>
      </c>
      <c r="K15" s="512"/>
      <c r="L15" s="228">
        <v>0</v>
      </c>
      <c r="M15" s="229">
        <v>0</v>
      </c>
      <c r="N15" s="508">
        <v>0</v>
      </c>
      <c r="O15" s="557"/>
      <c r="P15" s="228">
        <v>0</v>
      </c>
      <c r="Q15" s="559">
        <v>0</v>
      </c>
      <c r="R15" s="517">
        <v>0</v>
      </c>
    </row>
    <row r="16" spans="1:18" ht="12.75">
      <c r="A16" s="504"/>
      <c r="B16" s="556" t="s">
        <v>455</v>
      </c>
      <c r="C16" s="556"/>
      <c r="D16" s="228">
        <v>3</v>
      </c>
      <c r="E16" s="229">
        <v>3</v>
      </c>
      <c r="F16" s="508">
        <v>0</v>
      </c>
      <c r="G16" s="512"/>
      <c r="H16" s="228">
        <v>0</v>
      </c>
      <c r="I16" s="229">
        <v>0</v>
      </c>
      <c r="J16" s="508" t="s">
        <v>311</v>
      </c>
      <c r="K16" s="512"/>
      <c r="L16" s="228">
        <v>3</v>
      </c>
      <c r="M16" s="229">
        <v>3</v>
      </c>
      <c r="N16" s="508">
        <v>0</v>
      </c>
      <c r="O16" s="557"/>
      <c r="P16" s="228">
        <v>0.3</v>
      </c>
      <c r="Q16" s="229">
        <v>0.3</v>
      </c>
      <c r="R16" s="517">
        <v>0</v>
      </c>
    </row>
    <row r="17" spans="1:18" ht="12.75">
      <c r="A17" s="504"/>
      <c r="B17" s="556" t="s">
        <v>457</v>
      </c>
      <c r="C17" s="556"/>
      <c r="D17" s="228">
        <v>0</v>
      </c>
      <c r="E17" s="229">
        <v>0</v>
      </c>
      <c r="F17" s="508" t="s">
        <v>311</v>
      </c>
      <c r="G17" s="512"/>
      <c r="H17" s="228">
        <v>0</v>
      </c>
      <c r="I17" s="229">
        <v>1</v>
      </c>
      <c r="J17" s="508" t="s">
        <v>311</v>
      </c>
      <c r="K17" s="512"/>
      <c r="L17" s="228">
        <v>0</v>
      </c>
      <c r="M17" s="229">
        <v>1</v>
      </c>
      <c r="N17" s="508" t="s">
        <v>311</v>
      </c>
      <c r="O17" s="557"/>
      <c r="P17" s="228">
        <v>0</v>
      </c>
      <c r="Q17" s="229">
        <v>1</v>
      </c>
      <c r="R17" s="517" t="s">
        <v>311</v>
      </c>
    </row>
    <row r="18" spans="1:18" ht="12.75">
      <c r="A18" s="504"/>
      <c r="B18" s="556" t="s">
        <v>616</v>
      </c>
      <c r="C18" s="556"/>
      <c r="D18" s="228">
        <v>155</v>
      </c>
      <c r="E18" s="229">
        <v>158</v>
      </c>
      <c r="F18" s="508">
        <v>-0.0189873417721519</v>
      </c>
      <c r="G18" s="512"/>
      <c r="H18" s="228">
        <v>0</v>
      </c>
      <c r="I18" s="229">
        <v>0</v>
      </c>
      <c r="J18" s="508" t="s">
        <v>311</v>
      </c>
      <c r="K18" s="512"/>
      <c r="L18" s="228">
        <v>155</v>
      </c>
      <c r="M18" s="229">
        <v>158</v>
      </c>
      <c r="N18" s="508">
        <v>-0.0189873417721519</v>
      </c>
      <c r="O18" s="557"/>
      <c r="P18" s="582">
        <v>15.5</v>
      </c>
      <c r="Q18" s="229">
        <v>15.8</v>
      </c>
      <c r="R18" s="517">
        <v>0</v>
      </c>
    </row>
    <row r="19" spans="1:18" ht="12.75">
      <c r="A19" s="504"/>
      <c r="B19" s="560" t="s">
        <v>617</v>
      </c>
      <c r="C19" s="560"/>
      <c r="D19" s="561">
        <v>161</v>
      </c>
      <c r="E19" s="562">
        <v>164</v>
      </c>
      <c r="F19" s="563">
        <v>-0.018292682926829267</v>
      </c>
      <c r="G19" s="512"/>
      <c r="H19" s="561">
        <v>2</v>
      </c>
      <c r="I19" s="562">
        <v>4</v>
      </c>
      <c r="J19" s="563">
        <v>-0.5</v>
      </c>
      <c r="K19" s="512"/>
      <c r="L19" s="561">
        <v>163</v>
      </c>
      <c r="M19" s="562">
        <v>168</v>
      </c>
      <c r="N19" s="563">
        <v>-0.02976190476190476</v>
      </c>
      <c r="O19" s="557"/>
      <c r="P19" s="561">
        <v>18.1</v>
      </c>
      <c r="Q19" s="562">
        <v>20.4</v>
      </c>
      <c r="R19" s="565">
        <v>-0.1</v>
      </c>
    </row>
    <row r="20" spans="1:18" ht="12.75">
      <c r="A20" s="504"/>
      <c r="B20" s="556" t="s">
        <v>618</v>
      </c>
      <c r="C20" s="556"/>
      <c r="D20" s="228">
        <v>0</v>
      </c>
      <c r="E20" s="229">
        <v>0</v>
      </c>
      <c r="F20" s="519" t="s">
        <v>311</v>
      </c>
      <c r="G20" s="512"/>
      <c r="H20" s="228">
        <v>0</v>
      </c>
      <c r="I20" s="229">
        <v>0</v>
      </c>
      <c r="J20" s="519" t="s">
        <v>311</v>
      </c>
      <c r="K20" s="512"/>
      <c r="L20" s="228">
        <v>0</v>
      </c>
      <c r="M20" s="229">
        <v>0</v>
      </c>
      <c r="N20" s="584">
        <v>0</v>
      </c>
      <c r="O20" s="557"/>
      <c r="P20" s="228">
        <v>0</v>
      </c>
      <c r="Q20" s="229">
        <v>0</v>
      </c>
      <c r="R20" s="585">
        <v>0</v>
      </c>
    </row>
    <row r="21" spans="1:18" ht="12.75">
      <c r="A21" s="504"/>
      <c r="B21" s="505" t="s">
        <v>286</v>
      </c>
      <c r="C21" s="505"/>
      <c r="D21" s="566">
        <v>161</v>
      </c>
      <c r="E21" s="567">
        <v>164</v>
      </c>
      <c r="F21" s="522">
        <v>-0.018292682926829267</v>
      </c>
      <c r="G21" s="512"/>
      <c r="H21" s="566">
        <v>2</v>
      </c>
      <c r="I21" s="567">
        <v>4</v>
      </c>
      <c r="J21" s="522">
        <v>-0.5</v>
      </c>
      <c r="K21" s="512"/>
      <c r="L21" s="566">
        <v>163</v>
      </c>
      <c r="M21" s="567">
        <v>168</v>
      </c>
      <c r="N21" s="584">
        <v>-0.02976190476190476</v>
      </c>
      <c r="O21" s="557"/>
      <c r="P21" s="566">
        <v>18.1</v>
      </c>
      <c r="Q21" s="567">
        <v>20.4</v>
      </c>
      <c r="R21" s="524">
        <v>-0.1</v>
      </c>
    </row>
    <row r="22" spans="1:18" ht="12.75">
      <c r="A22" s="504"/>
      <c r="B22" s="514"/>
      <c r="C22" s="514"/>
      <c r="D22" s="506"/>
      <c r="E22" s="507"/>
      <c r="F22" s="569"/>
      <c r="G22" s="512"/>
      <c r="H22" s="228"/>
      <c r="I22" s="229"/>
      <c r="J22" s="569"/>
      <c r="K22" s="512"/>
      <c r="L22" s="228"/>
      <c r="M22" s="229"/>
      <c r="N22" s="569"/>
      <c r="O22" s="557"/>
      <c r="P22" s="570"/>
      <c r="Q22" s="721"/>
      <c r="R22" s="517"/>
    </row>
    <row r="23" spans="1:18" ht="12.75">
      <c r="A23" s="504"/>
      <c r="B23" s="555" t="s">
        <v>458</v>
      </c>
      <c r="C23" s="555"/>
      <c r="D23" s="514"/>
      <c r="E23" s="514"/>
      <c r="F23" s="514"/>
      <c r="G23" s="550"/>
      <c r="H23" s="514"/>
      <c r="I23" s="514"/>
      <c r="J23" s="514"/>
      <c r="K23" s="512"/>
      <c r="L23" s="514"/>
      <c r="M23" s="514"/>
      <c r="N23" s="514"/>
      <c r="O23" s="552"/>
      <c r="P23" s="553"/>
      <c r="Q23" s="514"/>
      <c r="R23" s="552"/>
    </row>
    <row r="24" spans="1:18" ht="12.75" hidden="1">
      <c r="A24" s="504"/>
      <c r="B24" s="556" t="s">
        <v>614</v>
      </c>
      <c r="C24" s="556"/>
      <c r="D24" s="228">
        <v>0</v>
      </c>
      <c r="E24" s="229">
        <v>0</v>
      </c>
      <c r="F24" s="508">
        <v>0</v>
      </c>
      <c r="G24" s="512"/>
      <c r="H24" s="228">
        <v>0</v>
      </c>
      <c r="I24" s="229">
        <v>0</v>
      </c>
      <c r="J24" s="508">
        <v>0</v>
      </c>
      <c r="K24" s="512"/>
      <c r="L24" s="228">
        <v>0</v>
      </c>
      <c r="M24" s="229">
        <v>0</v>
      </c>
      <c r="N24" s="508">
        <v>0</v>
      </c>
      <c r="O24" s="557"/>
      <c r="P24" s="558">
        <v>0</v>
      </c>
      <c r="Q24" s="229">
        <v>0</v>
      </c>
      <c r="R24" s="517">
        <v>0</v>
      </c>
    </row>
    <row r="25" spans="1:18" ht="12.75">
      <c r="A25" s="504"/>
      <c r="B25" s="556" t="s">
        <v>615</v>
      </c>
      <c r="C25" s="556"/>
      <c r="D25" s="228">
        <v>37</v>
      </c>
      <c r="E25" s="229">
        <v>42</v>
      </c>
      <c r="F25" s="508">
        <v>-0.11904761904761904</v>
      </c>
      <c r="G25" s="512"/>
      <c r="H25" s="228">
        <v>45</v>
      </c>
      <c r="I25" s="229">
        <v>46</v>
      </c>
      <c r="J25" s="508">
        <v>-0.021739130434782608</v>
      </c>
      <c r="K25" s="512"/>
      <c r="L25" s="228">
        <v>82</v>
      </c>
      <c r="M25" s="229">
        <v>88</v>
      </c>
      <c r="N25" s="508">
        <v>-0.06818181818181818</v>
      </c>
      <c r="O25" s="557"/>
      <c r="P25" s="228">
        <v>48.7</v>
      </c>
      <c r="Q25" s="559">
        <v>50.2</v>
      </c>
      <c r="R25" s="517">
        <v>-0.02</v>
      </c>
    </row>
    <row r="26" spans="1:18" ht="12.75" hidden="1">
      <c r="A26" s="504"/>
      <c r="B26" s="556" t="s">
        <v>507</v>
      </c>
      <c r="C26" s="556"/>
      <c r="D26" s="228">
        <v>0</v>
      </c>
      <c r="E26" s="229">
        <v>0</v>
      </c>
      <c r="F26" s="508">
        <v>0</v>
      </c>
      <c r="G26" s="512"/>
      <c r="H26" s="228">
        <v>0</v>
      </c>
      <c r="I26" s="229">
        <v>0</v>
      </c>
      <c r="J26" s="508">
        <v>0</v>
      </c>
      <c r="K26" s="512"/>
      <c r="L26" s="228">
        <v>0</v>
      </c>
      <c r="M26" s="229">
        <v>0</v>
      </c>
      <c r="N26" s="508">
        <v>0</v>
      </c>
      <c r="O26" s="557"/>
      <c r="P26" s="228">
        <v>0</v>
      </c>
      <c r="Q26" s="229">
        <v>0</v>
      </c>
      <c r="R26" s="517">
        <v>0</v>
      </c>
    </row>
    <row r="27" spans="1:18" ht="12.75">
      <c r="A27" s="504"/>
      <c r="B27" s="556" t="s">
        <v>616</v>
      </c>
      <c r="C27" s="556"/>
      <c r="D27" s="228">
        <v>46</v>
      </c>
      <c r="E27" s="229">
        <v>43</v>
      </c>
      <c r="F27" s="508">
        <v>0.06976744186046512</v>
      </c>
      <c r="G27" s="512"/>
      <c r="H27" s="228">
        <v>0</v>
      </c>
      <c r="I27" s="229">
        <v>0</v>
      </c>
      <c r="J27" s="508" t="s">
        <v>311</v>
      </c>
      <c r="K27" s="512"/>
      <c r="L27" s="228">
        <v>46</v>
      </c>
      <c r="M27" s="229">
        <v>43</v>
      </c>
      <c r="N27" s="508">
        <v>0.06976744186046512</v>
      </c>
      <c r="O27" s="557"/>
      <c r="P27" s="582">
        <v>4.6</v>
      </c>
      <c r="Q27" s="559">
        <v>4.3</v>
      </c>
      <c r="R27" s="517">
        <v>0.25</v>
      </c>
    </row>
    <row r="28" spans="1:18" ht="12.75">
      <c r="A28" s="504"/>
      <c r="B28" s="556" t="s">
        <v>620</v>
      </c>
      <c r="C28" s="556"/>
      <c r="D28" s="228">
        <v>70</v>
      </c>
      <c r="E28" s="229">
        <v>86</v>
      </c>
      <c r="F28" s="508">
        <v>-0.18604651162790697</v>
      </c>
      <c r="G28" s="512"/>
      <c r="H28" s="228">
        <v>0</v>
      </c>
      <c r="I28" s="229">
        <v>0</v>
      </c>
      <c r="J28" s="519" t="s">
        <v>311</v>
      </c>
      <c r="K28" s="512"/>
      <c r="L28" s="228">
        <v>70</v>
      </c>
      <c r="M28" s="229">
        <v>86</v>
      </c>
      <c r="N28" s="508">
        <v>-0.18604651162790697</v>
      </c>
      <c r="O28" s="557"/>
      <c r="P28" s="722">
        <v>7</v>
      </c>
      <c r="Q28" s="559">
        <v>8.6</v>
      </c>
      <c r="R28" s="517">
        <v>-0.2222222222222222</v>
      </c>
    </row>
    <row r="29" spans="1:18" ht="12.75" hidden="1">
      <c r="A29" s="504"/>
      <c r="B29" s="560" t="s">
        <v>617</v>
      </c>
      <c r="C29" s="560"/>
      <c r="D29" s="561">
        <v>153</v>
      </c>
      <c r="E29" s="562">
        <v>171</v>
      </c>
      <c r="F29" s="563">
        <v>-0.10526315789473684</v>
      </c>
      <c r="G29" s="512"/>
      <c r="H29" s="561">
        <v>45</v>
      </c>
      <c r="I29" s="562">
        <v>46</v>
      </c>
      <c r="J29" s="563">
        <v>-0.021739130434782608</v>
      </c>
      <c r="K29" s="512"/>
      <c r="L29" s="561">
        <v>198</v>
      </c>
      <c r="M29" s="562">
        <v>217</v>
      </c>
      <c r="N29" s="563">
        <v>-0.08755760368663594</v>
      </c>
      <c r="O29" s="557"/>
      <c r="P29" s="561">
        <v>60.3</v>
      </c>
      <c r="Q29" s="562">
        <v>63.1</v>
      </c>
      <c r="R29" s="565">
        <v>-0.047619047619047616</v>
      </c>
    </row>
    <row r="30" spans="1:18" ht="12.75" hidden="1">
      <c r="A30" s="504"/>
      <c r="B30" s="556"/>
      <c r="C30" s="556"/>
      <c r="D30" s="228"/>
      <c r="E30" s="229"/>
      <c r="F30" s="519"/>
      <c r="G30" s="512"/>
      <c r="H30" s="228"/>
      <c r="I30" s="229"/>
      <c r="J30" s="519"/>
      <c r="K30" s="512"/>
      <c r="L30" s="228"/>
      <c r="M30" s="229"/>
      <c r="N30" s="519"/>
      <c r="O30" s="557"/>
      <c r="P30" s="228"/>
      <c r="Q30" s="229"/>
      <c r="R30" s="723"/>
    </row>
    <row r="31" spans="1:18" ht="12.75">
      <c r="A31" s="504"/>
      <c r="B31" s="505" t="s">
        <v>286</v>
      </c>
      <c r="C31" s="505"/>
      <c r="D31" s="566">
        <v>153</v>
      </c>
      <c r="E31" s="567">
        <v>171</v>
      </c>
      <c r="F31" s="522">
        <v>-0.10526315789473684</v>
      </c>
      <c r="G31" s="512"/>
      <c r="H31" s="566">
        <v>45</v>
      </c>
      <c r="I31" s="567">
        <v>46</v>
      </c>
      <c r="J31" s="522">
        <v>-0.021739130434782608</v>
      </c>
      <c r="K31" s="512"/>
      <c r="L31" s="566">
        <v>198</v>
      </c>
      <c r="M31" s="567">
        <v>217</v>
      </c>
      <c r="N31" s="522">
        <v>-0.08755760368663594</v>
      </c>
      <c r="O31" s="557"/>
      <c r="P31" s="566">
        <v>60.3</v>
      </c>
      <c r="Q31" s="567">
        <v>63.1</v>
      </c>
      <c r="R31" s="524">
        <v>-0.047619047619047616</v>
      </c>
    </row>
    <row r="32" spans="1:18" ht="12.75">
      <c r="A32" s="504"/>
      <c r="B32" s="505"/>
      <c r="C32" s="554"/>
      <c r="D32" s="550"/>
      <c r="E32" s="550"/>
      <c r="F32" s="550"/>
      <c r="G32" s="550"/>
      <c r="H32" s="550"/>
      <c r="I32" s="550"/>
      <c r="J32" s="550"/>
      <c r="K32" s="512"/>
      <c r="L32" s="550"/>
      <c r="M32" s="550"/>
      <c r="N32" s="550"/>
      <c r="O32" s="552"/>
      <c r="P32" s="553"/>
      <c r="Q32" s="529"/>
      <c r="R32" s="552"/>
    </row>
    <row r="33" spans="1:18" ht="12.75">
      <c r="A33" s="504"/>
      <c r="B33" s="555" t="s">
        <v>619</v>
      </c>
      <c r="C33" s="555"/>
      <c r="D33" s="506"/>
      <c r="E33" s="507"/>
      <c r="F33" s="569"/>
      <c r="G33" s="512"/>
      <c r="H33" s="228"/>
      <c r="I33" s="229"/>
      <c r="J33" s="569"/>
      <c r="K33" s="512"/>
      <c r="L33" s="228"/>
      <c r="M33" s="229"/>
      <c r="N33" s="569"/>
      <c r="O33" s="557"/>
      <c r="P33" s="570"/>
      <c r="Q33" s="721"/>
      <c r="R33" s="517"/>
    </row>
    <row r="34" spans="1:18" ht="12.75">
      <c r="A34" s="504"/>
      <c r="B34" s="556" t="s">
        <v>614</v>
      </c>
      <c r="C34" s="556"/>
      <c r="D34" s="228">
        <v>17</v>
      </c>
      <c r="E34" s="229">
        <v>16</v>
      </c>
      <c r="F34" s="508">
        <v>0.0625</v>
      </c>
      <c r="G34" s="512"/>
      <c r="H34" s="228">
        <v>5</v>
      </c>
      <c r="I34" s="229">
        <v>7</v>
      </c>
      <c r="J34" s="508">
        <v>-0.2857142857142857</v>
      </c>
      <c r="K34" s="512"/>
      <c r="L34" s="228">
        <v>22</v>
      </c>
      <c r="M34" s="229">
        <v>23</v>
      </c>
      <c r="N34" s="508">
        <v>-0.043478260869565216</v>
      </c>
      <c r="O34" s="557"/>
      <c r="P34" s="228">
        <v>6.7</v>
      </c>
      <c r="Q34" s="559">
        <v>8.6</v>
      </c>
      <c r="R34" s="517">
        <v>-0.2222222222222222</v>
      </c>
    </row>
    <row r="35" spans="1:18" ht="12.75">
      <c r="A35" s="504"/>
      <c r="B35" s="556" t="s">
        <v>615</v>
      </c>
      <c r="C35" s="556"/>
      <c r="D35" s="228">
        <v>52</v>
      </c>
      <c r="E35" s="229">
        <v>11</v>
      </c>
      <c r="F35" s="508">
        <v>3.727272727272727</v>
      </c>
      <c r="G35" s="512"/>
      <c r="H35" s="228">
        <v>3</v>
      </c>
      <c r="I35" s="229">
        <v>1</v>
      </c>
      <c r="J35" s="508">
        <v>2</v>
      </c>
      <c r="K35" s="512"/>
      <c r="L35" s="228">
        <v>55</v>
      </c>
      <c r="M35" s="229">
        <v>12</v>
      </c>
      <c r="N35" s="508">
        <v>3.5833333333333335</v>
      </c>
      <c r="O35" s="557"/>
      <c r="P35" s="558">
        <v>8.2</v>
      </c>
      <c r="Q35" s="229">
        <v>2.1</v>
      </c>
      <c r="R35" s="517">
        <v>3</v>
      </c>
    </row>
    <row r="36" spans="1:18" ht="12.75">
      <c r="A36" s="504"/>
      <c r="B36" s="556" t="s">
        <v>455</v>
      </c>
      <c r="C36" s="556"/>
      <c r="D36" s="228">
        <v>79</v>
      </c>
      <c r="E36" s="229">
        <v>65</v>
      </c>
      <c r="F36" s="508">
        <v>0.2153846153846154</v>
      </c>
      <c r="G36" s="512"/>
      <c r="H36" s="228">
        <v>0</v>
      </c>
      <c r="I36" s="229">
        <v>0</v>
      </c>
      <c r="J36" s="508" t="s">
        <v>311</v>
      </c>
      <c r="K36" s="512"/>
      <c r="L36" s="228">
        <v>79</v>
      </c>
      <c r="M36" s="229">
        <v>65</v>
      </c>
      <c r="N36" s="508">
        <v>0.2153846153846154</v>
      </c>
      <c r="O36" s="557"/>
      <c r="P36" s="228">
        <v>7.9</v>
      </c>
      <c r="Q36" s="559">
        <v>6.5</v>
      </c>
      <c r="R36" s="517">
        <v>0.14285714285714285</v>
      </c>
    </row>
    <row r="37" spans="1:18" ht="12.75">
      <c r="A37" s="504"/>
      <c r="B37" s="556" t="s">
        <v>456</v>
      </c>
      <c r="C37" s="556"/>
      <c r="D37" s="228">
        <v>172</v>
      </c>
      <c r="E37" s="229">
        <v>75</v>
      </c>
      <c r="F37" s="508">
        <v>1.2933333333333332</v>
      </c>
      <c r="G37" s="512"/>
      <c r="H37" s="228">
        <v>0</v>
      </c>
      <c r="I37" s="229">
        <v>0</v>
      </c>
      <c r="J37" s="508" t="s">
        <v>311</v>
      </c>
      <c r="K37" s="512"/>
      <c r="L37" s="228">
        <v>172</v>
      </c>
      <c r="M37" s="229">
        <v>75</v>
      </c>
      <c r="N37" s="508">
        <v>1.2933333333333332</v>
      </c>
      <c r="O37" s="557"/>
      <c r="P37" s="228">
        <v>17.2</v>
      </c>
      <c r="Q37" s="559">
        <v>7.5</v>
      </c>
      <c r="R37" s="517">
        <v>1.125</v>
      </c>
    </row>
    <row r="38" spans="1:18" ht="12.75">
      <c r="A38" s="504"/>
      <c r="B38" s="556" t="s">
        <v>457</v>
      </c>
      <c r="C38" s="556"/>
      <c r="D38" s="228">
        <v>0</v>
      </c>
      <c r="E38" s="229">
        <v>0</v>
      </c>
      <c r="F38" s="508" t="s">
        <v>311</v>
      </c>
      <c r="G38" s="512"/>
      <c r="H38" s="228">
        <v>1</v>
      </c>
      <c r="I38" s="229">
        <v>9</v>
      </c>
      <c r="J38" s="508">
        <v>-0.8888888888888888</v>
      </c>
      <c r="K38" s="512"/>
      <c r="L38" s="228">
        <v>1</v>
      </c>
      <c r="M38" s="229">
        <v>9</v>
      </c>
      <c r="N38" s="508">
        <v>-0.8888888888888888</v>
      </c>
      <c r="O38" s="557"/>
      <c r="P38" s="228">
        <v>1</v>
      </c>
      <c r="Q38" s="559">
        <v>9</v>
      </c>
      <c r="R38" s="517">
        <v>-0.8888888888888888</v>
      </c>
    </row>
    <row r="39" spans="1:18" ht="12.75">
      <c r="A39" s="504"/>
      <c r="B39" s="556" t="s">
        <v>616</v>
      </c>
      <c r="C39" s="556"/>
      <c r="D39" s="228">
        <v>318</v>
      </c>
      <c r="E39" s="229">
        <v>151</v>
      </c>
      <c r="F39" s="508">
        <v>1.1059602649006623</v>
      </c>
      <c r="G39" s="512"/>
      <c r="H39" s="228">
        <v>0</v>
      </c>
      <c r="I39" s="229">
        <v>0</v>
      </c>
      <c r="J39" s="519" t="s">
        <v>311</v>
      </c>
      <c r="K39" s="512"/>
      <c r="L39" s="228">
        <v>318</v>
      </c>
      <c r="M39" s="229">
        <v>151</v>
      </c>
      <c r="N39" s="508">
        <v>1.1059602649006623</v>
      </c>
      <c r="O39" s="557"/>
      <c r="P39" s="572">
        <v>31.8</v>
      </c>
      <c r="Q39" s="229">
        <v>15.1</v>
      </c>
      <c r="R39" s="517">
        <v>1.1333333333333333</v>
      </c>
    </row>
    <row r="40" spans="1:18" ht="12.75" hidden="1">
      <c r="A40" s="504"/>
      <c r="B40" s="556"/>
      <c r="C40" s="556"/>
      <c r="D40" s="228"/>
      <c r="E40" s="229"/>
      <c r="F40" s="508"/>
      <c r="G40" s="512"/>
      <c r="H40" s="228"/>
      <c r="I40" s="229"/>
      <c r="J40" s="519"/>
      <c r="K40" s="512"/>
      <c r="L40" s="228"/>
      <c r="M40" s="229"/>
      <c r="N40" s="508"/>
      <c r="O40" s="557"/>
      <c r="P40" s="573"/>
      <c r="Q40" s="559"/>
      <c r="R40" s="517"/>
    </row>
    <row r="41" spans="1:18" ht="12.75">
      <c r="A41" s="504"/>
      <c r="B41" s="560" t="s">
        <v>617</v>
      </c>
      <c r="C41" s="560"/>
      <c r="D41" s="561">
        <v>638</v>
      </c>
      <c r="E41" s="562">
        <v>318</v>
      </c>
      <c r="F41" s="563">
        <v>1.0062893081761006</v>
      </c>
      <c r="G41" s="512"/>
      <c r="H41" s="561">
        <v>9</v>
      </c>
      <c r="I41" s="562">
        <v>17</v>
      </c>
      <c r="J41" s="563">
        <v>-0.47058823529411764</v>
      </c>
      <c r="K41" s="512"/>
      <c r="L41" s="561">
        <v>647</v>
      </c>
      <c r="M41" s="562">
        <v>335</v>
      </c>
      <c r="N41" s="563">
        <v>0.9313432835820895</v>
      </c>
      <c r="O41" s="557"/>
      <c r="P41" s="228">
        <v>72.8</v>
      </c>
      <c r="Q41" s="562">
        <v>48.8</v>
      </c>
      <c r="R41" s="565">
        <v>0.4897959183673469</v>
      </c>
    </row>
    <row r="42" spans="1:18" ht="12.75">
      <c r="A42" s="504"/>
      <c r="B42" s="556" t="s">
        <v>618</v>
      </c>
      <c r="C42" s="556"/>
      <c r="D42" s="228">
        <v>0</v>
      </c>
      <c r="E42" s="229">
        <v>0</v>
      </c>
      <c r="F42" s="519" t="s">
        <v>311</v>
      </c>
      <c r="G42" s="512"/>
      <c r="H42" s="228">
        <v>0</v>
      </c>
      <c r="I42" s="229">
        <v>0</v>
      </c>
      <c r="J42" s="519" t="s">
        <v>311</v>
      </c>
      <c r="K42" s="512"/>
      <c r="L42" s="228">
        <v>0</v>
      </c>
      <c r="M42" s="229">
        <v>0</v>
      </c>
      <c r="N42" s="519" t="s">
        <v>311</v>
      </c>
      <c r="O42" s="557"/>
      <c r="P42" s="228">
        <v>0</v>
      </c>
      <c r="Q42" s="229">
        <v>0</v>
      </c>
      <c r="R42" s="517" t="s">
        <v>311</v>
      </c>
    </row>
    <row r="43" spans="1:18" ht="12.75">
      <c r="A43" s="504"/>
      <c r="B43" s="505" t="s">
        <v>286</v>
      </c>
      <c r="C43" s="505"/>
      <c r="D43" s="566">
        <v>638</v>
      </c>
      <c r="E43" s="567">
        <v>318</v>
      </c>
      <c r="F43" s="522">
        <v>1.0062893081761006</v>
      </c>
      <c r="G43" s="512"/>
      <c r="H43" s="566">
        <v>9</v>
      </c>
      <c r="I43" s="567">
        <v>17</v>
      </c>
      <c r="J43" s="522">
        <v>-0.47058823529411764</v>
      </c>
      <c r="K43" s="512"/>
      <c r="L43" s="566">
        <v>647</v>
      </c>
      <c r="M43" s="567">
        <v>335</v>
      </c>
      <c r="N43" s="522">
        <v>0.9313432835820895</v>
      </c>
      <c r="O43" s="557"/>
      <c r="P43" s="566">
        <v>72.8</v>
      </c>
      <c r="Q43" s="567">
        <v>48.8</v>
      </c>
      <c r="R43" s="524">
        <v>0.4897959183673469</v>
      </c>
    </row>
    <row r="44" spans="1:18" ht="12.75">
      <c r="A44" s="504"/>
      <c r="B44" s="505"/>
      <c r="C44" s="505"/>
      <c r="D44" s="506"/>
      <c r="E44" s="507"/>
      <c r="F44" s="508"/>
      <c r="G44" s="512"/>
      <c r="H44" s="228"/>
      <c r="I44" s="229"/>
      <c r="J44" s="508"/>
      <c r="K44" s="512"/>
      <c r="L44" s="228"/>
      <c r="M44" s="229"/>
      <c r="N44" s="508"/>
      <c r="O44" s="557"/>
      <c r="P44" s="570"/>
      <c r="Q44" s="721"/>
      <c r="R44" s="517"/>
    </row>
    <row r="45" spans="1:18" ht="12.75">
      <c r="A45" s="504"/>
      <c r="B45" s="555" t="s">
        <v>621</v>
      </c>
      <c r="C45" s="505"/>
      <c r="D45" s="506"/>
      <c r="E45" s="507"/>
      <c r="F45" s="508"/>
      <c r="G45" s="512"/>
      <c r="H45" s="228"/>
      <c r="I45" s="229"/>
      <c r="J45" s="508"/>
      <c r="K45" s="512"/>
      <c r="L45" s="228"/>
      <c r="M45" s="229"/>
      <c r="N45" s="508"/>
      <c r="O45" s="557"/>
      <c r="P45" s="570"/>
      <c r="Q45" s="721"/>
      <c r="R45" s="517"/>
    </row>
    <row r="46" spans="1:18" ht="12.75">
      <c r="A46" s="504"/>
      <c r="B46" s="556" t="s">
        <v>455</v>
      </c>
      <c r="C46" s="505"/>
      <c r="D46" s="228">
        <v>0</v>
      </c>
      <c r="E46" s="229">
        <v>9</v>
      </c>
      <c r="F46" s="508">
        <v>0</v>
      </c>
      <c r="G46" s="512"/>
      <c r="H46" s="228">
        <v>0</v>
      </c>
      <c r="I46" s="228">
        <v>0</v>
      </c>
      <c r="J46" s="519" t="s">
        <v>311</v>
      </c>
      <c r="K46" s="512"/>
      <c r="L46" s="228">
        <v>0</v>
      </c>
      <c r="M46" s="229">
        <v>9</v>
      </c>
      <c r="N46" s="508">
        <v>0</v>
      </c>
      <c r="O46" s="557"/>
      <c r="P46" s="558">
        <v>0</v>
      </c>
      <c r="Q46" s="229">
        <v>0.9</v>
      </c>
      <c r="R46" s="517">
        <v>0</v>
      </c>
    </row>
    <row r="47" spans="1:18" ht="12.75">
      <c r="A47" s="504"/>
      <c r="B47" s="556" t="s">
        <v>457</v>
      </c>
      <c r="C47" s="505"/>
      <c r="D47" s="228">
        <v>175</v>
      </c>
      <c r="E47" s="229">
        <v>67</v>
      </c>
      <c r="F47" s="508">
        <v>1.6119402985074627</v>
      </c>
      <c r="G47" s="512"/>
      <c r="H47" s="228">
        <v>1</v>
      </c>
      <c r="I47" s="228">
        <v>0</v>
      </c>
      <c r="J47" s="519" t="s">
        <v>311</v>
      </c>
      <c r="K47" s="512"/>
      <c r="L47" s="228">
        <v>176</v>
      </c>
      <c r="M47" s="229">
        <v>67</v>
      </c>
      <c r="N47" s="508">
        <v>1.626865671641791</v>
      </c>
      <c r="O47" s="557"/>
      <c r="P47" s="558">
        <v>18.5</v>
      </c>
      <c r="Q47" s="229">
        <v>6.7</v>
      </c>
      <c r="R47" s="517">
        <v>1.7142857142857142</v>
      </c>
    </row>
    <row r="48" spans="1:18" ht="12.75">
      <c r="A48" s="504"/>
      <c r="B48" s="556" t="s">
        <v>616</v>
      </c>
      <c r="C48" s="505"/>
      <c r="D48" s="228">
        <v>25</v>
      </c>
      <c r="E48" s="229">
        <v>4</v>
      </c>
      <c r="F48" s="508">
        <v>5.25</v>
      </c>
      <c r="G48" s="512"/>
      <c r="H48" s="228">
        <v>0</v>
      </c>
      <c r="I48" s="228">
        <v>0</v>
      </c>
      <c r="J48" s="519" t="s">
        <v>311</v>
      </c>
      <c r="K48" s="512"/>
      <c r="L48" s="228">
        <v>25</v>
      </c>
      <c r="M48" s="229">
        <v>4</v>
      </c>
      <c r="N48" s="508">
        <v>5.25</v>
      </c>
      <c r="O48" s="557"/>
      <c r="P48" s="228">
        <v>2.5</v>
      </c>
      <c r="Q48" s="229">
        <v>0.4</v>
      </c>
      <c r="R48" s="723" t="s">
        <v>311</v>
      </c>
    </row>
    <row r="49" spans="1:18" ht="12.75">
      <c r="A49" s="504"/>
      <c r="B49" s="505" t="s">
        <v>286</v>
      </c>
      <c r="C49" s="505"/>
      <c r="D49" s="566">
        <v>200</v>
      </c>
      <c r="E49" s="567">
        <v>80</v>
      </c>
      <c r="F49" s="522">
        <v>1.5</v>
      </c>
      <c r="G49" s="512"/>
      <c r="H49" s="566">
        <v>1</v>
      </c>
      <c r="I49" s="567">
        <v>0</v>
      </c>
      <c r="J49" s="578" t="s">
        <v>311</v>
      </c>
      <c r="K49" s="512"/>
      <c r="L49" s="566">
        <v>201</v>
      </c>
      <c r="M49" s="567">
        <v>80</v>
      </c>
      <c r="N49" s="522">
        <v>1.5125</v>
      </c>
      <c r="O49" s="557"/>
      <c r="P49" s="566">
        <v>21</v>
      </c>
      <c r="Q49" s="567">
        <v>8</v>
      </c>
      <c r="R49" s="524">
        <v>1.625</v>
      </c>
    </row>
    <row r="50" spans="1:18" ht="12.75">
      <c r="A50" s="504"/>
      <c r="B50" s="505"/>
      <c r="C50" s="505"/>
      <c r="D50" s="506"/>
      <c r="E50" s="507"/>
      <c r="F50" s="508"/>
      <c r="G50" s="512"/>
      <c r="H50" s="228"/>
      <c r="I50" s="229"/>
      <c r="J50" s="508"/>
      <c r="K50" s="512"/>
      <c r="L50" s="228"/>
      <c r="M50" s="229"/>
      <c r="N50" s="508"/>
      <c r="O50" s="557"/>
      <c r="P50" s="570"/>
      <c r="Q50" s="721"/>
      <c r="R50" s="517"/>
    </row>
    <row r="51" spans="1:18" ht="12.75">
      <c r="A51" s="504"/>
      <c r="B51" s="555" t="s">
        <v>459</v>
      </c>
      <c r="C51" s="555"/>
      <c r="D51" s="506"/>
      <c r="E51" s="507"/>
      <c r="F51" s="569"/>
      <c r="G51" s="512"/>
      <c r="H51" s="228"/>
      <c r="I51" s="229"/>
      <c r="J51" s="569"/>
      <c r="K51" s="512"/>
      <c r="L51" s="228"/>
      <c r="M51" s="229"/>
      <c r="N51" s="569"/>
      <c r="O51" s="557"/>
      <c r="P51" s="570"/>
      <c r="Q51" s="721"/>
      <c r="R51" s="517"/>
    </row>
    <row r="52" spans="1:18" ht="12.75">
      <c r="A52" s="504"/>
      <c r="B52" s="556" t="s">
        <v>614</v>
      </c>
      <c r="C52" s="556"/>
      <c r="D52" s="228">
        <v>20</v>
      </c>
      <c r="E52" s="229">
        <v>19</v>
      </c>
      <c r="F52" s="508">
        <v>0.05263157894736842</v>
      </c>
      <c r="G52" s="512"/>
      <c r="H52" s="228">
        <v>7</v>
      </c>
      <c r="I52" s="229">
        <v>10</v>
      </c>
      <c r="J52" s="508">
        <v>-0.3</v>
      </c>
      <c r="K52" s="512"/>
      <c r="L52" s="228">
        <v>27</v>
      </c>
      <c r="M52" s="229">
        <v>29</v>
      </c>
      <c r="N52" s="508">
        <v>-0.06896551724137931</v>
      </c>
      <c r="O52" s="557"/>
      <c r="P52" s="228">
        <v>9</v>
      </c>
      <c r="Q52" s="229">
        <v>11.9</v>
      </c>
      <c r="R52" s="517">
        <v>-0.25</v>
      </c>
    </row>
    <row r="53" spans="1:18" ht="12.75">
      <c r="A53" s="504"/>
      <c r="B53" s="556" t="s">
        <v>615</v>
      </c>
      <c r="C53" s="556"/>
      <c r="D53" s="228">
        <v>89</v>
      </c>
      <c r="E53" s="229">
        <v>53</v>
      </c>
      <c r="F53" s="508">
        <v>0.6792452830188679</v>
      </c>
      <c r="G53" s="512"/>
      <c r="H53" s="228">
        <v>48</v>
      </c>
      <c r="I53" s="229">
        <v>47</v>
      </c>
      <c r="J53" s="508">
        <v>0.02127659574468085</v>
      </c>
      <c r="K53" s="512"/>
      <c r="L53" s="228">
        <v>137</v>
      </c>
      <c r="M53" s="229">
        <v>100</v>
      </c>
      <c r="N53" s="508">
        <v>0.37</v>
      </c>
      <c r="O53" s="557"/>
      <c r="P53" s="228">
        <v>56.9</v>
      </c>
      <c r="Q53" s="229">
        <v>52.3</v>
      </c>
      <c r="R53" s="517">
        <v>0.09615384615384616</v>
      </c>
    </row>
    <row r="54" spans="1:18" ht="12.75">
      <c r="A54" s="504"/>
      <c r="B54" s="556" t="s">
        <v>455</v>
      </c>
      <c r="C54" s="556"/>
      <c r="D54" s="228">
        <v>82</v>
      </c>
      <c r="E54" s="229">
        <v>77</v>
      </c>
      <c r="F54" s="508">
        <v>0.06493506493506493</v>
      </c>
      <c r="G54" s="512"/>
      <c r="H54" s="228">
        <v>0</v>
      </c>
      <c r="I54" s="229">
        <v>0</v>
      </c>
      <c r="J54" s="508">
        <v>0</v>
      </c>
      <c r="K54" s="512"/>
      <c r="L54" s="228">
        <v>82</v>
      </c>
      <c r="M54" s="229">
        <v>77</v>
      </c>
      <c r="N54" s="508">
        <v>0.06493506493506493</v>
      </c>
      <c r="O54" s="557"/>
      <c r="P54" s="228">
        <v>8.2</v>
      </c>
      <c r="Q54" s="229">
        <v>7.7</v>
      </c>
      <c r="R54" s="517">
        <v>0</v>
      </c>
    </row>
    <row r="55" spans="1:18" ht="12.75">
      <c r="A55" s="504"/>
      <c r="B55" s="556" t="s">
        <v>456</v>
      </c>
      <c r="C55" s="556"/>
      <c r="D55" s="228">
        <v>172</v>
      </c>
      <c r="E55" s="229">
        <v>75</v>
      </c>
      <c r="F55" s="508">
        <v>1.2933333333333332</v>
      </c>
      <c r="G55" s="512"/>
      <c r="H55" s="228">
        <v>0</v>
      </c>
      <c r="I55" s="229">
        <v>0</v>
      </c>
      <c r="J55" s="508">
        <v>0</v>
      </c>
      <c r="K55" s="512"/>
      <c r="L55" s="228">
        <v>172</v>
      </c>
      <c r="M55" s="229">
        <v>75</v>
      </c>
      <c r="N55" s="508">
        <v>1.2933333333333332</v>
      </c>
      <c r="O55" s="557"/>
      <c r="P55" s="228">
        <v>17.2</v>
      </c>
      <c r="Q55" s="229">
        <v>7.5</v>
      </c>
      <c r="R55" s="517">
        <v>1.125</v>
      </c>
    </row>
    <row r="56" spans="1:18" ht="12.75">
      <c r="A56" s="504"/>
      <c r="B56" s="556" t="s">
        <v>457</v>
      </c>
      <c r="C56" s="556"/>
      <c r="D56" s="228">
        <v>175</v>
      </c>
      <c r="E56" s="229">
        <v>67</v>
      </c>
      <c r="F56" s="508">
        <v>1.6119402985074627</v>
      </c>
      <c r="G56" s="512"/>
      <c r="H56" s="228">
        <v>2</v>
      </c>
      <c r="I56" s="229">
        <v>10</v>
      </c>
      <c r="J56" s="508">
        <v>-0.8</v>
      </c>
      <c r="K56" s="512"/>
      <c r="L56" s="228">
        <v>177</v>
      </c>
      <c r="M56" s="229">
        <v>77</v>
      </c>
      <c r="N56" s="508">
        <v>1.2987012987012987</v>
      </c>
      <c r="O56" s="557"/>
      <c r="P56" s="228">
        <v>19.5</v>
      </c>
      <c r="Q56" s="229">
        <v>16.7</v>
      </c>
      <c r="R56" s="517">
        <v>0.17647058823529413</v>
      </c>
    </row>
    <row r="57" spans="1:18" ht="12.75">
      <c r="A57" s="504"/>
      <c r="B57" s="556" t="s">
        <v>616</v>
      </c>
      <c r="C57" s="556"/>
      <c r="D57" s="228">
        <v>544</v>
      </c>
      <c r="E57" s="229">
        <v>356</v>
      </c>
      <c r="F57" s="508">
        <v>0.5280898876404494</v>
      </c>
      <c r="G57" s="512"/>
      <c r="H57" s="228">
        <v>0</v>
      </c>
      <c r="I57" s="229">
        <v>0</v>
      </c>
      <c r="J57" s="519" t="s">
        <v>311</v>
      </c>
      <c r="K57" s="512"/>
      <c r="L57" s="228">
        <v>544</v>
      </c>
      <c r="M57" s="229">
        <v>356</v>
      </c>
      <c r="N57" s="508">
        <v>0.5280898876404494</v>
      </c>
      <c r="O57" s="557"/>
      <c r="P57" s="228">
        <v>54.4</v>
      </c>
      <c r="Q57" s="229">
        <v>35.6</v>
      </c>
      <c r="R57" s="517">
        <v>0.5</v>
      </c>
    </row>
    <row r="58" spans="1:18" ht="12.75">
      <c r="A58" s="504"/>
      <c r="B58" s="556" t="s">
        <v>620</v>
      </c>
      <c r="C58" s="556"/>
      <c r="D58" s="228">
        <v>70</v>
      </c>
      <c r="E58" s="229">
        <v>86</v>
      </c>
      <c r="F58" s="508">
        <v>-0.18604651162790697</v>
      </c>
      <c r="G58" s="512"/>
      <c r="H58" s="228">
        <v>0</v>
      </c>
      <c r="I58" s="229">
        <v>0</v>
      </c>
      <c r="J58" s="519" t="s">
        <v>311</v>
      </c>
      <c r="K58" s="512"/>
      <c r="L58" s="228">
        <v>70</v>
      </c>
      <c r="M58" s="229">
        <v>86</v>
      </c>
      <c r="N58" s="508">
        <v>-0.18604651162790697</v>
      </c>
      <c r="O58" s="557"/>
      <c r="P58" s="228">
        <v>7</v>
      </c>
      <c r="Q58" s="229">
        <v>8.6</v>
      </c>
      <c r="R58" s="517">
        <v>-0.2222222222222222</v>
      </c>
    </row>
    <row r="59" spans="1:18" ht="12.75">
      <c r="A59" s="504"/>
      <c r="B59" s="560" t="s">
        <v>617</v>
      </c>
      <c r="C59" s="560"/>
      <c r="D59" s="561">
        <v>1152</v>
      </c>
      <c r="E59" s="562">
        <v>733</v>
      </c>
      <c r="F59" s="563">
        <v>0.5716234652114598</v>
      </c>
      <c r="G59" s="512"/>
      <c r="H59" s="561">
        <v>57</v>
      </c>
      <c r="I59" s="562">
        <v>67</v>
      </c>
      <c r="J59" s="563">
        <v>-0.14925373134328357</v>
      </c>
      <c r="K59" s="512"/>
      <c r="L59" s="561">
        <v>1209</v>
      </c>
      <c r="M59" s="562">
        <v>800</v>
      </c>
      <c r="N59" s="563">
        <v>0.51125</v>
      </c>
      <c r="O59" s="557"/>
      <c r="P59" s="579">
        <v>172.2</v>
      </c>
      <c r="Q59" s="562">
        <v>140.3</v>
      </c>
      <c r="R59" s="565">
        <v>0.22857142857142856</v>
      </c>
    </row>
    <row r="60" spans="1:18" ht="12.75">
      <c r="A60" s="504"/>
      <c r="B60" s="556" t="s">
        <v>618</v>
      </c>
      <c r="C60" s="556"/>
      <c r="D60" s="228">
        <v>0</v>
      </c>
      <c r="E60" s="229">
        <v>0</v>
      </c>
      <c r="F60" s="508">
        <v>0</v>
      </c>
      <c r="G60" s="512"/>
      <c r="H60" s="228">
        <v>0</v>
      </c>
      <c r="I60" s="228">
        <v>0</v>
      </c>
      <c r="J60" s="519" t="s">
        <v>311</v>
      </c>
      <c r="K60" s="512"/>
      <c r="L60" s="228">
        <v>0</v>
      </c>
      <c r="M60" s="229">
        <v>0</v>
      </c>
      <c r="N60" s="508">
        <v>0</v>
      </c>
      <c r="O60" s="557"/>
      <c r="P60" s="228">
        <v>0</v>
      </c>
      <c r="Q60" s="229">
        <v>0</v>
      </c>
      <c r="R60" s="517" t="s">
        <v>311</v>
      </c>
    </row>
    <row r="61" spans="1:18" ht="12.75">
      <c r="A61" s="504"/>
      <c r="B61" s="505" t="s">
        <v>622</v>
      </c>
      <c r="C61" s="514"/>
      <c r="D61" s="566">
        <v>1152</v>
      </c>
      <c r="E61" s="567">
        <v>733</v>
      </c>
      <c r="F61" s="522">
        <v>0.5716234652114598</v>
      </c>
      <c r="G61" s="512"/>
      <c r="H61" s="566">
        <v>57</v>
      </c>
      <c r="I61" s="567">
        <v>67</v>
      </c>
      <c r="J61" s="522">
        <v>-0.14925373134328357</v>
      </c>
      <c r="K61" s="512"/>
      <c r="L61" s="566">
        <v>1209</v>
      </c>
      <c r="M61" s="567">
        <v>800</v>
      </c>
      <c r="N61" s="522">
        <v>0.51125</v>
      </c>
      <c r="O61" s="557"/>
      <c r="P61" s="566">
        <v>172.2</v>
      </c>
      <c r="Q61" s="567">
        <v>140.3</v>
      </c>
      <c r="R61" s="524">
        <v>0.22857142857142856</v>
      </c>
    </row>
    <row r="62" spans="1:18" ht="12.75" customHeight="1">
      <c r="A62" s="504"/>
      <c r="B62" s="514"/>
      <c r="C62" s="505"/>
      <c r="D62" s="612"/>
      <c r="E62" s="613"/>
      <c r="F62" s="588"/>
      <c r="G62" s="550"/>
      <c r="H62" s="678"/>
      <c r="I62" s="581"/>
      <c r="J62" s="588"/>
      <c r="K62" s="512"/>
      <c r="L62" s="678"/>
      <c r="M62" s="581"/>
      <c r="N62" s="588"/>
      <c r="O62" s="552"/>
      <c r="P62" s="724"/>
      <c r="Q62" s="720"/>
      <c r="R62" s="725"/>
    </row>
    <row r="63" spans="1:18" ht="14.25">
      <c r="A63" s="504"/>
      <c r="B63" s="555" t="s">
        <v>460</v>
      </c>
      <c r="C63" s="555"/>
      <c r="D63" s="506"/>
      <c r="E63" s="507"/>
      <c r="F63" s="508"/>
      <c r="G63" s="512"/>
      <c r="H63" s="228"/>
      <c r="I63" s="229"/>
      <c r="J63" s="508"/>
      <c r="K63" s="512"/>
      <c r="L63" s="228"/>
      <c r="M63" s="229"/>
      <c r="N63" s="508"/>
      <c r="O63" s="557"/>
      <c r="P63" s="570"/>
      <c r="Q63" s="721"/>
      <c r="R63" s="517"/>
    </row>
    <row r="64" spans="1:18" ht="12.75">
      <c r="A64" s="504"/>
      <c r="B64" s="514" t="s">
        <v>623</v>
      </c>
      <c r="C64" s="556"/>
      <c r="D64" s="678">
        <v>18</v>
      </c>
      <c r="E64" s="581">
        <v>17</v>
      </c>
      <c r="F64" s="508">
        <v>0.058823529411764705</v>
      </c>
      <c r="G64" s="512"/>
      <c r="H64" s="678">
        <v>0</v>
      </c>
      <c r="I64" s="581">
        <v>0</v>
      </c>
      <c r="J64" s="519" t="s">
        <v>311</v>
      </c>
      <c r="K64" s="512"/>
      <c r="L64" s="228">
        <v>18</v>
      </c>
      <c r="M64" s="229">
        <v>17</v>
      </c>
      <c r="N64" s="508">
        <v>0.058823529411764705</v>
      </c>
      <c r="O64" s="557"/>
      <c r="P64" s="558">
        <v>1.8</v>
      </c>
      <c r="Q64" s="559">
        <v>1.7</v>
      </c>
      <c r="R64" s="517">
        <v>0</v>
      </c>
    </row>
    <row r="65" spans="1:18" ht="12.75">
      <c r="A65" s="504"/>
      <c r="B65" s="505" t="s">
        <v>624</v>
      </c>
      <c r="C65" s="505"/>
      <c r="D65" s="566">
        <v>18</v>
      </c>
      <c r="E65" s="567">
        <v>17</v>
      </c>
      <c r="F65" s="522">
        <v>0.058823529411764705</v>
      </c>
      <c r="G65" s="512"/>
      <c r="H65" s="566">
        <v>0</v>
      </c>
      <c r="I65" s="567">
        <v>0</v>
      </c>
      <c r="J65" s="522" t="s">
        <v>311</v>
      </c>
      <c r="K65" s="512"/>
      <c r="L65" s="566">
        <v>18</v>
      </c>
      <c r="M65" s="567">
        <v>17</v>
      </c>
      <c r="N65" s="522">
        <v>0.058823529411764705</v>
      </c>
      <c r="O65" s="557"/>
      <c r="P65" s="566">
        <v>1.8</v>
      </c>
      <c r="Q65" s="567">
        <v>1.7</v>
      </c>
      <c r="R65" s="524">
        <v>0</v>
      </c>
    </row>
    <row r="66" spans="1:18" ht="12.75">
      <c r="A66" s="504"/>
      <c r="B66" s="505"/>
      <c r="C66" s="505"/>
      <c r="D66" s="506"/>
      <c r="E66" s="507"/>
      <c r="F66" s="508"/>
      <c r="G66" s="512"/>
      <c r="H66" s="228"/>
      <c r="I66" s="229"/>
      <c r="J66" s="508"/>
      <c r="K66" s="512"/>
      <c r="L66" s="228"/>
      <c r="M66" s="229"/>
      <c r="N66" s="508"/>
      <c r="O66" s="557"/>
      <c r="P66" s="228"/>
      <c r="Q66" s="229"/>
      <c r="R66" s="517"/>
    </row>
    <row r="67" spans="1:18" ht="12.75">
      <c r="A67" s="504"/>
      <c r="B67" s="505" t="s">
        <v>625</v>
      </c>
      <c r="C67" s="505"/>
      <c r="D67" s="566">
        <v>1170</v>
      </c>
      <c r="E67" s="567">
        <v>750</v>
      </c>
      <c r="F67" s="522">
        <v>0.56</v>
      </c>
      <c r="G67" s="512"/>
      <c r="H67" s="566">
        <v>57</v>
      </c>
      <c r="I67" s="567">
        <v>67</v>
      </c>
      <c r="J67" s="522">
        <v>-0.14925373134328357</v>
      </c>
      <c r="K67" s="512"/>
      <c r="L67" s="566">
        <v>1227</v>
      </c>
      <c r="M67" s="567">
        <v>817</v>
      </c>
      <c r="N67" s="522">
        <v>0.5018359853121175</v>
      </c>
      <c r="O67" s="557"/>
      <c r="P67" s="566">
        <v>174</v>
      </c>
      <c r="Q67" s="567">
        <v>142</v>
      </c>
      <c r="R67" s="524">
        <v>0.22535211267605634</v>
      </c>
    </row>
    <row r="68" spans="1:18" ht="12.75">
      <c r="A68" s="504"/>
      <c r="B68" s="505"/>
      <c r="C68" s="505"/>
      <c r="D68" s="506"/>
      <c r="E68" s="507"/>
      <c r="F68" s="508"/>
      <c r="G68" s="512"/>
      <c r="H68" s="228"/>
      <c r="I68" s="229"/>
      <c r="J68" s="508"/>
      <c r="K68" s="512"/>
      <c r="L68" s="228"/>
      <c r="M68" s="229"/>
      <c r="N68" s="508"/>
      <c r="O68" s="557"/>
      <c r="P68" s="228"/>
      <c r="Q68" s="721"/>
      <c r="R68" s="517"/>
    </row>
    <row r="69" spans="1:18" ht="14.25">
      <c r="A69" s="504"/>
      <c r="B69" s="555" t="s">
        <v>461</v>
      </c>
      <c r="C69" s="555"/>
      <c r="D69" s="506"/>
      <c r="E69" s="507"/>
      <c r="F69" s="569"/>
      <c r="G69" s="512"/>
      <c r="H69" s="228"/>
      <c r="I69" s="229"/>
      <c r="J69" s="569"/>
      <c r="K69" s="512"/>
      <c r="L69" s="228"/>
      <c r="M69" s="229"/>
      <c r="N69" s="569"/>
      <c r="O69" s="557"/>
      <c r="P69" s="570"/>
      <c r="Q69" s="721"/>
      <c r="R69" s="517"/>
    </row>
    <row r="70" spans="1:18" ht="12.75">
      <c r="A70" s="504"/>
      <c r="B70" s="556" t="s">
        <v>627</v>
      </c>
      <c r="C70" s="556"/>
      <c r="D70" s="228">
        <v>241</v>
      </c>
      <c r="E70" s="229">
        <v>421</v>
      </c>
      <c r="F70" s="508">
        <v>-0.42755344418052255</v>
      </c>
      <c r="G70" s="512"/>
      <c r="H70" s="228">
        <v>0</v>
      </c>
      <c r="I70" s="229">
        <v>0</v>
      </c>
      <c r="J70" s="519" t="s">
        <v>311</v>
      </c>
      <c r="K70" s="512"/>
      <c r="L70" s="228">
        <v>241</v>
      </c>
      <c r="M70" s="229">
        <v>421</v>
      </c>
      <c r="N70" s="508">
        <v>-0.42755344418052255</v>
      </c>
      <c r="O70" s="557"/>
      <c r="P70" s="582">
        <v>24.1</v>
      </c>
      <c r="Q70" s="559">
        <v>42.1</v>
      </c>
      <c r="R70" s="517">
        <v>-0.42857142857142855</v>
      </c>
    </row>
    <row r="71" spans="1:18" ht="12.75">
      <c r="A71" s="504"/>
      <c r="B71" s="556" t="s">
        <v>462</v>
      </c>
      <c r="C71" s="556"/>
      <c r="D71" s="228">
        <v>87</v>
      </c>
      <c r="E71" s="229">
        <v>68</v>
      </c>
      <c r="F71" s="508">
        <v>0.27941176470588236</v>
      </c>
      <c r="G71" s="512"/>
      <c r="H71" s="228">
        <v>0</v>
      </c>
      <c r="I71" s="229">
        <v>0</v>
      </c>
      <c r="J71" s="519" t="s">
        <v>311</v>
      </c>
      <c r="K71" s="512"/>
      <c r="L71" s="228">
        <v>87</v>
      </c>
      <c r="M71" s="229">
        <v>68</v>
      </c>
      <c r="N71" s="508">
        <v>0.27941176470588236</v>
      </c>
      <c r="O71" s="557"/>
      <c r="P71" s="582">
        <v>8.7</v>
      </c>
      <c r="Q71" s="559">
        <v>6.8</v>
      </c>
      <c r="R71" s="517">
        <v>0.2857142857142857</v>
      </c>
    </row>
    <row r="72" spans="1:18" ht="12.75">
      <c r="A72" s="504"/>
      <c r="B72" s="556" t="s">
        <v>628</v>
      </c>
      <c r="C72" s="556"/>
      <c r="D72" s="228">
        <v>533</v>
      </c>
      <c r="E72" s="229">
        <v>468</v>
      </c>
      <c r="F72" s="508">
        <v>0.1388888888888889</v>
      </c>
      <c r="G72" s="512"/>
      <c r="H72" s="228">
        <v>0</v>
      </c>
      <c r="I72" s="229">
        <v>0</v>
      </c>
      <c r="J72" s="519" t="s">
        <v>311</v>
      </c>
      <c r="K72" s="512"/>
      <c r="L72" s="228">
        <v>533</v>
      </c>
      <c r="M72" s="229">
        <v>468</v>
      </c>
      <c r="N72" s="508">
        <v>0.1388888888888889</v>
      </c>
      <c r="O72" s="557"/>
      <c r="P72" s="582">
        <v>53.3</v>
      </c>
      <c r="Q72" s="559">
        <v>46.8</v>
      </c>
      <c r="R72" s="517">
        <v>0.1276595744680851</v>
      </c>
    </row>
    <row r="73" spans="1:21" ht="12.75">
      <c r="A73" s="504"/>
      <c r="B73" s="556" t="s">
        <v>507</v>
      </c>
      <c r="C73" s="556"/>
      <c r="D73" s="228">
        <v>0</v>
      </c>
      <c r="E73" s="229">
        <v>0</v>
      </c>
      <c r="F73" s="508" t="s">
        <v>311</v>
      </c>
      <c r="G73" s="512"/>
      <c r="H73" s="228">
        <v>7</v>
      </c>
      <c r="I73" s="229">
        <v>5</v>
      </c>
      <c r="J73" s="519">
        <v>0.4</v>
      </c>
      <c r="K73" s="512"/>
      <c r="L73" s="228">
        <v>7</v>
      </c>
      <c r="M73" s="229">
        <v>5</v>
      </c>
      <c r="N73" s="508">
        <v>0.4</v>
      </c>
      <c r="O73" s="557"/>
      <c r="P73" s="228">
        <v>7</v>
      </c>
      <c r="Q73" s="229">
        <v>5</v>
      </c>
      <c r="R73" s="517">
        <v>0.4</v>
      </c>
      <c r="U73" s="518"/>
    </row>
    <row r="74" spans="1:21" ht="12.75">
      <c r="A74" s="504"/>
      <c r="B74" s="560" t="s">
        <v>171</v>
      </c>
      <c r="C74" s="560"/>
      <c r="D74" s="561">
        <v>861</v>
      </c>
      <c r="E74" s="562">
        <v>957</v>
      </c>
      <c r="F74" s="563">
        <v>-0.10031347962382445</v>
      </c>
      <c r="G74" s="512"/>
      <c r="H74" s="561">
        <v>7</v>
      </c>
      <c r="I74" s="562">
        <v>5</v>
      </c>
      <c r="J74" s="563">
        <v>0.4</v>
      </c>
      <c r="K74" s="512"/>
      <c r="L74" s="561">
        <v>868</v>
      </c>
      <c r="M74" s="562">
        <v>962</v>
      </c>
      <c r="N74" s="563">
        <v>-0.09771309771309772</v>
      </c>
      <c r="O74" s="557"/>
      <c r="P74" s="579">
        <v>93.1</v>
      </c>
      <c r="Q74" s="562">
        <v>100.7</v>
      </c>
      <c r="R74" s="565">
        <v>-0.07920792079207921</v>
      </c>
      <c r="U74" s="518"/>
    </row>
    <row r="75" spans="1:21" ht="12.75">
      <c r="A75" s="504"/>
      <c r="B75" s="556" t="s">
        <v>640</v>
      </c>
      <c r="C75" s="556"/>
      <c r="D75" s="228">
        <v>13</v>
      </c>
      <c r="E75" s="229">
        <v>186</v>
      </c>
      <c r="F75" s="508">
        <v>-0.9301075268817204</v>
      </c>
      <c r="G75" s="512"/>
      <c r="H75" s="228">
        <v>0</v>
      </c>
      <c r="I75" s="229">
        <v>0</v>
      </c>
      <c r="J75" s="519" t="s">
        <v>311</v>
      </c>
      <c r="K75" s="512"/>
      <c r="L75" s="228">
        <v>13</v>
      </c>
      <c r="M75" s="229">
        <v>186</v>
      </c>
      <c r="N75" s="508">
        <v>-0.9301075268817204</v>
      </c>
      <c r="O75" s="557"/>
      <c r="P75" s="228">
        <v>1.3</v>
      </c>
      <c r="Q75" s="229">
        <v>18.6</v>
      </c>
      <c r="R75" s="517">
        <v>-0.9473684210526315</v>
      </c>
      <c r="U75" s="518"/>
    </row>
    <row r="76" spans="1:21" ht="12.75">
      <c r="A76" s="504"/>
      <c r="B76" s="556" t="s">
        <v>641</v>
      </c>
      <c r="C76" s="556"/>
      <c r="D76" s="228">
        <v>277</v>
      </c>
      <c r="E76" s="229">
        <v>279</v>
      </c>
      <c r="F76" s="508">
        <v>-0.007168458781362007</v>
      </c>
      <c r="G76" s="512"/>
      <c r="H76" s="228">
        <v>0</v>
      </c>
      <c r="I76" s="229">
        <v>0</v>
      </c>
      <c r="J76" s="519" t="s">
        <v>311</v>
      </c>
      <c r="K76" s="512"/>
      <c r="L76" s="228">
        <v>277</v>
      </c>
      <c r="M76" s="229">
        <v>279</v>
      </c>
      <c r="N76" s="508">
        <v>-0.007168458781362007</v>
      </c>
      <c r="O76" s="557"/>
      <c r="P76" s="228">
        <v>27.7</v>
      </c>
      <c r="Q76" s="559">
        <v>27.9</v>
      </c>
      <c r="R76" s="517">
        <v>0</v>
      </c>
      <c r="T76" s="726"/>
      <c r="U76" s="518"/>
    </row>
    <row r="77" spans="1:21" ht="12.75">
      <c r="A77" s="504"/>
      <c r="B77" s="505" t="s">
        <v>642</v>
      </c>
      <c r="C77" s="505"/>
      <c r="D77" s="566">
        <v>1151</v>
      </c>
      <c r="E77" s="567">
        <v>1422</v>
      </c>
      <c r="F77" s="522">
        <v>-0.19057665260196907</v>
      </c>
      <c r="G77" s="512"/>
      <c r="H77" s="566">
        <v>7</v>
      </c>
      <c r="I77" s="567">
        <v>5</v>
      </c>
      <c r="J77" s="522">
        <v>0.4</v>
      </c>
      <c r="K77" s="512"/>
      <c r="L77" s="566">
        <v>1158</v>
      </c>
      <c r="M77" s="567">
        <v>1427</v>
      </c>
      <c r="N77" s="522">
        <v>-0.1885073580939033</v>
      </c>
      <c r="O77" s="557"/>
      <c r="P77" s="566">
        <v>122.1</v>
      </c>
      <c r="Q77" s="567">
        <v>147.2</v>
      </c>
      <c r="R77" s="524">
        <v>-0.17006802721088435</v>
      </c>
      <c r="U77" s="518"/>
    </row>
    <row r="78" spans="1:18" ht="12.75">
      <c r="A78" s="504"/>
      <c r="B78" s="505"/>
      <c r="C78" s="505"/>
      <c r="D78" s="506"/>
      <c r="E78" s="507"/>
      <c r="F78" s="569"/>
      <c r="G78" s="512"/>
      <c r="H78" s="228"/>
      <c r="I78" s="229"/>
      <c r="J78" s="569"/>
      <c r="K78" s="512"/>
      <c r="L78" s="228"/>
      <c r="M78" s="229"/>
      <c r="N78" s="569"/>
      <c r="O78" s="557"/>
      <c r="P78" s="570"/>
      <c r="Q78" s="721"/>
      <c r="R78" s="517"/>
    </row>
    <row r="79" spans="1:18" ht="13.5" customHeight="1">
      <c r="A79" s="504"/>
      <c r="B79" s="555" t="s">
        <v>463</v>
      </c>
      <c r="C79" s="555"/>
      <c r="D79" s="506"/>
      <c r="E79" s="507"/>
      <c r="F79" s="727"/>
      <c r="G79" s="587"/>
      <c r="H79" s="228"/>
      <c r="I79" s="229"/>
      <c r="J79" s="515"/>
      <c r="K79" s="515"/>
      <c r="L79" s="228"/>
      <c r="M79" s="229"/>
      <c r="N79" s="515"/>
      <c r="O79" s="552"/>
      <c r="P79" s="570"/>
      <c r="Q79" s="721"/>
      <c r="R79" s="728"/>
    </row>
    <row r="80" spans="1:18" ht="13.5" customHeight="1">
      <c r="A80" s="504"/>
      <c r="B80" s="556" t="s">
        <v>464</v>
      </c>
      <c r="C80" s="555"/>
      <c r="D80" s="228">
        <v>2</v>
      </c>
      <c r="E80" s="229">
        <v>3</v>
      </c>
      <c r="F80" s="508">
        <v>-0.3333333333333333</v>
      </c>
      <c r="G80" s="587"/>
      <c r="H80" s="228">
        <v>3.3</v>
      </c>
      <c r="I80" s="229">
        <v>3</v>
      </c>
      <c r="J80" s="508">
        <v>0</v>
      </c>
      <c r="K80" s="588"/>
      <c r="L80" s="228">
        <v>5.3</v>
      </c>
      <c r="M80" s="229">
        <v>6</v>
      </c>
      <c r="N80" s="508">
        <v>-0.16666666666666666</v>
      </c>
      <c r="O80" s="552"/>
      <c r="P80" s="582">
        <v>3.5</v>
      </c>
      <c r="Q80" s="229">
        <v>3.3</v>
      </c>
      <c r="R80" s="517">
        <v>0.3333333333333333</v>
      </c>
    </row>
    <row r="81" spans="1:18" ht="13.5" customHeight="1">
      <c r="A81" s="504"/>
      <c r="B81" s="556" t="s">
        <v>590</v>
      </c>
      <c r="C81" s="555"/>
      <c r="D81" s="228">
        <v>56</v>
      </c>
      <c r="E81" s="229">
        <v>42</v>
      </c>
      <c r="F81" s="508">
        <v>0.3333333333333333</v>
      </c>
      <c r="G81" s="587"/>
      <c r="H81" s="228">
        <v>19</v>
      </c>
      <c r="I81" s="229">
        <v>20</v>
      </c>
      <c r="J81" s="508">
        <v>-0.05</v>
      </c>
      <c r="K81" s="588"/>
      <c r="L81" s="228">
        <v>75</v>
      </c>
      <c r="M81" s="229">
        <v>62</v>
      </c>
      <c r="N81" s="508">
        <v>0.20967741935483872</v>
      </c>
      <c r="O81" s="552"/>
      <c r="P81" s="582">
        <v>24.6</v>
      </c>
      <c r="Q81" s="559">
        <v>24.5</v>
      </c>
      <c r="R81" s="517">
        <v>0</v>
      </c>
    </row>
    <row r="82" spans="1:18" ht="13.5" customHeight="1">
      <c r="A82" s="504"/>
      <c r="B82" s="514" t="s">
        <v>465</v>
      </c>
      <c r="C82" s="555"/>
      <c r="D82" s="228">
        <v>1</v>
      </c>
      <c r="E82" s="229">
        <v>0</v>
      </c>
      <c r="F82" s="508" t="s">
        <v>311</v>
      </c>
      <c r="G82" s="587"/>
      <c r="H82" s="228">
        <v>6</v>
      </c>
      <c r="I82" s="229">
        <v>2</v>
      </c>
      <c r="J82" s="508">
        <v>2</v>
      </c>
      <c r="K82" s="588"/>
      <c r="L82" s="228">
        <v>7</v>
      </c>
      <c r="M82" s="229">
        <v>2</v>
      </c>
      <c r="N82" s="508">
        <v>2.5</v>
      </c>
      <c r="O82" s="552"/>
      <c r="P82" s="582">
        <v>6.1</v>
      </c>
      <c r="Q82" s="229">
        <v>2</v>
      </c>
      <c r="R82" s="517">
        <v>2</v>
      </c>
    </row>
    <row r="83" spans="1:18" ht="13.5" customHeight="1">
      <c r="A83" s="504"/>
      <c r="B83" s="556" t="s">
        <v>466</v>
      </c>
      <c r="C83" s="555"/>
      <c r="D83" s="228">
        <v>7.4</v>
      </c>
      <c r="E83" s="229">
        <v>5</v>
      </c>
      <c r="F83" s="508">
        <v>0.4</v>
      </c>
      <c r="G83" s="587"/>
      <c r="H83" s="228">
        <v>4.79</v>
      </c>
      <c r="I83" s="229">
        <v>8</v>
      </c>
      <c r="J83" s="508">
        <v>-0.375</v>
      </c>
      <c r="K83" s="588"/>
      <c r="L83" s="228">
        <v>12.19</v>
      </c>
      <c r="M83" s="229">
        <v>13</v>
      </c>
      <c r="N83" s="508">
        <v>-0.07692307692307693</v>
      </c>
      <c r="O83" s="552"/>
      <c r="P83" s="582">
        <v>5.53</v>
      </c>
      <c r="Q83" s="229">
        <v>8.5</v>
      </c>
      <c r="R83" s="517">
        <v>-0.3333333333333333</v>
      </c>
    </row>
    <row r="84" spans="1:18" ht="13.5" customHeight="1">
      <c r="A84" s="504"/>
      <c r="B84" s="514" t="s">
        <v>643</v>
      </c>
      <c r="C84" s="555"/>
      <c r="D84" s="228">
        <v>4</v>
      </c>
      <c r="E84" s="229">
        <v>2</v>
      </c>
      <c r="F84" s="508">
        <v>1</v>
      </c>
      <c r="G84" s="587"/>
      <c r="H84" s="228">
        <v>1.1</v>
      </c>
      <c r="I84" s="229">
        <v>8</v>
      </c>
      <c r="J84" s="508">
        <v>-0.875</v>
      </c>
      <c r="K84" s="588"/>
      <c r="L84" s="228">
        <v>5.1</v>
      </c>
      <c r="M84" s="229">
        <v>10</v>
      </c>
      <c r="N84" s="508">
        <v>-0.5</v>
      </c>
      <c r="O84" s="552"/>
      <c r="P84" s="582">
        <v>1.5</v>
      </c>
      <c r="Q84" s="229">
        <v>8.2</v>
      </c>
      <c r="R84" s="517">
        <v>-0.75</v>
      </c>
    </row>
    <row r="85" spans="1:18" ht="12.75" customHeight="1">
      <c r="A85" s="504"/>
      <c r="B85" s="514" t="s">
        <v>467</v>
      </c>
      <c r="C85" s="555"/>
      <c r="D85" s="228">
        <v>9</v>
      </c>
      <c r="E85" s="229">
        <v>0</v>
      </c>
      <c r="F85" s="508" t="s">
        <v>311</v>
      </c>
      <c r="G85" s="587"/>
      <c r="H85" s="228">
        <v>14</v>
      </c>
      <c r="I85" s="229">
        <v>5</v>
      </c>
      <c r="J85" s="508">
        <v>1.8</v>
      </c>
      <c r="K85" s="588"/>
      <c r="L85" s="228">
        <v>23</v>
      </c>
      <c r="M85" s="229">
        <v>5</v>
      </c>
      <c r="N85" s="508">
        <v>3.6</v>
      </c>
      <c r="O85" s="552"/>
      <c r="P85" s="582">
        <v>14.9</v>
      </c>
      <c r="Q85" s="229">
        <v>5</v>
      </c>
      <c r="R85" s="517">
        <v>2</v>
      </c>
    </row>
    <row r="86" spans="1:18" ht="12.75" customHeight="1">
      <c r="A86" s="504"/>
      <c r="B86" s="556" t="s">
        <v>592</v>
      </c>
      <c r="C86" s="555"/>
      <c r="D86" s="228">
        <v>2</v>
      </c>
      <c r="E86" s="229">
        <v>3</v>
      </c>
      <c r="F86" s="508">
        <v>-0.3333333333333333</v>
      </c>
      <c r="G86" s="587"/>
      <c r="H86" s="228">
        <v>13</v>
      </c>
      <c r="I86" s="229">
        <v>11</v>
      </c>
      <c r="J86" s="508">
        <v>0.18181818181818182</v>
      </c>
      <c r="K86" s="588"/>
      <c r="L86" s="228">
        <v>15</v>
      </c>
      <c r="M86" s="229">
        <v>14</v>
      </c>
      <c r="N86" s="508">
        <v>0.07142857142857142</v>
      </c>
      <c r="O86" s="552"/>
      <c r="P86" s="582">
        <v>13.2</v>
      </c>
      <c r="Q86" s="559">
        <v>11.5</v>
      </c>
      <c r="R86" s="517">
        <v>0.08333333333333333</v>
      </c>
    </row>
    <row r="87" spans="1:18" ht="12.75" customHeight="1">
      <c r="A87" s="504"/>
      <c r="B87" s="556" t="s">
        <v>593</v>
      </c>
      <c r="C87" s="555"/>
      <c r="D87" s="228">
        <v>46</v>
      </c>
      <c r="E87" s="229">
        <v>22</v>
      </c>
      <c r="F87" s="508">
        <v>1.0909090909090908</v>
      </c>
      <c r="G87" s="587"/>
      <c r="H87" s="228">
        <v>10</v>
      </c>
      <c r="I87" s="229">
        <v>14</v>
      </c>
      <c r="J87" s="508">
        <v>-0.2857142857142857</v>
      </c>
      <c r="K87" s="588"/>
      <c r="L87" s="228">
        <v>56</v>
      </c>
      <c r="M87" s="229">
        <v>36</v>
      </c>
      <c r="N87" s="508">
        <v>0.5555555555555556</v>
      </c>
      <c r="O87" s="552"/>
      <c r="P87" s="558">
        <v>14.6</v>
      </c>
      <c r="Q87" s="229">
        <v>16.2</v>
      </c>
      <c r="R87" s="517">
        <v>-0.0625</v>
      </c>
    </row>
    <row r="88" spans="1:18" s="634" customFormat="1" ht="13.5" customHeight="1">
      <c r="A88" s="504"/>
      <c r="B88" s="556" t="s">
        <v>594</v>
      </c>
      <c r="C88" s="555"/>
      <c r="D88" s="228">
        <v>20</v>
      </c>
      <c r="E88" s="229">
        <v>8</v>
      </c>
      <c r="F88" s="508">
        <v>1.5</v>
      </c>
      <c r="G88" s="587"/>
      <c r="H88" s="228">
        <v>26.5</v>
      </c>
      <c r="I88" s="229">
        <v>17</v>
      </c>
      <c r="J88" s="508">
        <v>0.5882352941176471</v>
      </c>
      <c r="K88" s="519"/>
      <c r="L88" s="228">
        <v>46.5</v>
      </c>
      <c r="M88" s="229">
        <v>25</v>
      </c>
      <c r="N88" s="508">
        <v>0.88</v>
      </c>
      <c r="O88" s="552"/>
      <c r="P88" s="558">
        <v>28.5</v>
      </c>
      <c r="Q88" s="229">
        <v>17.8</v>
      </c>
      <c r="R88" s="517">
        <v>0.6111111111111112</v>
      </c>
    </row>
    <row r="89" spans="1:18" ht="13.5" customHeight="1">
      <c r="A89" s="504"/>
      <c r="B89" s="514" t="s">
        <v>468</v>
      </c>
      <c r="C89" s="556"/>
      <c r="D89" s="228">
        <v>2</v>
      </c>
      <c r="E89" s="229">
        <v>2</v>
      </c>
      <c r="F89" s="508">
        <v>0</v>
      </c>
      <c r="G89" s="587"/>
      <c r="H89" s="228">
        <v>9</v>
      </c>
      <c r="I89" s="229">
        <v>13</v>
      </c>
      <c r="J89" s="508">
        <v>-0.3076923076923077</v>
      </c>
      <c r="K89" s="519"/>
      <c r="L89" s="228">
        <v>11</v>
      </c>
      <c r="M89" s="229">
        <v>15</v>
      </c>
      <c r="N89" s="508">
        <v>-0.26666666666666666</v>
      </c>
      <c r="O89" s="552"/>
      <c r="P89" s="558">
        <v>9.2</v>
      </c>
      <c r="Q89" s="559">
        <v>13.2</v>
      </c>
      <c r="R89" s="517">
        <v>-0.3076923076923077</v>
      </c>
    </row>
    <row r="90" spans="1:18" ht="13.5" customHeight="1">
      <c r="A90" s="504"/>
      <c r="B90" s="505" t="s">
        <v>644</v>
      </c>
      <c r="C90" s="505"/>
      <c r="D90" s="566">
        <v>149.4</v>
      </c>
      <c r="E90" s="567">
        <v>87</v>
      </c>
      <c r="F90" s="522">
        <v>0.7126436781609196</v>
      </c>
      <c r="G90" s="587"/>
      <c r="H90" s="566">
        <v>106.69</v>
      </c>
      <c r="I90" s="567">
        <v>101</v>
      </c>
      <c r="J90" s="522">
        <v>0.0594059405940594</v>
      </c>
      <c r="K90" s="588"/>
      <c r="L90" s="566">
        <v>256.09</v>
      </c>
      <c r="M90" s="567">
        <v>188</v>
      </c>
      <c r="N90" s="522">
        <v>0.3617021276595745</v>
      </c>
      <c r="O90" s="552"/>
      <c r="P90" s="729">
        <v>121.63</v>
      </c>
      <c r="Q90" s="568">
        <v>109.7</v>
      </c>
      <c r="R90" s="524">
        <v>0.10909090909090909</v>
      </c>
    </row>
    <row r="91" spans="1:18" ht="12.75">
      <c r="A91" s="504"/>
      <c r="B91" s="505"/>
      <c r="C91" s="555"/>
      <c r="D91" s="506"/>
      <c r="E91" s="507"/>
      <c r="F91" s="569"/>
      <c r="G91" s="512"/>
      <c r="H91" s="228"/>
      <c r="I91" s="229"/>
      <c r="J91" s="569"/>
      <c r="K91" s="512"/>
      <c r="L91" s="228"/>
      <c r="M91" s="229"/>
      <c r="N91" s="569"/>
      <c r="O91" s="557"/>
      <c r="P91" s="730"/>
      <c r="Q91" s="721"/>
      <c r="R91" s="517"/>
    </row>
    <row r="92" spans="1:18" ht="12.75">
      <c r="A92" s="504"/>
      <c r="B92" s="555"/>
      <c r="C92" s="555"/>
      <c r="D92" s="228"/>
      <c r="E92" s="229"/>
      <c r="F92" s="569"/>
      <c r="G92" s="512"/>
      <c r="H92" s="228"/>
      <c r="I92" s="229"/>
      <c r="J92" s="569"/>
      <c r="K92" s="512"/>
      <c r="L92" s="228"/>
      <c r="M92" s="229"/>
      <c r="N92" s="569"/>
      <c r="O92" s="557"/>
      <c r="P92" s="570"/>
      <c r="Q92" s="583"/>
      <c r="R92" s="517"/>
    </row>
    <row r="93" spans="1:18" ht="12.75">
      <c r="A93" s="504"/>
      <c r="B93" s="505" t="s">
        <v>585</v>
      </c>
      <c r="C93" s="505"/>
      <c r="D93" s="566">
        <v>2470.4</v>
      </c>
      <c r="E93" s="567">
        <v>2259</v>
      </c>
      <c r="F93" s="522">
        <v>0.0934041611332448</v>
      </c>
      <c r="G93" s="512"/>
      <c r="H93" s="566">
        <v>170.69</v>
      </c>
      <c r="I93" s="567">
        <v>173</v>
      </c>
      <c r="J93" s="522">
        <v>-0.011560693641618497</v>
      </c>
      <c r="K93" s="512"/>
      <c r="L93" s="566">
        <v>2641.09</v>
      </c>
      <c r="M93" s="567">
        <v>2432</v>
      </c>
      <c r="N93" s="522">
        <v>0.0859375</v>
      </c>
      <c r="O93" s="557"/>
      <c r="P93" s="729">
        <v>417.73</v>
      </c>
      <c r="Q93" s="583">
        <v>398.9</v>
      </c>
      <c r="R93" s="524">
        <v>0.047619047619047616</v>
      </c>
    </row>
    <row r="94" spans="1:18" ht="12.75">
      <c r="A94" s="525"/>
      <c r="B94" s="458"/>
      <c r="C94" s="458"/>
      <c r="D94" s="470"/>
      <c r="E94" s="471"/>
      <c r="F94" s="472"/>
      <c r="G94" s="472"/>
      <c r="H94" s="473"/>
      <c r="I94" s="474"/>
      <c r="J94" s="472"/>
      <c r="K94" s="731"/>
      <c r="L94" s="473"/>
      <c r="M94" s="474"/>
      <c r="N94" s="472"/>
      <c r="O94" s="459"/>
      <c r="P94" s="590"/>
      <c r="Q94" s="591"/>
      <c r="R94" s="592"/>
    </row>
    <row r="95" spans="2:18" s="634" customFormat="1" ht="12.75">
      <c r="B95" s="505"/>
      <c r="C95" s="505"/>
      <c r="D95" s="612"/>
      <c r="E95" s="613"/>
      <c r="F95" s="588"/>
      <c r="G95" s="588"/>
      <c r="H95" s="614"/>
      <c r="I95" s="600"/>
      <c r="J95" s="588"/>
      <c r="K95" s="588"/>
      <c r="L95" s="614"/>
      <c r="M95" s="600"/>
      <c r="N95" s="588"/>
      <c r="O95" s="514"/>
      <c r="P95" s="732"/>
      <c r="Q95" s="613"/>
      <c r="R95" s="588"/>
    </row>
    <row r="96" spans="1:18" s="634" customFormat="1" ht="15.75">
      <c r="A96" s="460" t="s">
        <v>646</v>
      </c>
      <c r="B96" s="460"/>
      <c r="C96" s="461"/>
      <c r="D96" s="462"/>
      <c r="E96" s="463"/>
      <c r="F96" s="464"/>
      <c r="G96" s="465"/>
      <c r="H96" s="466"/>
      <c r="I96" s="464"/>
      <c r="J96" s="464"/>
      <c r="K96" s="465"/>
      <c r="L96" s="465"/>
      <c r="M96" s="466"/>
      <c r="N96" s="466"/>
      <c r="O96" s="466"/>
      <c r="P96" s="466"/>
      <c r="Q96" s="466"/>
      <c r="R96" s="466"/>
    </row>
    <row r="97" spans="2:18" s="634" customFormat="1" ht="12.75">
      <c r="B97" s="505"/>
      <c r="C97" s="505"/>
      <c r="D97" s="612"/>
      <c r="E97" s="613"/>
      <c r="F97" s="588"/>
      <c r="G97" s="614"/>
      <c r="H97" s="600"/>
      <c r="I97" s="588"/>
      <c r="J97" s="588"/>
      <c r="K97" s="614"/>
      <c r="L97" s="614"/>
      <c r="M97" s="600"/>
      <c r="N97" s="600"/>
      <c r="O97" s="600"/>
      <c r="P97" s="600"/>
      <c r="Q97" s="600"/>
      <c r="R97" s="600"/>
    </row>
    <row r="98" spans="1:18" ht="15.75">
      <c r="A98" s="733"/>
      <c r="B98" s="734"/>
      <c r="C98" s="734"/>
      <c r="D98" s="735"/>
      <c r="E98" s="736"/>
      <c r="F98" s="737"/>
      <c r="G98" s="738"/>
      <c r="H98" s="739"/>
      <c r="I98" s="737"/>
      <c r="J98" s="737"/>
      <c r="K98" s="738"/>
      <c r="L98" s="738"/>
      <c r="M98" s="739"/>
      <c r="N98" s="737"/>
      <c r="O98" s="740"/>
      <c r="P98" s="741"/>
      <c r="Q98" s="742"/>
      <c r="R98" s="740"/>
    </row>
    <row r="99" spans="1:18" ht="18.75">
      <c r="A99" s="743"/>
      <c r="B99" s="744"/>
      <c r="C99" s="744"/>
      <c r="D99" s="460" t="s">
        <v>479</v>
      </c>
      <c r="E99" s="460"/>
      <c r="F99" s="460"/>
      <c r="G99" s="745"/>
      <c r="H99" s="460" t="s">
        <v>103</v>
      </c>
      <c r="I99" s="460"/>
      <c r="J99" s="460"/>
      <c r="K99" s="745"/>
      <c r="L99" s="460" t="s">
        <v>480</v>
      </c>
      <c r="M99" s="460"/>
      <c r="N99" s="460"/>
      <c r="O99" s="746"/>
      <c r="P99" s="747" t="s">
        <v>662</v>
      </c>
      <c r="Q99" s="460"/>
      <c r="R99" s="748"/>
    </row>
    <row r="100" spans="1:18" ht="15.75">
      <c r="A100" s="743"/>
      <c r="B100" s="744"/>
      <c r="C100" s="744"/>
      <c r="D100" s="484"/>
      <c r="E100" s="484"/>
      <c r="F100" s="484"/>
      <c r="G100" s="745"/>
      <c r="H100" s="484"/>
      <c r="I100" s="484"/>
      <c r="J100" s="484"/>
      <c r="K100" s="745"/>
      <c r="L100" s="484"/>
      <c r="M100" s="484"/>
      <c r="N100" s="484"/>
      <c r="O100" s="746"/>
      <c r="P100" s="749"/>
      <c r="Q100" s="750"/>
      <c r="R100" s="751"/>
    </row>
    <row r="101" spans="1:18" ht="15.75">
      <c r="A101" s="752"/>
      <c r="B101" s="753"/>
      <c r="C101" s="753"/>
      <c r="D101" s="716" t="s">
        <v>478</v>
      </c>
      <c r="E101" s="716" t="s">
        <v>177</v>
      </c>
      <c r="F101" s="717" t="s">
        <v>608</v>
      </c>
      <c r="G101" s="745"/>
      <c r="H101" s="716" t="s">
        <v>478</v>
      </c>
      <c r="I101" s="716" t="s">
        <v>177</v>
      </c>
      <c r="J101" s="717" t="s">
        <v>608</v>
      </c>
      <c r="K101" s="745"/>
      <c r="L101" s="716" t="s">
        <v>478</v>
      </c>
      <c r="M101" s="716" t="s">
        <v>177</v>
      </c>
      <c r="N101" s="717" t="s">
        <v>608</v>
      </c>
      <c r="O101" s="746"/>
      <c r="P101" s="754" t="s">
        <v>478</v>
      </c>
      <c r="Q101" s="716" t="s">
        <v>177</v>
      </c>
      <c r="R101" s="719" t="s">
        <v>608</v>
      </c>
    </row>
    <row r="102" spans="1:18" ht="15.75">
      <c r="A102" s="752"/>
      <c r="B102" s="753"/>
      <c r="C102" s="753"/>
      <c r="D102" s="716" t="s">
        <v>213</v>
      </c>
      <c r="E102" s="716" t="s">
        <v>213</v>
      </c>
      <c r="F102" s="717"/>
      <c r="G102" s="745"/>
      <c r="H102" s="716" t="s">
        <v>213</v>
      </c>
      <c r="I102" s="716" t="s">
        <v>213</v>
      </c>
      <c r="J102" s="717"/>
      <c r="K102" s="745"/>
      <c r="L102" s="716" t="s">
        <v>213</v>
      </c>
      <c r="M102" s="716" t="s">
        <v>213</v>
      </c>
      <c r="N102" s="717"/>
      <c r="O102" s="755"/>
      <c r="P102" s="754" t="s">
        <v>213</v>
      </c>
      <c r="Q102" s="716" t="s">
        <v>213</v>
      </c>
      <c r="R102" s="719"/>
    </row>
    <row r="103" spans="1:18" ht="12.75">
      <c r="A103" s="756"/>
      <c r="B103" s="757"/>
      <c r="C103" s="757"/>
      <c r="D103" s="757"/>
      <c r="E103" s="757"/>
      <c r="F103" s="757"/>
      <c r="G103" s="757"/>
      <c r="H103" s="757"/>
      <c r="I103" s="757"/>
      <c r="J103" s="757"/>
      <c r="K103" s="757"/>
      <c r="L103" s="757"/>
      <c r="M103" s="757"/>
      <c r="N103" s="757"/>
      <c r="O103" s="758"/>
      <c r="P103" s="759"/>
      <c r="Q103" s="760"/>
      <c r="R103" s="761"/>
    </row>
    <row r="104" spans="1:18" ht="12.75">
      <c r="A104" s="756"/>
      <c r="B104" s="762"/>
      <c r="C104" s="757"/>
      <c r="D104" s="757"/>
      <c r="E104" s="757"/>
      <c r="F104" s="757"/>
      <c r="G104" s="757"/>
      <c r="H104" s="757"/>
      <c r="I104" s="757"/>
      <c r="J104" s="757"/>
      <c r="K104" s="757"/>
      <c r="L104" s="757"/>
      <c r="M104" s="757"/>
      <c r="N104" s="757"/>
      <c r="O104" s="758"/>
      <c r="P104" s="763"/>
      <c r="Q104" s="764"/>
      <c r="R104" s="761"/>
    </row>
    <row r="105" spans="1:18" ht="12.75">
      <c r="A105" s="504"/>
      <c r="B105" s="505"/>
      <c r="C105" s="505" t="s">
        <v>172</v>
      </c>
      <c r="D105" s="228">
        <v>23657.74</v>
      </c>
      <c r="E105" s="229">
        <v>20677.36</v>
      </c>
      <c r="F105" s="508">
        <v>0.14416985055859166</v>
      </c>
      <c r="G105" s="765"/>
      <c r="H105" s="228">
        <v>6741</v>
      </c>
      <c r="I105" s="229">
        <v>5022.49</v>
      </c>
      <c r="J105" s="508">
        <v>0.34229390681003585</v>
      </c>
      <c r="K105" s="765"/>
      <c r="L105" s="228">
        <v>206.1</v>
      </c>
      <c r="M105" s="229">
        <v>150.92</v>
      </c>
      <c r="N105" s="508">
        <v>0.36423841059602646</v>
      </c>
      <c r="O105" s="557"/>
      <c r="P105" s="228">
        <v>30604.84</v>
      </c>
      <c r="Q105" s="229">
        <v>25849.77</v>
      </c>
      <c r="R105" s="517">
        <v>0.1839458413926499</v>
      </c>
    </row>
    <row r="106" spans="1:18" ht="12.75">
      <c r="A106" s="504"/>
      <c r="B106" s="505"/>
      <c r="C106" s="505"/>
      <c r="D106" s="228"/>
      <c r="E106" s="229"/>
      <c r="F106" s="508"/>
      <c r="G106" s="765"/>
      <c r="H106" s="228"/>
      <c r="I106" s="229"/>
      <c r="J106" s="508"/>
      <c r="K106" s="765"/>
      <c r="L106" s="228"/>
      <c r="M106" s="229"/>
      <c r="N106" s="508"/>
      <c r="O106" s="557"/>
      <c r="P106" s="228"/>
      <c r="Q106" s="229"/>
      <c r="R106" s="517"/>
    </row>
    <row r="107" spans="1:18" ht="12.75">
      <c r="A107" s="504"/>
      <c r="B107" s="505"/>
      <c r="C107" s="514" t="s">
        <v>648</v>
      </c>
      <c r="D107" s="228">
        <v>1455.27</v>
      </c>
      <c r="E107" s="229">
        <v>832.02</v>
      </c>
      <c r="F107" s="508">
        <v>0.7487980769230769</v>
      </c>
      <c r="G107" s="765"/>
      <c r="H107" s="228">
        <v>4651.52</v>
      </c>
      <c r="I107" s="229">
        <v>4551.86</v>
      </c>
      <c r="J107" s="508">
        <v>0.021968365553602813</v>
      </c>
      <c r="K107" s="765"/>
      <c r="L107" s="228">
        <v>23.5</v>
      </c>
      <c r="M107" s="229">
        <v>20.71</v>
      </c>
      <c r="N107" s="508">
        <v>0.14285714285714285</v>
      </c>
      <c r="O107" s="557"/>
      <c r="P107" s="228">
        <v>6130.79</v>
      </c>
      <c r="Q107" s="229">
        <v>5404.59</v>
      </c>
      <c r="R107" s="517">
        <v>0.1343200740055504</v>
      </c>
    </row>
    <row r="108" spans="1:18" ht="12.75">
      <c r="A108" s="504"/>
      <c r="B108" s="505"/>
      <c r="C108" s="514" t="s">
        <v>173</v>
      </c>
      <c r="D108" s="573">
        <v>-658.82</v>
      </c>
      <c r="E108" s="583">
        <v>-627.14</v>
      </c>
      <c r="F108" s="584">
        <v>-0.051036682615629984</v>
      </c>
      <c r="G108" s="765"/>
      <c r="H108" s="573">
        <v>-4292.86</v>
      </c>
      <c r="I108" s="583">
        <v>-3852.57</v>
      </c>
      <c r="J108" s="584">
        <v>-0.11419672982091876</v>
      </c>
      <c r="K108" s="765"/>
      <c r="L108" s="573">
        <v>-11.7</v>
      </c>
      <c r="M108" s="583">
        <v>-8.32</v>
      </c>
      <c r="N108" s="584">
        <v>-0.5</v>
      </c>
      <c r="O108" s="557"/>
      <c r="P108" s="573">
        <v>-4963.68</v>
      </c>
      <c r="Q108" s="583">
        <v>-4488.03</v>
      </c>
      <c r="R108" s="585">
        <v>-0.10606060606060606</v>
      </c>
    </row>
    <row r="109" spans="1:18" ht="12.75">
      <c r="A109" s="504"/>
      <c r="B109" s="505"/>
      <c r="C109" s="514" t="s">
        <v>174</v>
      </c>
      <c r="D109" s="228">
        <v>796.45</v>
      </c>
      <c r="E109" s="229">
        <v>204.88</v>
      </c>
      <c r="F109" s="508">
        <v>2.8829268292682926</v>
      </c>
      <c r="G109" s="765"/>
      <c r="H109" s="228">
        <v>358.66</v>
      </c>
      <c r="I109" s="229">
        <v>699.29</v>
      </c>
      <c r="J109" s="508">
        <v>-0.4864091559370529</v>
      </c>
      <c r="K109" s="765"/>
      <c r="L109" s="228">
        <v>11.8</v>
      </c>
      <c r="M109" s="229">
        <v>12.39</v>
      </c>
      <c r="N109" s="508">
        <v>0</v>
      </c>
      <c r="O109" s="557"/>
      <c r="P109" s="228">
        <v>1167.11</v>
      </c>
      <c r="Q109" s="229">
        <v>915.5600000000013</v>
      </c>
      <c r="R109" s="517">
        <v>0.2740174672489083</v>
      </c>
    </row>
    <row r="110" spans="1:18" ht="12.75">
      <c r="A110" s="504"/>
      <c r="B110" s="505"/>
      <c r="C110" s="514" t="s">
        <v>651</v>
      </c>
      <c r="D110" s="228">
        <v>-139.4</v>
      </c>
      <c r="E110" s="229">
        <v>-4</v>
      </c>
      <c r="F110" s="508"/>
      <c r="G110" s="765"/>
      <c r="H110" s="228">
        <v>-12.7</v>
      </c>
      <c r="I110" s="229">
        <v>-16.45</v>
      </c>
      <c r="J110" s="508">
        <v>0.1875</v>
      </c>
      <c r="K110" s="765"/>
      <c r="L110" s="228">
        <v>0</v>
      </c>
      <c r="M110" s="229">
        <v>0</v>
      </c>
      <c r="N110" s="519" t="s">
        <v>311</v>
      </c>
      <c r="O110" s="557"/>
      <c r="P110" s="228">
        <v>-152.1</v>
      </c>
      <c r="Q110" s="229">
        <v>-20.45</v>
      </c>
      <c r="R110" s="517"/>
    </row>
    <row r="111" spans="1:18" ht="12.75">
      <c r="A111" s="504"/>
      <c r="B111" s="505"/>
      <c r="C111" s="514" t="s">
        <v>175</v>
      </c>
      <c r="D111" s="573">
        <v>127.40999999999899</v>
      </c>
      <c r="E111" s="583">
        <v>1452.26</v>
      </c>
      <c r="F111" s="584">
        <v>-0.912534435261708</v>
      </c>
      <c r="G111" s="765"/>
      <c r="H111" s="573">
        <v>-211.36</v>
      </c>
      <c r="I111" s="583">
        <v>16.480000000001226</v>
      </c>
      <c r="J111" s="584"/>
      <c r="K111" s="765"/>
      <c r="L111" s="573">
        <v>-2.499999999999983</v>
      </c>
      <c r="M111" s="583">
        <v>2.1200000000000614</v>
      </c>
      <c r="N111" s="766">
        <v>-2</v>
      </c>
      <c r="O111" s="557"/>
      <c r="P111" s="573">
        <v>-86.45000000000056</v>
      </c>
      <c r="Q111" s="583">
        <v>1469.86</v>
      </c>
      <c r="R111" s="585">
        <v>-1.0585034013605443</v>
      </c>
    </row>
    <row r="112" spans="1:18" ht="12.75">
      <c r="A112" s="504"/>
      <c r="B112" s="505"/>
      <c r="C112" s="514"/>
      <c r="D112" s="228"/>
      <c r="E112" s="229"/>
      <c r="F112" s="508"/>
      <c r="G112" s="765"/>
      <c r="H112" s="228"/>
      <c r="I112" s="229"/>
      <c r="J112" s="508"/>
      <c r="K112" s="765"/>
      <c r="L112" s="228"/>
      <c r="M112" s="229"/>
      <c r="N112" s="508"/>
      <c r="O112" s="557"/>
      <c r="P112" s="228"/>
      <c r="Q112" s="229"/>
      <c r="R112" s="517"/>
    </row>
    <row r="113" spans="1:18" ht="12.75">
      <c r="A113" s="504"/>
      <c r="B113" s="505"/>
      <c r="C113" s="514" t="s">
        <v>653</v>
      </c>
      <c r="D113" s="228">
        <v>784.4599999999989</v>
      </c>
      <c r="E113" s="229">
        <v>1653.14</v>
      </c>
      <c r="F113" s="508">
        <v>-0.5257108287961283</v>
      </c>
      <c r="G113" s="765"/>
      <c r="H113" s="228">
        <v>135.4</v>
      </c>
      <c r="I113" s="229">
        <v>698.5100000000014</v>
      </c>
      <c r="J113" s="508">
        <v>-0.8068669527896996</v>
      </c>
      <c r="K113" s="765"/>
      <c r="L113" s="228">
        <v>9.500000000000018</v>
      </c>
      <c r="M113" s="229">
        <v>14.490000000000062</v>
      </c>
      <c r="N113" s="508">
        <v>-0.2857142857142857</v>
      </c>
      <c r="O113" s="557"/>
      <c r="P113" s="228">
        <v>929.3599999999989</v>
      </c>
      <c r="Q113" s="229">
        <v>2367.14</v>
      </c>
      <c r="R113" s="517">
        <v>-0.6075200675961132</v>
      </c>
    </row>
    <row r="114" spans="1:18" ht="12.75">
      <c r="A114" s="504"/>
      <c r="B114" s="505"/>
      <c r="C114" s="514"/>
      <c r="D114" s="228"/>
      <c r="E114" s="229"/>
      <c r="F114" s="508"/>
      <c r="G114" s="765"/>
      <c r="H114" s="228"/>
      <c r="I114" s="229"/>
      <c r="J114" s="508"/>
      <c r="K114" s="765"/>
      <c r="L114" s="228"/>
      <c r="M114" s="229"/>
      <c r="N114" s="508"/>
      <c r="O114" s="557"/>
      <c r="P114" s="228"/>
      <c r="Q114" s="229"/>
      <c r="R114" s="517"/>
    </row>
    <row r="115" spans="1:18" ht="12.75">
      <c r="A115" s="504"/>
      <c r="B115" s="505"/>
      <c r="C115" s="505" t="s">
        <v>654</v>
      </c>
      <c r="D115" s="566">
        <v>24442</v>
      </c>
      <c r="E115" s="567">
        <v>22331</v>
      </c>
      <c r="F115" s="522">
        <v>0.09453226456495455</v>
      </c>
      <c r="G115" s="508"/>
      <c r="H115" s="566">
        <v>6876</v>
      </c>
      <c r="I115" s="567">
        <v>5720.85</v>
      </c>
      <c r="J115" s="522">
        <v>0.20188778185631884</v>
      </c>
      <c r="K115" s="765"/>
      <c r="L115" s="566">
        <v>216</v>
      </c>
      <c r="M115" s="567">
        <v>165.43</v>
      </c>
      <c r="N115" s="522">
        <v>0.3090909090909091</v>
      </c>
      <c r="O115" s="557"/>
      <c r="P115" s="566">
        <v>31534.2</v>
      </c>
      <c r="Q115" s="567">
        <v>28216.91</v>
      </c>
      <c r="R115" s="524">
        <v>0.11755324804196052</v>
      </c>
    </row>
    <row r="116" spans="1:18" ht="12.75">
      <c r="A116" s="504"/>
      <c r="B116" s="505"/>
      <c r="C116" s="505"/>
      <c r="D116" s="684"/>
      <c r="E116" s="530"/>
      <c r="F116" s="588"/>
      <c r="G116" s="634"/>
      <c r="H116" s="684"/>
      <c r="I116" s="530"/>
      <c r="J116" s="588"/>
      <c r="K116" s="634"/>
      <c r="L116" s="684"/>
      <c r="M116" s="530"/>
      <c r="N116" s="588"/>
      <c r="O116" s="552"/>
      <c r="P116" s="767"/>
      <c r="Q116" s="530"/>
      <c r="R116" s="768"/>
    </row>
    <row r="117" spans="1:18" ht="12.75">
      <c r="A117" s="525"/>
      <c r="B117" s="458"/>
      <c r="C117" s="458"/>
      <c r="D117" s="458"/>
      <c r="E117" s="769"/>
      <c r="F117" s="770"/>
      <c r="G117" s="731"/>
      <c r="H117" s="457"/>
      <c r="I117" s="457"/>
      <c r="J117" s="472"/>
      <c r="K117" s="771"/>
      <c r="L117" s="771"/>
      <c r="M117" s="772"/>
      <c r="N117" s="472"/>
      <c r="O117" s="459"/>
      <c r="P117" s="773"/>
      <c r="Q117" s="774"/>
      <c r="R117" s="775"/>
    </row>
    <row r="118" spans="1:18" ht="12.75">
      <c r="A118" s="634"/>
      <c r="B118" s="505"/>
      <c r="C118" s="505"/>
      <c r="D118" s="612"/>
      <c r="E118" s="613"/>
      <c r="F118" s="588"/>
      <c r="G118" s="588"/>
      <c r="H118" s="614"/>
      <c r="I118" s="600"/>
      <c r="J118" s="588"/>
      <c r="K118" s="588"/>
      <c r="L118" s="614"/>
      <c r="M118" s="600"/>
      <c r="N118" s="588"/>
      <c r="O118" s="514"/>
      <c r="P118" s="732"/>
      <c r="Q118" s="613"/>
      <c r="R118" s="588"/>
    </row>
    <row r="119" spans="2:18" ht="12.75">
      <c r="B119" s="447"/>
      <c r="C119" s="447"/>
      <c r="Q119" s="530"/>
      <c r="R119" s="530"/>
    </row>
    <row r="120" spans="2:18" ht="12.75">
      <c r="B120" s="447"/>
      <c r="C120" s="447"/>
      <c r="Q120" s="530"/>
      <c r="R120" s="530"/>
    </row>
    <row r="121" spans="2:18" ht="14.25">
      <c r="B121" s="601"/>
      <c r="C121" s="604"/>
      <c r="Q121" s="530"/>
      <c r="R121" s="530"/>
    </row>
    <row r="122" spans="2:18" ht="14.25">
      <c r="B122" s="605"/>
      <c r="C122" s="604"/>
      <c r="Q122" s="530"/>
      <c r="R122" s="530"/>
    </row>
    <row r="123" spans="2:18" ht="14.25">
      <c r="B123" s="605"/>
      <c r="C123" s="602"/>
      <c r="Q123" s="530"/>
      <c r="R123" s="530"/>
    </row>
    <row r="124" spans="2:18" ht="12.75">
      <c r="B124" s="446"/>
      <c r="C124" s="602"/>
      <c r="Q124" s="530"/>
      <c r="R124" s="530"/>
    </row>
    <row r="125" spans="2:18" ht="14.25">
      <c r="B125" s="605"/>
      <c r="C125" s="604"/>
      <c r="Q125" s="530"/>
      <c r="R125" s="530"/>
    </row>
    <row r="126" spans="2:18" ht="14.25">
      <c r="B126" s="605"/>
      <c r="C126" s="604"/>
      <c r="Q126" s="530"/>
      <c r="R126" s="530"/>
    </row>
    <row r="127" spans="2:3" ht="13.5" customHeight="1">
      <c r="B127" s="446"/>
      <c r="C127" s="604"/>
    </row>
    <row r="128" spans="2:3" ht="13.5" customHeight="1">
      <c r="B128" s="446"/>
      <c r="C128" s="604"/>
    </row>
    <row r="129" spans="2:3" ht="14.25" customHeight="1">
      <c r="B129" s="711"/>
      <c r="C129" s="604"/>
    </row>
    <row r="130" spans="2:3" ht="14.25">
      <c r="B130" s="776"/>
      <c r="C130" s="602"/>
    </row>
    <row r="131" spans="2:3" ht="13.5" customHeight="1">
      <c r="B131" s="446"/>
      <c r="C131" s="602"/>
    </row>
    <row r="132" spans="2:3" ht="12.75">
      <c r="B132" s="602"/>
      <c r="C132" s="602"/>
    </row>
    <row r="133" ht="6" customHeight="1"/>
    <row r="135" ht="6" customHeight="1"/>
    <row r="170" ht="6" customHeight="1"/>
    <row r="180" spans="19:21" ht="12.75">
      <c r="S180" s="588"/>
      <c r="T180" s="588"/>
      <c r="U180" s="588"/>
    </row>
    <row r="181" spans="19:21" ht="12.75">
      <c r="S181" s="588"/>
      <c r="T181" s="588"/>
      <c r="U181" s="588"/>
    </row>
    <row r="182" spans="19:21" ht="9" customHeight="1">
      <c r="S182" s="588"/>
      <c r="T182" s="588"/>
      <c r="U182" s="588"/>
    </row>
    <row r="183" spans="19:21" ht="6" customHeight="1">
      <c r="S183" s="588"/>
      <c r="T183" s="588"/>
      <c r="U183" s="588"/>
    </row>
    <row r="184" ht="12.75">
      <c r="S184" s="588"/>
    </row>
    <row r="185" ht="6" customHeight="1">
      <c r="S185" s="588"/>
    </row>
    <row r="186" ht="12.75">
      <c r="S186" s="588"/>
    </row>
    <row r="187" ht="12.75">
      <c r="S187" s="588"/>
    </row>
    <row r="188" ht="12.75">
      <c r="S188" s="588"/>
    </row>
    <row r="189" ht="6" customHeight="1">
      <c r="S189" s="588"/>
    </row>
    <row r="190" ht="12.75">
      <c r="S190" s="588"/>
    </row>
    <row r="191" ht="6" customHeight="1">
      <c r="S191" s="588"/>
    </row>
    <row r="192" ht="12.75">
      <c r="S192" s="588"/>
    </row>
    <row r="193" ht="12.75">
      <c r="S193" s="588"/>
    </row>
    <row r="194" ht="12.75">
      <c r="S194" s="588"/>
    </row>
    <row r="195" ht="12.75">
      <c r="S195" s="588"/>
    </row>
    <row r="196" ht="12.75">
      <c r="S196" s="588"/>
    </row>
    <row r="197" ht="12.75">
      <c r="S197" s="588"/>
    </row>
    <row r="198" ht="12.75">
      <c r="S198" s="588"/>
    </row>
    <row r="199" ht="6.75" customHeight="1">
      <c r="S199" s="588"/>
    </row>
    <row r="200" ht="12.75">
      <c r="S200" s="588"/>
    </row>
    <row r="201" ht="12.75">
      <c r="S201" s="588"/>
    </row>
    <row r="202" ht="12.75">
      <c r="S202" s="588"/>
    </row>
    <row r="203" ht="6" customHeight="1">
      <c r="S203" s="588"/>
    </row>
    <row r="204" ht="12.75">
      <c r="S204" s="588"/>
    </row>
    <row r="205" ht="6" customHeight="1">
      <c r="S205" s="588"/>
    </row>
    <row r="206" ht="12.75">
      <c r="S206" s="588"/>
    </row>
    <row r="207" ht="12.75">
      <c r="S207" s="588"/>
    </row>
    <row r="208" ht="12.75">
      <c r="S208" s="588"/>
    </row>
    <row r="209" ht="7.5" customHeight="1">
      <c r="S209" s="588"/>
    </row>
    <row r="210" ht="12.75">
      <c r="S210" s="588"/>
    </row>
    <row r="211" ht="6" customHeight="1">
      <c r="S211" s="588"/>
    </row>
    <row r="212" ht="12.75">
      <c r="S212" s="588"/>
    </row>
    <row r="213" ht="12.75">
      <c r="S213" s="588"/>
    </row>
    <row r="214" ht="12.75">
      <c r="S214" s="588"/>
    </row>
    <row r="215" ht="12.75">
      <c r="S215" s="588"/>
    </row>
    <row r="216" ht="6" customHeight="1">
      <c r="S216" s="588"/>
    </row>
    <row r="217" ht="12.75">
      <c r="S217" s="588"/>
    </row>
    <row r="218" ht="12.75">
      <c r="S218" s="588"/>
    </row>
    <row r="219" ht="12.75">
      <c r="S219" s="588"/>
    </row>
    <row r="220" ht="6" customHeight="1">
      <c r="S220" s="588"/>
    </row>
    <row r="221" ht="12.75">
      <c r="S221" s="588"/>
    </row>
    <row r="222" ht="6" customHeight="1">
      <c r="S222" s="588"/>
    </row>
    <row r="223" ht="12.75">
      <c r="S223" s="588"/>
    </row>
    <row r="224" ht="12.75">
      <c r="S224" s="588"/>
    </row>
    <row r="225" ht="12.75">
      <c r="S225" s="588"/>
    </row>
    <row r="226" ht="12.75">
      <c r="S226" s="588"/>
    </row>
    <row r="227" ht="6" customHeight="1">
      <c r="S227" s="588"/>
    </row>
    <row r="228" ht="12.75">
      <c r="S228" s="588"/>
    </row>
    <row r="229" ht="12.75">
      <c r="S229" s="588"/>
    </row>
    <row r="230" ht="12.75">
      <c r="S230" s="588"/>
    </row>
    <row r="231" ht="6" customHeight="1">
      <c r="S231" s="588"/>
    </row>
    <row r="232" ht="12.75">
      <c r="S232" s="588"/>
    </row>
    <row r="233" ht="6" customHeight="1">
      <c r="S233" s="588"/>
    </row>
    <row r="234" ht="12.75">
      <c r="S234" s="588"/>
    </row>
    <row r="235" ht="12.75">
      <c r="S235" s="588"/>
    </row>
    <row r="236" ht="12.75">
      <c r="S236" s="588"/>
    </row>
    <row r="237" ht="12.75">
      <c r="S237" s="588"/>
    </row>
    <row r="238" ht="6" customHeight="1">
      <c r="S238" s="588"/>
    </row>
    <row r="239" ht="12.75">
      <c r="S239" s="588"/>
    </row>
    <row r="240" ht="12.75">
      <c r="S240" s="588"/>
    </row>
    <row r="241" ht="12.75">
      <c r="S241" s="588"/>
    </row>
    <row r="242" ht="12.75">
      <c r="S242" s="588"/>
    </row>
    <row r="243" ht="12.75">
      <c r="S243" s="588"/>
    </row>
    <row r="244" ht="4.5" customHeight="1">
      <c r="S244" s="588"/>
    </row>
    <row r="245" ht="12.75">
      <c r="S245" s="588"/>
    </row>
    <row r="246" ht="12.75">
      <c r="S246" s="588"/>
    </row>
    <row r="247" ht="12.75">
      <c r="S247" s="588"/>
    </row>
    <row r="248" ht="12.75">
      <c r="S248" s="588"/>
    </row>
    <row r="249" ht="12.75">
      <c r="S249" s="588"/>
    </row>
    <row r="250" ht="6" customHeight="1">
      <c r="S250" s="588"/>
    </row>
    <row r="251" ht="12.75">
      <c r="S251" s="588"/>
    </row>
    <row r="252" ht="12.75">
      <c r="S252" s="588"/>
    </row>
    <row r="253" ht="12.75">
      <c r="S253" s="588"/>
    </row>
    <row r="254" ht="12.75">
      <c r="S254" s="588"/>
    </row>
  </sheetData>
  <conditionalFormatting sqref="B1:IV65536 A2:A65536">
    <cfRule type="cellIs" priority="1" dxfId="0" operator="between" stopIfTrue="1">
      <formula>-10000000</formula>
      <formula>10000000</formula>
    </cfRule>
  </conditionalFormatting>
  <conditionalFormatting sqref="A1">
    <cfRule type="cellIs" priority="2" dxfId="0" operator="between" stopIfTrue="1">
      <formula>-100000</formula>
      <formula>1000000</formula>
    </cfRule>
  </conditionalFormatting>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0" r:id="rId1"/>
</worksheet>
</file>

<file path=xl/worksheets/sheet25.xml><?xml version="1.0" encoding="utf-8"?>
<worksheet xmlns="http://schemas.openxmlformats.org/spreadsheetml/2006/main" xmlns:r="http://schemas.openxmlformats.org/officeDocument/2006/relationships">
  <sheetPr>
    <pageSetUpPr fitToPage="1"/>
  </sheetPr>
  <dimension ref="A1:V255"/>
  <sheetViews>
    <sheetView zoomScale="75" zoomScaleNormal="75" workbookViewId="0" topLeftCell="D1">
      <selection activeCell="T107" sqref="T107:V108"/>
    </sheetView>
  </sheetViews>
  <sheetFormatPr defaultColWidth="9.00390625" defaultRowHeight="14.25"/>
  <cols>
    <col min="1" max="1" width="1.875" style="444" customWidth="1"/>
    <col min="2" max="2" width="2.75390625" style="444" customWidth="1"/>
    <col min="3" max="3" width="36.875" style="444" customWidth="1"/>
    <col min="4" max="4" width="10.375" style="444" bestFit="1" customWidth="1"/>
    <col min="5" max="5" width="9.25390625" style="444" customWidth="1"/>
    <col min="6" max="6" width="7.625" style="444" customWidth="1"/>
    <col min="7" max="7" width="1.75390625" style="444" customWidth="1"/>
    <col min="8" max="8" width="10.50390625" style="444" bestFit="1" customWidth="1"/>
    <col min="9" max="9" width="9.50390625" style="444" customWidth="1"/>
    <col min="10" max="10" width="7.875" style="444" customWidth="1"/>
    <col min="11" max="11" width="1.625" style="444" customWidth="1"/>
    <col min="12" max="12" width="9.50390625" style="444" customWidth="1"/>
    <col min="13" max="13" width="8.75390625" style="444" customWidth="1"/>
    <col min="14" max="14" width="8.25390625" style="444" customWidth="1"/>
    <col min="15" max="15" width="1.75390625" style="444" customWidth="1"/>
    <col min="16" max="16" width="10.50390625" style="444" bestFit="1" customWidth="1"/>
    <col min="17" max="17" width="9.25390625" style="444" customWidth="1"/>
    <col min="18" max="18" width="8.375" style="444" customWidth="1"/>
    <col min="19" max="16384" width="9.00390625" style="444" customWidth="1"/>
  </cols>
  <sheetData>
    <row r="1" spans="1:18" ht="18">
      <c r="A1" s="114" t="s">
        <v>100</v>
      </c>
      <c r="E1" s="445"/>
      <c r="F1" s="445"/>
      <c r="G1" s="446"/>
      <c r="I1" s="714"/>
      <c r="J1" s="446"/>
      <c r="K1" s="446"/>
      <c r="L1" s="446"/>
      <c r="M1" s="446"/>
      <c r="N1" s="446"/>
      <c r="O1" s="446"/>
      <c r="P1" s="447"/>
      <c r="Q1" s="446"/>
      <c r="R1" s="448" t="s">
        <v>668</v>
      </c>
    </row>
    <row r="2" spans="1:18" ht="12.75">
      <c r="A2" s="449"/>
      <c r="B2" s="450"/>
      <c r="C2" s="450"/>
      <c r="D2" s="450"/>
      <c r="E2" s="450"/>
      <c r="F2" s="450"/>
      <c r="G2" s="450"/>
      <c r="H2" s="450"/>
      <c r="I2" s="450"/>
      <c r="J2" s="450"/>
      <c r="K2" s="450"/>
      <c r="L2" s="450"/>
      <c r="M2" s="450"/>
      <c r="N2" s="450"/>
      <c r="O2" s="450"/>
      <c r="P2" s="451"/>
      <c r="Q2" s="450"/>
      <c r="R2" s="452"/>
    </row>
    <row r="3" spans="1:18" ht="18">
      <c r="A3" s="453" t="s">
        <v>481</v>
      </c>
      <c r="B3" s="454"/>
      <c r="C3" s="454"/>
      <c r="D3" s="454"/>
      <c r="E3" s="454"/>
      <c r="F3" s="454"/>
      <c r="G3" s="454"/>
      <c r="H3" s="454"/>
      <c r="I3" s="454"/>
      <c r="J3" s="454"/>
      <c r="K3" s="454"/>
      <c r="L3" s="454"/>
      <c r="M3" s="454"/>
      <c r="N3" s="454"/>
      <c r="O3" s="454"/>
      <c r="P3" s="454"/>
      <c r="Q3" s="454"/>
      <c r="R3" s="455"/>
    </row>
    <row r="4" spans="1:18" ht="12.75">
      <c r="A4" s="525"/>
      <c r="B4" s="457"/>
      <c r="C4" s="457"/>
      <c r="D4" s="457"/>
      <c r="E4" s="457"/>
      <c r="F4" s="457"/>
      <c r="G4" s="457"/>
      <c r="H4" s="457"/>
      <c r="I4" s="457"/>
      <c r="J4" s="457"/>
      <c r="K4" s="457"/>
      <c r="L4" s="457"/>
      <c r="M4" s="457"/>
      <c r="N4" s="457"/>
      <c r="O4" s="457"/>
      <c r="P4" s="458"/>
      <c r="Q4" s="457"/>
      <c r="R4" s="459"/>
    </row>
    <row r="5" spans="1:18" ht="12.75">
      <c r="A5" s="634"/>
      <c r="B5" s="514"/>
      <c r="C5" s="514"/>
      <c r="D5" s="514"/>
      <c r="E5" s="514"/>
      <c r="F5" s="514"/>
      <c r="G5" s="514"/>
      <c r="H5" s="514"/>
      <c r="I5" s="514"/>
      <c r="J5" s="514"/>
      <c r="K5" s="514"/>
      <c r="L5" s="514"/>
      <c r="M5" s="514"/>
      <c r="N5" s="514"/>
      <c r="O5" s="514"/>
      <c r="P5" s="505"/>
      <c r="Q5" s="514"/>
      <c r="R5" s="514"/>
    </row>
    <row r="6" spans="1:18" ht="20.25" customHeight="1">
      <c r="A6" s="531" t="s">
        <v>611</v>
      </c>
      <c r="B6" s="531"/>
      <c r="C6" s="467"/>
      <c r="D6" s="467"/>
      <c r="E6" s="467"/>
      <c r="F6" s="467"/>
      <c r="G6" s="467"/>
      <c r="H6" s="467"/>
      <c r="I6" s="467"/>
      <c r="J6" s="467"/>
      <c r="K6" s="467"/>
      <c r="L6" s="467"/>
      <c r="M6" s="467"/>
      <c r="N6" s="467"/>
      <c r="O6" s="467"/>
      <c r="P6" s="461"/>
      <c r="Q6" s="532"/>
      <c r="R6" s="467"/>
    </row>
    <row r="7" spans="1:18" ht="20.25" customHeight="1">
      <c r="A7" s="514"/>
      <c r="B7" s="514"/>
      <c r="C7" s="514"/>
      <c r="D7" s="514"/>
      <c r="E7" s="514"/>
      <c r="F7" s="514"/>
      <c r="G7" s="514"/>
      <c r="H7" s="514"/>
      <c r="I7" s="514"/>
      <c r="J7" s="514"/>
      <c r="K7" s="514"/>
      <c r="L7" s="514"/>
      <c r="M7" s="514"/>
      <c r="N7" s="514"/>
      <c r="O7" s="514"/>
      <c r="P7" s="505"/>
      <c r="Q7" s="529"/>
      <c r="R7" s="514"/>
    </row>
    <row r="8" spans="1:18" ht="18.75">
      <c r="A8" s="475"/>
      <c r="B8" s="533"/>
      <c r="C8" s="533"/>
      <c r="D8" s="477" t="s">
        <v>612</v>
      </c>
      <c r="E8" s="477"/>
      <c r="F8" s="477"/>
      <c r="G8" s="477"/>
      <c r="H8" s="477" t="s">
        <v>613</v>
      </c>
      <c r="I8" s="477"/>
      <c r="J8" s="477"/>
      <c r="K8" s="477"/>
      <c r="L8" s="477" t="s">
        <v>286</v>
      </c>
      <c r="M8" s="477"/>
      <c r="N8" s="477"/>
      <c r="O8" s="534"/>
      <c r="P8" s="480" t="s">
        <v>452</v>
      </c>
      <c r="Q8" s="535"/>
      <c r="R8" s="481"/>
    </row>
    <row r="9" spans="1:18" ht="15.75">
      <c r="A9" s="482"/>
      <c r="B9" s="639"/>
      <c r="C9" s="639"/>
      <c r="D9" s="716" t="s">
        <v>478</v>
      </c>
      <c r="E9" s="716" t="s">
        <v>482</v>
      </c>
      <c r="F9" s="717" t="s">
        <v>608</v>
      </c>
      <c r="G9" s="717"/>
      <c r="H9" s="716" t="s">
        <v>478</v>
      </c>
      <c r="I9" s="716" t="s">
        <v>482</v>
      </c>
      <c r="J9" s="717" t="s">
        <v>608</v>
      </c>
      <c r="K9" s="717"/>
      <c r="L9" s="716" t="s">
        <v>478</v>
      </c>
      <c r="M9" s="716" t="s">
        <v>482</v>
      </c>
      <c r="N9" s="717" t="s">
        <v>608</v>
      </c>
      <c r="O9" s="718"/>
      <c r="P9" s="716" t="s">
        <v>478</v>
      </c>
      <c r="Q9" s="716" t="s">
        <v>482</v>
      </c>
      <c r="R9" s="719" t="s">
        <v>608</v>
      </c>
    </row>
    <row r="10" spans="1:18" ht="15.75">
      <c r="A10" s="541"/>
      <c r="B10" s="542"/>
      <c r="C10" s="542"/>
      <c r="D10" s="543" t="s">
        <v>213</v>
      </c>
      <c r="E10" s="543" t="s">
        <v>213</v>
      </c>
      <c r="F10" s="543"/>
      <c r="G10" s="543"/>
      <c r="H10" s="543" t="s">
        <v>213</v>
      </c>
      <c r="I10" s="543" t="s">
        <v>213</v>
      </c>
      <c r="J10" s="543"/>
      <c r="K10" s="543"/>
      <c r="L10" s="543" t="s">
        <v>213</v>
      </c>
      <c r="M10" s="543" t="s">
        <v>213</v>
      </c>
      <c r="N10" s="544"/>
      <c r="O10" s="545"/>
      <c r="P10" s="546" t="s">
        <v>213</v>
      </c>
      <c r="Q10" s="547" t="s">
        <v>213</v>
      </c>
      <c r="R10" s="548"/>
    </row>
    <row r="11" spans="1:18" ht="12.75">
      <c r="A11" s="504"/>
      <c r="B11" s="549"/>
      <c r="C11" s="549"/>
      <c r="D11" s="550"/>
      <c r="E11" s="550"/>
      <c r="F11" s="550"/>
      <c r="G11" s="550"/>
      <c r="H11" s="550"/>
      <c r="I11" s="550"/>
      <c r="J11" s="550"/>
      <c r="K11" s="512"/>
      <c r="L11" s="550"/>
      <c r="M11" s="550"/>
      <c r="N11" s="551"/>
      <c r="O11" s="552"/>
      <c r="P11" s="553"/>
      <c r="Q11" s="529"/>
      <c r="R11" s="552"/>
    </row>
    <row r="12" spans="1:18" ht="14.25">
      <c r="A12" s="504"/>
      <c r="B12" s="505" t="s">
        <v>453</v>
      </c>
      <c r="C12" s="554"/>
      <c r="D12" s="550"/>
      <c r="E12" s="550"/>
      <c r="F12" s="550"/>
      <c r="G12" s="550"/>
      <c r="H12" s="550"/>
      <c r="I12" s="550"/>
      <c r="J12" s="550"/>
      <c r="K12" s="512"/>
      <c r="L12" s="550"/>
      <c r="M12" s="550"/>
      <c r="N12" s="550"/>
      <c r="O12" s="552"/>
      <c r="P12" s="553"/>
      <c r="Q12" s="529"/>
      <c r="R12" s="552"/>
    </row>
    <row r="13" spans="1:18" ht="12.75">
      <c r="A13" s="504"/>
      <c r="B13" s="555" t="s">
        <v>454</v>
      </c>
      <c r="C13" s="555"/>
      <c r="D13" s="514"/>
      <c r="E13" s="720"/>
      <c r="F13" s="514"/>
      <c r="G13" s="550"/>
      <c r="H13" s="514"/>
      <c r="I13" s="514"/>
      <c r="J13" s="514"/>
      <c r="K13" s="512"/>
      <c r="L13" s="514"/>
      <c r="M13" s="514"/>
      <c r="N13" s="514"/>
      <c r="O13" s="552"/>
      <c r="P13" s="553"/>
      <c r="Q13" s="514"/>
      <c r="R13" s="552"/>
    </row>
    <row r="14" spans="1:18" ht="12.75">
      <c r="A14" s="504"/>
      <c r="B14" s="556" t="s">
        <v>614</v>
      </c>
      <c r="C14" s="556"/>
      <c r="D14" s="228">
        <v>3</v>
      </c>
      <c r="E14" s="229">
        <v>3</v>
      </c>
      <c r="F14" s="508">
        <v>0</v>
      </c>
      <c r="G14" s="512"/>
      <c r="H14" s="228">
        <v>2</v>
      </c>
      <c r="I14" s="229">
        <v>2</v>
      </c>
      <c r="J14" s="508">
        <v>0</v>
      </c>
      <c r="K14" s="512"/>
      <c r="L14" s="228">
        <v>5</v>
      </c>
      <c r="M14" s="229">
        <v>5</v>
      </c>
      <c r="N14" s="508">
        <v>0</v>
      </c>
      <c r="O14" s="557"/>
      <c r="P14" s="228">
        <v>2.3</v>
      </c>
      <c r="Q14" s="559">
        <v>2.3</v>
      </c>
      <c r="R14" s="517">
        <v>0</v>
      </c>
    </row>
    <row r="15" spans="1:20" ht="12.75" hidden="1">
      <c r="A15" s="504"/>
      <c r="B15" s="556" t="s">
        <v>615</v>
      </c>
      <c r="C15" s="556"/>
      <c r="D15" s="228">
        <v>0</v>
      </c>
      <c r="E15" s="229">
        <v>0</v>
      </c>
      <c r="F15" s="508">
        <v>0</v>
      </c>
      <c r="G15" s="512"/>
      <c r="H15" s="228">
        <v>0</v>
      </c>
      <c r="I15" s="229">
        <v>0</v>
      </c>
      <c r="J15" s="508">
        <v>0</v>
      </c>
      <c r="K15" s="512"/>
      <c r="L15" s="228">
        <v>0</v>
      </c>
      <c r="M15" s="229">
        <v>0</v>
      </c>
      <c r="N15" s="508">
        <v>0</v>
      </c>
      <c r="O15" s="557"/>
      <c r="P15" s="228">
        <v>0</v>
      </c>
      <c r="Q15" s="559">
        <v>0</v>
      </c>
      <c r="R15" s="517">
        <v>0</v>
      </c>
      <c r="T15" s="726"/>
    </row>
    <row r="16" spans="1:18" ht="12.75">
      <c r="A16" s="504"/>
      <c r="B16" s="556" t="s">
        <v>455</v>
      </c>
      <c r="C16" s="556"/>
      <c r="D16" s="228">
        <v>3</v>
      </c>
      <c r="E16" s="229">
        <v>3</v>
      </c>
      <c r="F16" s="508">
        <v>0</v>
      </c>
      <c r="G16" s="512"/>
      <c r="H16" s="228">
        <v>0</v>
      </c>
      <c r="I16" s="229">
        <v>0</v>
      </c>
      <c r="J16" s="508" t="s">
        <v>311</v>
      </c>
      <c r="K16" s="512"/>
      <c r="L16" s="228">
        <v>3</v>
      </c>
      <c r="M16" s="229">
        <v>3</v>
      </c>
      <c r="N16" s="508">
        <v>0</v>
      </c>
      <c r="O16" s="557"/>
      <c r="P16" s="228">
        <v>0.3</v>
      </c>
      <c r="Q16" s="559">
        <v>0.3</v>
      </c>
      <c r="R16" s="707" t="s">
        <v>311</v>
      </c>
    </row>
    <row r="17" spans="1:18" ht="12.75" hidden="1">
      <c r="A17" s="504"/>
      <c r="B17" s="556" t="s">
        <v>457</v>
      </c>
      <c r="C17" s="556"/>
      <c r="D17" s="228">
        <v>0</v>
      </c>
      <c r="E17" s="229">
        <v>0</v>
      </c>
      <c r="F17" s="508" t="s">
        <v>311</v>
      </c>
      <c r="G17" s="512"/>
      <c r="H17" s="228">
        <v>0</v>
      </c>
      <c r="I17" s="229">
        <v>0</v>
      </c>
      <c r="J17" s="508" t="s">
        <v>311</v>
      </c>
      <c r="K17" s="512"/>
      <c r="L17" s="228">
        <v>0</v>
      </c>
      <c r="M17" s="229">
        <v>0</v>
      </c>
      <c r="N17" s="508" t="s">
        <v>311</v>
      </c>
      <c r="O17" s="557"/>
      <c r="P17" s="228">
        <v>0</v>
      </c>
      <c r="Q17" s="559">
        <v>0</v>
      </c>
      <c r="R17" s="517" t="s">
        <v>311</v>
      </c>
    </row>
    <row r="18" spans="1:18" ht="12.75">
      <c r="A18" s="504"/>
      <c r="B18" s="556" t="s">
        <v>616</v>
      </c>
      <c r="C18" s="556"/>
      <c r="D18" s="573">
        <v>155</v>
      </c>
      <c r="E18" s="583">
        <v>151</v>
      </c>
      <c r="F18" s="508">
        <v>0.026490066225165563</v>
      </c>
      <c r="G18" s="512"/>
      <c r="H18" s="573">
        <v>0</v>
      </c>
      <c r="I18" s="583">
        <v>0</v>
      </c>
      <c r="J18" s="508" t="s">
        <v>311</v>
      </c>
      <c r="K18" s="512"/>
      <c r="L18" s="573">
        <v>155</v>
      </c>
      <c r="M18" s="583">
        <v>151</v>
      </c>
      <c r="N18" s="508">
        <v>0.026490066225165563</v>
      </c>
      <c r="O18" s="557"/>
      <c r="P18" s="573">
        <v>15.5</v>
      </c>
      <c r="Q18" s="777">
        <v>15.1</v>
      </c>
      <c r="R18" s="585">
        <v>0.06666666666666667</v>
      </c>
    </row>
    <row r="19" spans="1:18" ht="12.75">
      <c r="A19" s="504"/>
      <c r="B19" s="560" t="s">
        <v>617</v>
      </c>
      <c r="C19" s="560"/>
      <c r="D19" s="228">
        <v>161</v>
      </c>
      <c r="E19" s="229">
        <v>157</v>
      </c>
      <c r="F19" s="563">
        <v>0.025477707006369428</v>
      </c>
      <c r="G19" s="512"/>
      <c r="H19" s="228">
        <v>2</v>
      </c>
      <c r="I19" s="229">
        <v>2</v>
      </c>
      <c r="J19" s="563">
        <v>0</v>
      </c>
      <c r="K19" s="512"/>
      <c r="L19" s="228">
        <v>163</v>
      </c>
      <c r="M19" s="229">
        <v>159</v>
      </c>
      <c r="N19" s="563">
        <v>0.025157232704402517</v>
      </c>
      <c r="O19" s="557"/>
      <c r="P19" s="228">
        <v>18.1</v>
      </c>
      <c r="Q19" s="559">
        <v>17.7</v>
      </c>
      <c r="R19" s="517">
        <v>0</v>
      </c>
    </row>
    <row r="20" spans="1:18" ht="12.75">
      <c r="A20" s="504"/>
      <c r="B20" s="556" t="s">
        <v>618</v>
      </c>
      <c r="C20" s="556"/>
      <c r="D20" s="228">
        <v>0</v>
      </c>
      <c r="E20" s="229">
        <v>252</v>
      </c>
      <c r="F20" s="519" t="s">
        <v>311</v>
      </c>
      <c r="G20" s="512"/>
      <c r="H20" s="228">
        <v>0</v>
      </c>
      <c r="I20" s="229">
        <v>0</v>
      </c>
      <c r="J20" s="519" t="s">
        <v>311</v>
      </c>
      <c r="K20" s="512"/>
      <c r="L20" s="228">
        <v>0</v>
      </c>
      <c r="M20" s="229">
        <v>252</v>
      </c>
      <c r="N20" s="519" t="s">
        <v>311</v>
      </c>
      <c r="O20" s="557"/>
      <c r="P20" s="228">
        <v>0</v>
      </c>
      <c r="Q20" s="559">
        <v>25.2</v>
      </c>
      <c r="R20" s="517">
        <v>0</v>
      </c>
    </row>
    <row r="21" spans="1:18" ht="12.75">
      <c r="A21" s="504"/>
      <c r="B21" s="505" t="s">
        <v>286</v>
      </c>
      <c r="C21" s="505"/>
      <c r="D21" s="566">
        <v>161</v>
      </c>
      <c r="E21" s="567">
        <v>409</v>
      </c>
      <c r="F21" s="522">
        <v>-0.6063569682151589</v>
      </c>
      <c r="G21" s="512"/>
      <c r="H21" s="566">
        <v>2</v>
      </c>
      <c r="I21" s="567">
        <v>2</v>
      </c>
      <c r="J21" s="522">
        <v>0</v>
      </c>
      <c r="K21" s="512"/>
      <c r="L21" s="566">
        <v>163</v>
      </c>
      <c r="M21" s="567">
        <v>411</v>
      </c>
      <c r="N21" s="522">
        <v>-0.6034063260340633</v>
      </c>
      <c r="O21" s="557"/>
      <c r="P21" s="566">
        <v>18.1</v>
      </c>
      <c r="Q21" s="568">
        <v>42.9</v>
      </c>
      <c r="R21" s="524">
        <v>-0.5813953488372093</v>
      </c>
    </row>
    <row r="22" spans="1:18" ht="12.75">
      <c r="A22" s="504"/>
      <c r="B22" s="514"/>
      <c r="C22" s="514"/>
      <c r="D22" s="506"/>
      <c r="E22" s="507"/>
      <c r="F22" s="569"/>
      <c r="G22" s="512"/>
      <c r="H22" s="506"/>
      <c r="I22" s="507"/>
      <c r="J22" s="569"/>
      <c r="K22" s="512"/>
      <c r="L22" s="506"/>
      <c r="M22" s="507"/>
      <c r="N22" s="569"/>
      <c r="O22" s="557"/>
      <c r="P22" s="570"/>
      <c r="Q22" s="571"/>
      <c r="R22" s="517"/>
    </row>
    <row r="23" spans="1:18" ht="12.75">
      <c r="A23" s="504"/>
      <c r="B23" s="555" t="s">
        <v>458</v>
      </c>
      <c r="C23" s="555"/>
      <c r="D23" s="514"/>
      <c r="E23" s="514"/>
      <c r="F23" s="514"/>
      <c r="G23" s="550"/>
      <c r="H23" s="514"/>
      <c r="I23" s="514"/>
      <c r="J23" s="514"/>
      <c r="K23" s="512"/>
      <c r="L23" s="514"/>
      <c r="M23" s="514"/>
      <c r="N23" s="514"/>
      <c r="O23" s="552"/>
      <c r="P23" s="553"/>
      <c r="Q23" s="514"/>
      <c r="R23" s="552"/>
    </row>
    <row r="24" spans="1:18" ht="12.75" hidden="1">
      <c r="A24" s="504"/>
      <c r="B24" s="556" t="s">
        <v>614</v>
      </c>
      <c r="C24" s="556"/>
      <c r="D24" s="228">
        <v>0</v>
      </c>
      <c r="E24" s="229">
        <v>0</v>
      </c>
      <c r="F24" s="508">
        <v>0</v>
      </c>
      <c r="G24" s="512"/>
      <c r="H24" s="228">
        <v>0</v>
      </c>
      <c r="I24" s="229">
        <v>0</v>
      </c>
      <c r="J24" s="508">
        <v>0</v>
      </c>
      <c r="K24" s="512"/>
      <c r="L24" s="228">
        <v>0</v>
      </c>
      <c r="M24" s="229">
        <v>0</v>
      </c>
      <c r="N24" s="508">
        <v>0</v>
      </c>
      <c r="O24" s="557"/>
      <c r="P24" s="228">
        <v>0</v>
      </c>
      <c r="Q24" s="559">
        <v>0</v>
      </c>
      <c r="R24" s="517">
        <v>0</v>
      </c>
    </row>
    <row r="25" spans="1:18" ht="12.75">
      <c r="A25" s="504"/>
      <c r="B25" s="556" t="s">
        <v>615</v>
      </c>
      <c r="C25" s="556"/>
      <c r="D25" s="228">
        <v>37</v>
      </c>
      <c r="E25" s="229">
        <v>40</v>
      </c>
      <c r="F25" s="508">
        <v>-0.075</v>
      </c>
      <c r="G25" s="512"/>
      <c r="H25" s="228">
        <v>45</v>
      </c>
      <c r="I25" s="229">
        <v>31</v>
      </c>
      <c r="J25" s="508">
        <v>0.45161290322580644</v>
      </c>
      <c r="K25" s="512"/>
      <c r="L25" s="228">
        <v>82</v>
      </c>
      <c r="M25" s="229">
        <v>71</v>
      </c>
      <c r="N25" s="508">
        <v>0.15492957746478872</v>
      </c>
      <c r="O25" s="557"/>
      <c r="P25" s="228">
        <v>48.7</v>
      </c>
      <c r="Q25" s="559">
        <v>35</v>
      </c>
      <c r="R25" s="517">
        <v>0.4</v>
      </c>
    </row>
    <row r="26" spans="1:18" ht="12.75" hidden="1">
      <c r="A26" s="504"/>
      <c r="B26" s="556" t="s">
        <v>507</v>
      </c>
      <c r="C26" s="556"/>
      <c r="D26" s="228">
        <v>0</v>
      </c>
      <c r="E26" s="229">
        <v>0</v>
      </c>
      <c r="F26" s="508">
        <v>0</v>
      </c>
      <c r="G26" s="512"/>
      <c r="H26" s="228">
        <v>0</v>
      </c>
      <c r="I26" s="229">
        <v>0</v>
      </c>
      <c r="J26" s="508">
        <v>0</v>
      </c>
      <c r="K26" s="512"/>
      <c r="L26" s="228">
        <v>0</v>
      </c>
      <c r="M26" s="229">
        <v>0</v>
      </c>
      <c r="N26" s="508">
        <v>0</v>
      </c>
      <c r="O26" s="557"/>
      <c r="P26" s="228">
        <v>0</v>
      </c>
      <c r="Q26" s="559">
        <v>0</v>
      </c>
      <c r="R26" s="517">
        <v>0</v>
      </c>
    </row>
    <row r="27" spans="1:18" ht="12.75">
      <c r="A27" s="504"/>
      <c r="B27" s="556" t="s">
        <v>616</v>
      </c>
      <c r="C27" s="556"/>
      <c r="D27" s="228">
        <v>46</v>
      </c>
      <c r="E27" s="229">
        <v>48</v>
      </c>
      <c r="F27" s="508">
        <v>-0.041666666666666664</v>
      </c>
      <c r="G27" s="512"/>
      <c r="H27" s="228">
        <v>0</v>
      </c>
      <c r="I27" s="229">
        <v>0</v>
      </c>
      <c r="J27" s="508" t="s">
        <v>311</v>
      </c>
      <c r="K27" s="512"/>
      <c r="L27" s="228">
        <v>46</v>
      </c>
      <c r="M27" s="229">
        <v>48</v>
      </c>
      <c r="N27" s="508">
        <v>-0.041666666666666664</v>
      </c>
      <c r="O27" s="557"/>
      <c r="P27" s="516">
        <v>4.6</v>
      </c>
      <c r="Q27" s="559">
        <v>4.8</v>
      </c>
      <c r="R27" s="517">
        <v>0</v>
      </c>
    </row>
    <row r="28" spans="1:18" ht="12.75">
      <c r="A28" s="504"/>
      <c r="B28" s="556" t="s">
        <v>620</v>
      </c>
      <c r="C28" s="556"/>
      <c r="D28" s="573">
        <v>70</v>
      </c>
      <c r="E28" s="583">
        <v>139</v>
      </c>
      <c r="F28" s="508">
        <v>-0.49640287769784175</v>
      </c>
      <c r="G28" s="512"/>
      <c r="H28" s="573">
        <v>0</v>
      </c>
      <c r="I28" s="583">
        <v>0</v>
      </c>
      <c r="J28" s="519" t="s">
        <v>311</v>
      </c>
      <c r="K28" s="512"/>
      <c r="L28" s="573">
        <v>70</v>
      </c>
      <c r="M28" s="583">
        <v>139</v>
      </c>
      <c r="N28" s="508">
        <v>-0.49640287769784175</v>
      </c>
      <c r="O28" s="557"/>
      <c r="P28" s="573">
        <v>7</v>
      </c>
      <c r="Q28" s="777">
        <v>13.9</v>
      </c>
      <c r="R28" s="517">
        <v>-0.5</v>
      </c>
    </row>
    <row r="29" spans="1:18" ht="12.75" hidden="1">
      <c r="A29" s="504"/>
      <c r="B29" s="560" t="s">
        <v>617</v>
      </c>
      <c r="C29" s="560"/>
      <c r="D29" s="228">
        <v>153</v>
      </c>
      <c r="E29" s="229">
        <v>88</v>
      </c>
      <c r="F29" s="563">
        <v>0.7386363636363636</v>
      </c>
      <c r="G29" s="512"/>
      <c r="H29" s="228">
        <v>45</v>
      </c>
      <c r="I29" s="229">
        <v>31</v>
      </c>
      <c r="J29" s="563">
        <v>0.45161290322580644</v>
      </c>
      <c r="K29" s="512"/>
      <c r="L29" s="228">
        <v>198</v>
      </c>
      <c r="M29" s="229">
        <v>119</v>
      </c>
      <c r="N29" s="563">
        <v>0.6638655462184874</v>
      </c>
      <c r="O29" s="557"/>
      <c r="P29" s="228">
        <v>60.3</v>
      </c>
      <c r="Q29" s="559">
        <v>39.8</v>
      </c>
      <c r="R29" s="565">
        <v>0.5</v>
      </c>
    </row>
    <row r="30" spans="1:18" ht="12.75" hidden="1">
      <c r="A30" s="504"/>
      <c r="B30" s="556" t="s">
        <v>618</v>
      </c>
      <c r="C30" s="556"/>
      <c r="D30" s="228">
        <v>0</v>
      </c>
      <c r="E30" s="229">
        <v>0</v>
      </c>
      <c r="F30" s="519" t="s">
        <v>311</v>
      </c>
      <c r="G30" s="512"/>
      <c r="H30" s="228">
        <v>0</v>
      </c>
      <c r="I30" s="229">
        <v>0</v>
      </c>
      <c r="J30" s="519" t="s">
        <v>311</v>
      </c>
      <c r="K30" s="512"/>
      <c r="L30" s="228">
        <v>0</v>
      </c>
      <c r="M30" s="229">
        <v>0</v>
      </c>
      <c r="N30" s="519" t="s">
        <v>311</v>
      </c>
      <c r="O30" s="557"/>
      <c r="P30" s="228">
        <v>0</v>
      </c>
      <c r="Q30" s="559">
        <v>0</v>
      </c>
      <c r="R30" s="723" t="s">
        <v>311</v>
      </c>
    </row>
    <row r="31" spans="1:18" ht="12.75">
      <c r="A31" s="504"/>
      <c r="B31" s="505" t="s">
        <v>286</v>
      </c>
      <c r="C31" s="505"/>
      <c r="D31" s="566">
        <v>153</v>
      </c>
      <c r="E31" s="567">
        <v>227</v>
      </c>
      <c r="F31" s="522">
        <v>-0.32599118942731276</v>
      </c>
      <c r="G31" s="512"/>
      <c r="H31" s="566">
        <v>45</v>
      </c>
      <c r="I31" s="567">
        <v>31</v>
      </c>
      <c r="J31" s="522">
        <v>0.45161290322580644</v>
      </c>
      <c r="K31" s="512"/>
      <c r="L31" s="566">
        <v>198</v>
      </c>
      <c r="M31" s="567">
        <v>258</v>
      </c>
      <c r="N31" s="522">
        <v>-0.23255813953488372</v>
      </c>
      <c r="O31" s="557"/>
      <c r="P31" s="523">
        <v>60.3</v>
      </c>
      <c r="Q31" s="568">
        <v>53.7</v>
      </c>
      <c r="R31" s="524">
        <v>0.1111111111111111</v>
      </c>
    </row>
    <row r="32" spans="1:18" ht="12.75">
      <c r="A32" s="504"/>
      <c r="B32" s="505"/>
      <c r="C32" s="554"/>
      <c r="D32" s="550"/>
      <c r="E32" s="550"/>
      <c r="F32" s="550"/>
      <c r="G32" s="550"/>
      <c r="H32" s="550"/>
      <c r="I32" s="550"/>
      <c r="J32" s="550"/>
      <c r="K32" s="512"/>
      <c r="L32" s="550"/>
      <c r="M32" s="550"/>
      <c r="N32" s="550"/>
      <c r="O32" s="552"/>
      <c r="P32" s="553"/>
      <c r="Q32" s="514"/>
      <c r="R32" s="552"/>
    </row>
    <row r="33" spans="1:18" ht="12.75">
      <c r="A33" s="504"/>
      <c r="B33" s="555" t="s">
        <v>619</v>
      </c>
      <c r="C33" s="555"/>
      <c r="D33" s="506"/>
      <c r="E33" s="507"/>
      <c r="F33" s="569"/>
      <c r="G33" s="512"/>
      <c r="H33" s="506"/>
      <c r="I33" s="229"/>
      <c r="J33" s="569"/>
      <c r="K33" s="512"/>
      <c r="L33" s="506"/>
      <c r="M33" s="229"/>
      <c r="N33" s="569"/>
      <c r="O33" s="557"/>
      <c r="P33" s="570"/>
      <c r="Q33" s="721"/>
      <c r="R33" s="517"/>
    </row>
    <row r="34" spans="1:18" ht="12.75">
      <c r="A34" s="504"/>
      <c r="B34" s="556" t="s">
        <v>614</v>
      </c>
      <c r="C34" s="556"/>
      <c r="D34" s="228">
        <v>17</v>
      </c>
      <c r="E34" s="229">
        <v>16</v>
      </c>
      <c r="F34" s="508">
        <v>0.0625</v>
      </c>
      <c r="G34" s="512"/>
      <c r="H34" s="228">
        <v>5</v>
      </c>
      <c r="I34" s="229">
        <v>5</v>
      </c>
      <c r="J34" s="508">
        <v>0</v>
      </c>
      <c r="K34" s="512"/>
      <c r="L34" s="228">
        <v>22</v>
      </c>
      <c r="M34" s="229">
        <v>21</v>
      </c>
      <c r="N34" s="508">
        <v>0.047619047619047616</v>
      </c>
      <c r="O34" s="557"/>
      <c r="P34" s="228">
        <v>6.7</v>
      </c>
      <c r="Q34" s="559">
        <v>6.6</v>
      </c>
      <c r="R34" s="517">
        <v>0</v>
      </c>
    </row>
    <row r="35" spans="1:18" ht="12.75">
      <c r="A35" s="504"/>
      <c r="B35" s="556" t="s">
        <v>615</v>
      </c>
      <c r="C35" s="556"/>
      <c r="D35" s="228">
        <v>52</v>
      </c>
      <c r="E35" s="229">
        <v>65</v>
      </c>
      <c r="F35" s="508">
        <v>-0.2</v>
      </c>
      <c r="G35" s="512"/>
      <c r="H35" s="228">
        <v>3</v>
      </c>
      <c r="I35" s="229">
        <v>2</v>
      </c>
      <c r="J35" s="508">
        <v>0.5</v>
      </c>
      <c r="K35" s="512"/>
      <c r="L35" s="228">
        <v>55</v>
      </c>
      <c r="M35" s="229">
        <v>67</v>
      </c>
      <c r="N35" s="508">
        <v>-0.1791044776119403</v>
      </c>
      <c r="O35" s="557"/>
      <c r="P35" s="228">
        <v>8.2</v>
      </c>
      <c r="Q35" s="229">
        <v>8.5</v>
      </c>
      <c r="R35" s="517">
        <v>-0.1111111111111111</v>
      </c>
    </row>
    <row r="36" spans="1:18" ht="12.75">
      <c r="A36" s="504"/>
      <c r="B36" s="556" t="s">
        <v>455</v>
      </c>
      <c r="C36" s="556"/>
      <c r="D36" s="228">
        <v>79</v>
      </c>
      <c r="E36" s="229">
        <v>54</v>
      </c>
      <c r="F36" s="508">
        <v>0.46296296296296297</v>
      </c>
      <c r="G36" s="512"/>
      <c r="H36" s="228">
        <v>0</v>
      </c>
      <c r="I36" s="229">
        <v>0</v>
      </c>
      <c r="J36" s="508" t="s">
        <v>311</v>
      </c>
      <c r="K36" s="512"/>
      <c r="L36" s="228">
        <v>79</v>
      </c>
      <c r="M36" s="229">
        <v>54</v>
      </c>
      <c r="N36" s="508">
        <v>0.46296296296296297</v>
      </c>
      <c r="O36" s="557"/>
      <c r="P36" s="228">
        <v>7.9</v>
      </c>
      <c r="Q36" s="559">
        <v>5.4</v>
      </c>
      <c r="R36" s="517">
        <v>0.6</v>
      </c>
    </row>
    <row r="37" spans="1:18" ht="12.75">
      <c r="A37" s="504"/>
      <c r="B37" s="556" t="s">
        <v>456</v>
      </c>
      <c r="C37" s="556"/>
      <c r="D37" s="228">
        <v>172</v>
      </c>
      <c r="E37" s="229">
        <v>142</v>
      </c>
      <c r="F37" s="508">
        <v>0.2112676056338028</v>
      </c>
      <c r="G37" s="512"/>
      <c r="H37" s="228">
        <v>0</v>
      </c>
      <c r="I37" s="229">
        <v>0</v>
      </c>
      <c r="J37" s="508" t="s">
        <v>311</v>
      </c>
      <c r="K37" s="512"/>
      <c r="L37" s="228">
        <v>172</v>
      </c>
      <c r="M37" s="229">
        <v>142</v>
      </c>
      <c r="N37" s="508">
        <v>0.2112676056338028</v>
      </c>
      <c r="O37" s="557"/>
      <c r="P37" s="228">
        <v>17.2</v>
      </c>
      <c r="Q37" s="559">
        <v>14.2</v>
      </c>
      <c r="R37" s="517">
        <v>0.21428571428571427</v>
      </c>
    </row>
    <row r="38" spans="1:18" ht="12.75">
      <c r="A38" s="504"/>
      <c r="B38" s="556" t="s">
        <v>457</v>
      </c>
      <c r="C38" s="556"/>
      <c r="D38" s="228">
        <v>0</v>
      </c>
      <c r="E38" s="229">
        <v>0</v>
      </c>
      <c r="F38" s="508" t="s">
        <v>311</v>
      </c>
      <c r="G38" s="512"/>
      <c r="H38" s="228">
        <v>1</v>
      </c>
      <c r="I38" s="229">
        <v>1</v>
      </c>
      <c r="J38" s="508">
        <v>0</v>
      </c>
      <c r="K38" s="512"/>
      <c r="L38" s="228">
        <v>1</v>
      </c>
      <c r="M38" s="229">
        <v>1</v>
      </c>
      <c r="N38" s="508">
        <v>0</v>
      </c>
      <c r="O38" s="557"/>
      <c r="P38" s="228">
        <v>1</v>
      </c>
      <c r="Q38" s="559">
        <v>1</v>
      </c>
      <c r="R38" s="517">
        <v>0</v>
      </c>
    </row>
    <row r="39" spans="1:18" ht="12.75">
      <c r="A39" s="504"/>
      <c r="B39" s="556" t="s">
        <v>616</v>
      </c>
      <c r="C39" s="556"/>
      <c r="D39" s="573">
        <v>318</v>
      </c>
      <c r="E39" s="229">
        <v>228</v>
      </c>
      <c r="F39" s="508">
        <v>0.39473684210526316</v>
      </c>
      <c r="G39" s="512"/>
      <c r="H39" s="573">
        <v>0</v>
      </c>
      <c r="I39" s="229">
        <v>0</v>
      </c>
      <c r="J39" s="519" t="s">
        <v>311</v>
      </c>
      <c r="K39" s="512"/>
      <c r="L39" s="573">
        <v>318</v>
      </c>
      <c r="M39" s="229">
        <v>228</v>
      </c>
      <c r="N39" s="508">
        <v>0.39473684210526316</v>
      </c>
      <c r="O39" s="557"/>
      <c r="P39" s="655">
        <v>31.8</v>
      </c>
      <c r="Q39" s="559">
        <v>22.8</v>
      </c>
      <c r="R39" s="517">
        <v>0.391304347826087</v>
      </c>
    </row>
    <row r="40" spans="1:18" ht="12.75" hidden="1">
      <c r="A40" s="504"/>
      <c r="B40" s="556"/>
      <c r="C40" s="556"/>
      <c r="D40" s="573"/>
      <c r="E40" s="229"/>
      <c r="F40" s="508"/>
      <c r="G40" s="512"/>
      <c r="H40" s="573"/>
      <c r="I40" s="229"/>
      <c r="J40" s="519"/>
      <c r="K40" s="512"/>
      <c r="L40" s="573"/>
      <c r="M40" s="229"/>
      <c r="N40" s="508"/>
      <c r="O40" s="557"/>
      <c r="P40" s="573"/>
      <c r="Q40" s="559"/>
      <c r="R40" s="517"/>
    </row>
    <row r="41" spans="1:18" ht="12.75">
      <c r="A41" s="504"/>
      <c r="B41" s="560" t="s">
        <v>617</v>
      </c>
      <c r="C41" s="560"/>
      <c r="D41" s="228">
        <v>638</v>
      </c>
      <c r="E41" s="562">
        <v>505</v>
      </c>
      <c r="F41" s="563">
        <v>0.2633663366336634</v>
      </c>
      <c r="G41" s="512"/>
      <c r="H41" s="228">
        <v>9</v>
      </c>
      <c r="I41" s="562">
        <v>8</v>
      </c>
      <c r="J41" s="563">
        <v>0.125</v>
      </c>
      <c r="K41" s="512"/>
      <c r="L41" s="228">
        <v>647</v>
      </c>
      <c r="M41" s="562">
        <v>513</v>
      </c>
      <c r="N41" s="563">
        <v>0.26120857699805067</v>
      </c>
      <c r="O41" s="557"/>
      <c r="P41" s="228">
        <v>72.8</v>
      </c>
      <c r="Q41" s="562">
        <v>58.5</v>
      </c>
      <c r="R41" s="565">
        <v>0.23728813559322035</v>
      </c>
    </row>
    <row r="42" spans="1:18" ht="12.75">
      <c r="A42" s="504"/>
      <c r="B42" s="556" t="s">
        <v>618</v>
      </c>
      <c r="C42" s="556"/>
      <c r="D42" s="228">
        <v>0</v>
      </c>
      <c r="E42" s="229">
        <v>92</v>
      </c>
      <c r="F42" s="508" t="s">
        <v>311</v>
      </c>
      <c r="G42" s="512"/>
      <c r="H42" s="228">
        <v>0</v>
      </c>
      <c r="I42" s="229">
        <v>0</v>
      </c>
      <c r="J42" s="519" t="s">
        <v>311</v>
      </c>
      <c r="K42" s="512"/>
      <c r="L42" s="228">
        <v>0</v>
      </c>
      <c r="M42" s="229">
        <v>92</v>
      </c>
      <c r="N42" s="508">
        <v>0</v>
      </c>
      <c r="O42" s="557"/>
      <c r="P42" s="228">
        <v>0</v>
      </c>
      <c r="Q42" s="229">
        <v>9.2</v>
      </c>
      <c r="R42" s="517" t="s">
        <v>311</v>
      </c>
    </row>
    <row r="43" spans="1:18" ht="12.75">
      <c r="A43" s="504"/>
      <c r="B43" s="505" t="s">
        <v>286</v>
      </c>
      <c r="C43" s="505"/>
      <c r="D43" s="566">
        <v>638</v>
      </c>
      <c r="E43" s="567">
        <v>597</v>
      </c>
      <c r="F43" s="522">
        <v>0.06867671691792294</v>
      </c>
      <c r="G43" s="512"/>
      <c r="H43" s="566">
        <v>9</v>
      </c>
      <c r="I43" s="567">
        <v>8</v>
      </c>
      <c r="J43" s="522">
        <v>0.125</v>
      </c>
      <c r="K43" s="512"/>
      <c r="L43" s="566">
        <v>647</v>
      </c>
      <c r="M43" s="567">
        <v>605</v>
      </c>
      <c r="N43" s="522">
        <v>0.06942148760330578</v>
      </c>
      <c r="O43" s="557"/>
      <c r="P43" s="566">
        <v>72.8</v>
      </c>
      <c r="Q43" s="567">
        <v>67.7</v>
      </c>
      <c r="R43" s="524">
        <v>0.07352941176470588</v>
      </c>
    </row>
    <row r="44" spans="1:18" ht="12.75">
      <c r="A44" s="504"/>
      <c r="B44" s="505"/>
      <c r="C44" s="505"/>
      <c r="D44" s="228"/>
      <c r="E44" s="507"/>
      <c r="F44" s="508"/>
      <c r="G44" s="512"/>
      <c r="H44" s="228"/>
      <c r="I44" s="229"/>
      <c r="J44" s="508"/>
      <c r="K44" s="512"/>
      <c r="L44" s="228"/>
      <c r="M44" s="229"/>
      <c r="N44" s="508"/>
      <c r="O44" s="557"/>
      <c r="P44" s="228"/>
      <c r="Q44" s="721"/>
      <c r="R44" s="517"/>
    </row>
    <row r="45" spans="1:18" ht="12.75">
      <c r="A45" s="504"/>
      <c r="B45" s="555" t="s">
        <v>621</v>
      </c>
      <c r="C45" s="505"/>
      <c r="D45" s="228"/>
      <c r="E45" s="507"/>
      <c r="F45" s="508"/>
      <c r="G45" s="512"/>
      <c r="H45" s="228"/>
      <c r="I45" s="229"/>
      <c r="J45" s="508"/>
      <c r="K45" s="512"/>
      <c r="L45" s="228"/>
      <c r="M45" s="229"/>
      <c r="N45" s="508"/>
      <c r="O45" s="557"/>
      <c r="P45" s="228"/>
      <c r="Q45" s="721"/>
      <c r="R45" s="517"/>
    </row>
    <row r="46" spans="1:18" ht="12.75">
      <c r="A46" s="504"/>
      <c r="B46" s="556" t="s">
        <v>455</v>
      </c>
      <c r="C46" s="505"/>
      <c r="D46" s="228">
        <v>0</v>
      </c>
      <c r="E46" s="229">
        <v>1</v>
      </c>
      <c r="F46" s="508" t="s">
        <v>311</v>
      </c>
      <c r="G46" s="512"/>
      <c r="H46" s="228">
        <v>0</v>
      </c>
      <c r="I46" s="228">
        <v>0</v>
      </c>
      <c r="J46" s="519" t="s">
        <v>311</v>
      </c>
      <c r="K46" s="512"/>
      <c r="L46" s="228">
        <v>0</v>
      </c>
      <c r="M46" s="229">
        <v>1</v>
      </c>
      <c r="N46" s="508" t="s">
        <v>311</v>
      </c>
      <c r="O46" s="557"/>
      <c r="P46" s="228">
        <v>0</v>
      </c>
      <c r="Q46" s="229">
        <v>0.1</v>
      </c>
      <c r="R46" s="517" t="s">
        <v>311</v>
      </c>
    </row>
    <row r="47" spans="1:18" ht="12.75">
      <c r="A47" s="504"/>
      <c r="B47" s="556" t="s">
        <v>457</v>
      </c>
      <c r="C47" s="505"/>
      <c r="D47" s="228">
        <v>175</v>
      </c>
      <c r="E47" s="229">
        <v>164</v>
      </c>
      <c r="F47" s="778">
        <v>0.06707317073170732</v>
      </c>
      <c r="G47" s="512"/>
      <c r="H47" s="228">
        <v>1</v>
      </c>
      <c r="I47" s="228">
        <v>0</v>
      </c>
      <c r="J47" s="519" t="s">
        <v>311</v>
      </c>
      <c r="K47" s="512"/>
      <c r="L47" s="228">
        <v>176</v>
      </c>
      <c r="M47" s="229">
        <v>164</v>
      </c>
      <c r="N47" s="508">
        <v>0.07317073170731707</v>
      </c>
      <c r="O47" s="557"/>
      <c r="P47" s="228">
        <v>18.5</v>
      </c>
      <c r="Q47" s="229">
        <v>16.4</v>
      </c>
      <c r="R47" s="517">
        <v>0.1875</v>
      </c>
    </row>
    <row r="48" spans="1:18" ht="12.75">
      <c r="A48" s="504"/>
      <c r="B48" s="556" t="s">
        <v>616</v>
      </c>
      <c r="C48" s="505"/>
      <c r="D48" s="573">
        <v>25</v>
      </c>
      <c r="E48" s="229">
        <v>23</v>
      </c>
      <c r="F48" s="778">
        <v>0.08695652173913043</v>
      </c>
      <c r="G48" s="512"/>
      <c r="H48" s="228">
        <v>0</v>
      </c>
      <c r="I48" s="228">
        <v>0</v>
      </c>
      <c r="J48" s="519" t="s">
        <v>311</v>
      </c>
      <c r="K48" s="512"/>
      <c r="L48" s="228">
        <v>25</v>
      </c>
      <c r="M48" s="229">
        <v>23</v>
      </c>
      <c r="N48" s="508">
        <v>0.08695652173913043</v>
      </c>
      <c r="O48" s="557"/>
      <c r="P48" s="228">
        <v>2.5</v>
      </c>
      <c r="Q48" s="559">
        <v>2.3</v>
      </c>
      <c r="R48" s="517">
        <v>0.5</v>
      </c>
    </row>
    <row r="49" spans="1:18" ht="12.75">
      <c r="A49" s="504"/>
      <c r="B49" s="505" t="s">
        <v>286</v>
      </c>
      <c r="C49" s="505"/>
      <c r="D49" s="573">
        <v>200</v>
      </c>
      <c r="E49" s="567">
        <v>188</v>
      </c>
      <c r="F49" s="522">
        <v>0.06382978723404255</v>
      </c>
      <c r="G49" s="512"/>
      <c r="H49" s="566">
        <v>1</v>
      </c>
      <c r="I49" s="567">
        <v>0</v>
      </c>
      <c r="J49" s="578" t="s">
        <v>311</v>
      </c>
      <c r="K49" s="512"/>
      <c r="L49" s="566">
        <v>201</v>
      </c>
      <c r="M49" s="567">
        <v>188</v>
      </c>
      <c r="N49" s="522">
        <v>0.06914893617021277</v>
      </c>
      <c r="O49" s="557"/>
      <c r="P49" s="566">
        <v>21</v>
      </c>
      <c r="Q49" s="567">
        <v>18.8</v>
      </c>
      <c r="R49" s="524">
        <v>0.10526315789473684</v>
      </c>
    </row>
    <row r="50" spans="1:18" ht="12.75">
      <c r="A50" s="504"/>
      <c r="B50" s="505"/>
      <c r="C50" s="505"/>
      <c r="D50" s="228"/>
      <c r="E50" s="507"/>
      <c r="F50" s="508"/>
      <c r="G50" s="512"/>
      <c r="H50" s="228"/>
      <c r="I50" s="229"/>
      <c r="J50" s="508"/>
      <c r="K50" s="512"/>
      <c r="L50" s="228"/>
      <c r="M50" s="229"/>
      <c r="N50" s="508"/>
      <c r="O50" s="557"/>
      <c r="P50" s="228"/>
      <c r="Q50" s="721"/>
      <c r="R50" s="517"/>
    </row>
    <row r="51" spans="1:18" ht="12.75">
      <c r="A51" s="504"/>
      <c r="B51" s="555" t="s">
        <v>459</v>
      </c>
      <c r="C51" s="555"/>
      <c r="D51" s="228"/>
      <c r="E51" s="507"/>
      <c r="F51" s="569"/>
      <c r="G51" s="512"/>
      <c r="H51" s="228"/>
      <c r="I51" s="229"/>
      <c r="J51" s="569"/>
      <c r="K51" s="512"/>
      <c r="L51" s="228"/>
      <c r="M51" s="229"/>
      <c r="N51" s="569"/>
      <c r="O51" s="557"/>
      <c r="P51" s="228"/>
      <c r="Q51" s="721"/>
      <c r="R51" s="517"/>
    </row>
    <row r="52" spans="1:18" ht="12.75">
      <c r="A52" s="504"/>
      <c r="B52" s="556" t="s">
        <v>614</v>
      </c>
      <c r="C52" s="556"/>
      <c r="D52" s="228">
        <v>20</v>
      </c>
      <c r="E52" s="229">
        <v>19</v>
      </c>
      <c r="F52" s="508">
        <v>0.05263157894736842</v>
      </c>
      <c r="G52" s="512"/>
      <c r="H52" s="228">
        <v>7</v>
      </c>
      <c r="I52" s="229">
        <v>7</v>
      </c>
      <c r="J52" s="508">
        <v>0</v>
      </c>
      <c r="K52" s="512"/>
      <c r="L52" s="228">
        <v>27</v>
      </c>
      <c r="M52" s="229">
        <v>26</v>
      </c>
      <c r="N52" s="508">
        <v>0.038461538461538464</v>
      </c>
      <c r="O52" s="557"/>
      <c r="P52" s="228">
        <v>9</v>
      </c>
      <c r="Q52" s="229">
        <v>8.9</v>
      </c>
      <c r="R52" s="517">
        <v>0</v>
      </c>
    </row>
    <row r="53" spans="1:18" ht="12.75">
      <c r="A53" s="504"/>
      <c r="B53" s="556" t="s">
        <v>615</v>
      </c>
      <c r="C53" s="556"/>
      <c r="D53" s="228">
        <v>89</v>
      </c>
      <c r="E53" s="229">
        <v>105</v>
      </c>
      <c r="F53" s="508">
        <v>-0.1523809523809524</v>
      </c>
      <c r="G53" s="512"/>
      <c r="H53" s="228">
        <v>48</v>
      </c>
      <c r="I53" s="229">
        <v>33</v>
      </c>
      <c r="J53" s="508">
        <v>0.45454545454545453</v>
      </c>
      <c r="K53" s="512"/>
      <c r="L53" s="228">
        <v>137</v>
      </c>
      <c r="M53" s="229">
        <v>138</v>
      </c>
      <c r="N53" s="508">
        <v>-0.007246376811594203</v>
      </c>
      <c r="O53" s="557"/>
      <c r="P53" s="228">
        <v>56.9</v>
      </c>
      <c r="Q53" s="229">
        <v>43.5</v>
      </c>
      <c r="R53" s="517">
        <v>0.29545454545454547</v>
      </c>
    </row>
    <row r="54" spans="1:18" ht="12.75">
      <c r="A54" s="504"/>
      <c r="B54" s="556" t="s">
        <v>455</v>
      </c>
      <c r="C54" s="556"/>
      <c r="D54" s="228">
        <v>82</v>
      </c>
      <c r="E54" s="229">
        <v>58</v>
      </c>
      <c r="F54" s="508">
        <v>0.41379310344827586</v>
      </c>
      <c r="G54" s="512"/>
      <c r="H54" s="228">
        <v>0</v>
      </c>
      <c r="I54" s="229">
        <v>0</v>
      </c>
      <c r="J54" s="508" t="s">
        <v>311</v>
      </c>
      <c r="K54" s="512"/>
      <c r="L54" s="228">
        <v>82</v>
      </c>
      <c r="M54" s="229">
        <v>58</v>
      </c>
      <c r="N54" s="508">
        <v>0.41379310344827586</v>
      </c>
      <c r="O54" s="557"/>
      <c r="P54" s="228">
        <v>8.2</v>
      </c>
      <c r="Q54" s="229">
        <v>5.8</v>
      </c>
      <c r="R54" s="517">
        <v>0.3333333333333333</v>
      </c>
    </row>
    <row r="55" spans="1:18" ht="12.75">
      <c r="A55" s="504"/>
      <c r="B55" s="556" t="s">
        <v>456</v>
      </c>
      <c r="C55" s="556"/>
      <c r="D55" s="228">
        <v>172</v>
      </c>
      <c r="E55" s="229">
        <v>142</v>
      </c>
      <c r="F55" s="508">
        <v>0.2112676056338028</v>
      </c>
      <c r="G55" s="512"/>
      <c r="H55" s="228">
        <v>0</v>
      </c>
      <c r="I55" s="229">
        <v>0</v>
      </c>
      <c r="J55" s="508" t="s">
        <v>311</v>
      </c>
      <c r="K55" s="512"/>
      <c r="L55" s="228">
        <v>172</v>
      </c>
      <c r="M55" s="229">
        <v>142</v>
      </c>
      <c r="N55" s="508">
        <v>0.2112676056338028</v>
      </c>
      <c r="O55" s="557"/>
      <c r="P55" s="228">
        <v>17.2</v>
      </c>
      <c r="Q55" s="229">
        <v>14.2</v>
      </c>
      <c r="R55" s="517">
        <v>0.21428571428571427</v>
      </c>
    </row>
    <row r="56" spans="1:18" ht="12.75">
      <c r="A56" s="504"/>
      <c r="B56" s="556" t="s">
        <v>457</v>
      </c>
      <c r="C56" s="556"/>
      <c r="D56" s="228">
        <v>175</v>
      </c>
      <c r="E56" s="229">
        <v>164</v>
      </c>
      <c r="F56" s="508">
        <v>0.06707317073170732</v>
      </c>
      <c r="G56" s="512"/>
      <c r="H56" s="228">
        <v>2</v>
      </c>
      <c r="I56" s="229">
        <v>1</v>
      </c>
      <c r="J56" s="508">
        <v>1</v>
      </c>
      <c r="K56" s="512"/>
      <c r="L56" s="228">
        <v>177</v>
      </c>
      <c r="M56" s="229">
        <v>165</v>
      </c>
      <c r="N56" s="508">
        <v>0.07272727272727272</v>
      </c>
      <c r="O56" s="557"/>
      <c r="P56" s="228">
        <v>19.5</v>
      </c>
      <c r="Q56" s="229">
        <v>17.4</v>
      </c>
      <c r="R56" s="517">
        <v>0.17647058823529413</v>
      </c>
    </row>
    <row r="57" spans="1:18" ht="12.75">
      <c r="A57" s="504"/>
      <c r="B57" s="556" t="s">
        <v>616</v>
      </c>
      <c r="C57" s="556"/>
      <c r="D57" s="228">
        <v>544</v>
      </c>
      <c r="E57" s="229">
        <v>450</v>
      </c>
      <c r="F57" s="508">
        <v>0.2088888888888889</v>
      </c>
      <c r="G57" s="512"/>
      <c r="H57" s="228">
        <v>0</v>
      </c>
      <c r="I57" s="229">
        <v>0</v>
      </c>
      <c r="J57" s="519" t="s">
        <v>311</v>
      </c>
      <c r="K57" s="512"/>
      <c r="L57" s="228">
        <v>544</v>
      </c>
      <c r="M57" s="229">
        <v>450</v>
      </c>
      <c r="N57" s="508">
        <v>0.2088888888888889</v>
      </c>
      <c r="O57" s="557"/>
      <c r="P57" s="228">
        <v>54.4</v>
      </c>
      <c r="Q57" s="229">
        <v>45</v>
      </c>
      <c r="R57" s="517">
        <v>0.2</v>
      </c>
    </row>
    <row r="58" spans="1:18" ht="12.75">
      <c r="A58" s="504"/>
      <c r="B58" s="556" t="s">
        <v>620</v>
      </c>
      <c r="C58" s="556"/>
      <c r="D58" s="573">
        <v>70</v>
      </c>
      <c r="E58" s="229">
        <v>139</v>
      </c>
      <c r="F58" s="508">
        <v>-0.49640287769784175</v>
      </c>
      <c r="G58" s="512"/>
      <c r="H58" s="573">
        <v>0</v>
      </c>
      <c r="I58" s="229">
        <v>0</v>
      </c>
      <c r="J58" s="519" t="s">
        <v>311</v>
      </c>
      <c r="K58" s="512"/>
      <c r="L58" s="573">
        <v>70</v>
      </c>
      <c r="M58" s="229">
        <v>139</v>
      </c>
      <c r="N58" s="508">
        <v>-0.49640287769784175</v>
      </c>
      <c r="O58" s="557"/>
      <c r="P58" s="573">
        <v>7</v>
      </c>
      <c r="Q58" s="229">
        <v>13.9</v>
      </c>
      <c r="R58" s="517">
        <v>-0.5</v>
      </c>
    </row>
    <row r="59" spans="1:18" ht="12.75">
      <c r="A59" s="504"/>
      <c r="B59" s="560" t="s">
        <v>617</v>
      </c>
      <c r="C59" s="560"/>
      <c r="D59" s="228">
        <v>1152</v>
      </c>
      <c r="E59" s="562">
        <v>1077</v>
      </c>
      <c r="F59" s="563">
        <v>0.06963788300835655</v>
      </c>
      <c r="G59" s="512"/>
      <c r="H59" s="228">
        <v>57</v>
      </c>
      <c r="I59" s="562">
        <v>41</v>
      </c>
      <c r="J59" s="563">
        <v>0.3902439024390244</v>
      </c>
      <c r="K59" s="512"/>
      <c r="L59" s="228">
        <v>1209</v>
      </c>
      <c r="M59" s="562">
        <v>1118</v>
      </c>
      <c r="N59" s="563">
        <v>0.08139534883720931</v>
      </c>
      <c r="O59" s="557"/>
      <c r="P59" s="228">
        <v>172.2</v>
      </c>
      <c r="Q59" s="562">
        <v>148.7</v>
      </c>
      <c r="R59" s="565">
        <v>0.15436241610738255</v>
      </c>
    </row>
    <row r="60" spans="1:18" ht="12.75">
      <c r="A60" s="504"/>
      <c r="B60" s="556" t="s">
        <v>618</v>
      </c>
      <c r="C60" s="556"/>
      <c r="D60" s="228">
        <v>0</v>
      </c>
      <c r="E60" s="229">
        <v>344</v>
      </c>
      <c r="F60" s="508" t="s">
        <v>311</v>
      </c>
      <c r="G60" s="512"/>
      <c r="H60" s="228">
        <v>0</v>
      </c>
      <c r="I60" s="229">
        <v>0</v>
      </c>
      <c r="J60" s="519" t="s">
        <v>311</v>
      </c>
      <c r="K60" s="512"/>
      <c r="L60" s="228">
        <v>0</v>
      </c>
      <c r="M60" s="229">
        <v>344</v>
      </c>
      <c r="N60" s="508" t="s">
        <v>311</v>
      </c>
      <c r="O60" s="557"/>
      <c r="P60" s="228">
        <v>0</v>
      </c>
      <c r="Q60" s="229">
        <v>34.4</v>
      </c>
      <c r="R60" s="517" t="s">
        <v>311</v>
      </c>
    </row>
    <row r="61" spans="1:18" ht="12.75">
      <c r="A61" s="504"/>
      <c r="B61" s="505" t="s">
        <v>622</v>
      </c>
      <c r="C61" s="514"/>
      <c r="D61" s="566">
        <v>1152</v>
      </c>
      <c r="E61" s="567">
        <v>1421</v>
      </c>
      <c r="F61" s="522">
        <v>-0.1893033075299085</v>
      </c>
      <c r="G61" s="512"/>
      <c r="H61" s="566">
        <v>57</v>
      </c>
      <c r="I61" s="567">
        <v>41</v>
      </c>
      <c r="J61" s="522">
        <v>0.3902439024390244</v>
      </c>
      <c r="K61" s="512"/>
      <c r="L61" s="566">
        <v>1209</v>
      </c>
      <c r="M61" s="567">
        <v>1462</v>
      </c>
      <c r="N61" s="522">
        <v>-0.17305061559507523</v>
      </c>
      <c r="O61" s="557"/>
      <c r="P61" s="566">
        <v>172.2</v>
      </c>
      <c r="Q61" s="567">
        <v>183.1</v>
      </c>
      <c r="R61" s="524">
        <v>-0.060109289617486336</v>
      </c>
    </row>
    <row r="62" spans="1:18" ht="12.75" customHeight="1">
      <c r="A62" s="504"/>
      <c r="B62" s="514"/>
      <c r="C62" s="505"/>
      <c r="D62" s="561"/>
      <c r="E62" s="613"/>
      <c r="F62" s="588"/>
      <c r="G62" s="550"/>
      <c r="H62" s="228"/>
      <c r="I62" s="581"/>
      <c r="J62" s="588"/>
      <c r="K62" s="512"/>
      <c r="L62" s="228"/>
      <c r="M62" s="581"/>
      <c r="N62" s="588"/>
      <c r="O62" s="552"/>
      <c r="P62" s="228"/>
      <c r="Q62" s="720"/>
      <c r="R62" s="725"/>
    </row>
    <row r="63" spans="1:18" ht="14.25">
      <c r="A63" s="504"/>
      <c r="B63" s="555" t="s">
        <v>460</v>
      </c>
      <c r="C63" s="555"/>
      <c r="D63" s="228"/>
      <c r="E63" s="507"/>
      <c r="F63" s="508"/>
      <c r="G63" s="512"/>
      <c r="H63" s="228"/>
      <c r="I63" s="229"/>
      <c r="J63" s="508"/>
      <c r="K63" s="512"/>
      <c r="L63" s="228"/>
      <c r="M63" s="229"/>
      <c r="N63" s="508"/>
      <c r="O63" s="557"/>
      <c r="P63" s="228"/>
      <c r="Q63" s="721"/>
      <c r="R63" s="517"/>
    </row>
    <row r="64" spans="1:18" ht="12.75">
      <c r="A64" s="504"/>
      <c r="B64" s="514" t="s">
        <v>623</v>
      </c>
      <c r="C64" s="556"/>
      <c r="D64" s="228">
        <v>18</v>
      </c>
      <c r="E64" s="581">
        <v>19</v>
      </c>
      <c r="F64" s="508">
        <v>-0.05263157894736842</v>
      </c>
      <c r="G64" s="512"/>
      <c r="H64" s="228">
        <v>0</v>
      </c>
      <c r="I64" s="581">
        <v>1</v>
      </c>
      <c r="J64" s="508">
        <v>0</v>
      </c>
      <c r="K64" s="512"/>
      <c r="L64" s="228">
        <v>18</v>
      </c>
      <c r="M64" s="229">
        <v>20</v>
      </c>
      <c r="N64" s="508">
        <v>-0.1</v>
      </c>
      <c r="O64" s="557"/>
      <c r="P64" s="228">
        <v>1.8</v>
      </c>
      <c r="Q64" s="559">
        <v>2.9</v>
      </c>
      <c r="R64" s="517">
        <v>-0.3333333333333333</v>
      </c>
    </row>
    <row r="65" spans="1:18" ht="12.75">
      <c r="A65" s="504"/>
      <c r="B65" s="505" t="s">
        <v>624</v>
      </c>
      <c r="C65" s="505"/>
      <c r="D65" s="566">
        <v>18</v>
      </c>
      <c r="E65" s="567">
        <v>19</v>
      </c>
      <c r="F65" s="522">
        <v>-0.05263157894736842</v>
      </c>
      <c r="G65" s="512"/>
      <c r="H65" s="566">
        <v>0</v>
      </c>
      <c r="I65" s="567">
        <v>1</v>
      </c>
      <c r="J65" s="522">
        <v>0</v>
      </c>
      <c r="K65" s="512"/>
      <c r="L65" s="566">
        <v>18</v>
      </c>
      <c r="M65" s="567">
        <v>20</v>
      </c>
      <c r="N65" s="522">
        <v>-0.1</v>
      </c>
      <c r="O65" s="557"/>
      <c r="P65" s="566">
        <v>1.8</v>
      </c>
      <c r="Q65" s="567">
        <v>2.9</v>
      </c>
      <c r="R65" s="524">
        <v>-0.3333333333333333</v>
      </c>
    </row>
    <row r="66" spans="1:18" ht="12.75">
      <c r="A66" s="504"/>
      <c r="B66" s="505"/>
      <c r="C66" s="505"/>
      <c r="D66" s="228"/>
      <c r="E66" s="507"/>
      <c r="F66" s="508"/>
      <c r="G66" s="512"/>
      <c r="H66" s="228"/>
      <c r="I66" s="229"/>
      <c r="J66" s="508"/>
      <c r="K66" s="512"/>
      <c r="L66" s="228"/>
      <c r="M66" s="229"/>
      <c r="N66" s="508"/>
      <c r="O66" s="557"/>
      <c r="P66" s="228"/>
      <c r="Q66" s="229"/>
      <c r="R66" s="517"/>
    </row>
    <row r="67" spans="1:18" ht="12.75">
      <c r="A67" s="504"/>
      <c r="B67" s="505" t="s">
        <v>625</v>
      </c>
      <c r="C67" s="505"/>
      <c r="D67" s="566">
        <v>1170</v>
      </c>
      <c r="E67" s="567">
        <v>1440</v>
      </c>
      <c r="F67" s="522">
        <v>-0.1875</v>
      </c>
      <c r="G67" s="512"/>
      <c r="H67" s="566">
        <v>57</v>
      </c>
      <c r="I67" s="567">
        <v>42</v>
      </c>
      <c r="J67" s="522">
        <v>0.35714285714285715</v>
      </c>
      <c r="K67" s="512"/>
      <c r="L67" s="566">
        <v>1227</v>
      </c>
      <c r="M67" s="567">
        <v>1482</v>
      </c>
      <c r="N67" s="522">
        <v>-0.1720647773279352</v>
      </c>
      <c r="O67" s="557"/>
      <c r="P67" s="566">
        <v>174</v>
      </c>
      <c r="Q67" s="567">
        <v>186</v>
      </c>
      <c r="R67" s="524">
        <v>-0.06451612903225806</v>
      </c>
    </row>
    <row r="68" spans="1:18" ht="12.75">
      <c r="A68" s="504"/>
      <c r="B68" s="505"/>
      <c r="C68" s="505"/>
      <c r="D68" s="228"/>
      <c r="E68" s="507"/>
      <c r="F68" s="508"/>
      <c r="G68" s="512"/>
      <c r="H68" s="228"/>
      <c r="I68" s="229"/>
      <c r="J68" s="508"/>
      <c r="K68" s="512"/>
      <c r="L68" s="228"/>
      <c r="M68" s="229"/>
      <c r="N68" s="508"/>
      <c r="O68" s="557"/>
      <c r="P68" s="228"/>
      <c r="Q68" s="721"/>
      <c r="R68" s="517"/>
    </row>
    <row r="69" spans="1:18" ht="14.25">
      <c r="A69" s="504"/>
      <c r="B69" s="555" t="s">
        <v>461</v>
      </c>
      <c r="C69" s="555"/>
      <c r="D69" s="228"/>
      <c r="E69" s="507"/>
      <c r="F69" s="569"/>
      <c r="G69" s="512"/>
      <c r="H69" s="228"/>
      <c r="I69" s="229"/>
      <c r="J69" s="569"/>
      <c r="K69" s="512"/>
      <c r="L69" s="228"/>
      <c r="M69" s="229"/>
      <c r="N69" s="569"/>
      <c r="O69" s="557"/>
      <c r="P69" s="228"/>
      <c r="Q69" s="721"/>
      <c r="R69" s="517"/>
    </row>
    <row r="70" spans="1:18" ht="12.75">
      <c r="A70" s="504"/>
      <c r="B70" s="556" t="s">
        <v>627</v>
      </c>
      <c r="C70" s="556"/>
      <c r="D70" s="228">
        <v>241</v>
      </c>
      <c r="E70" s="229">
        <v>332</v>
      </c>
      <c r="F70" s="508">
        <v>-0.2740963855421687</v>
      </c>
      <c r="G70" s="512"/>
      <c r="H70" s="228">
        <v>0</v>
      </c>
      <c r="I70" s="229">
        <v>0</v>
      </c>
      <c r="J70" s="519" t="s">
        <v>311</v>
      </c>
      <c r="K70" s="512"/>
      <c r="L70" s="228">
        <v>241</v>
      </c>
      <c r="M70" s="229">
        <v>332</v>
      </c>
      <c r="N70" s="508">
        <v>-0.2740963855421687</v>
      </c>
      <c r="O70" s="557"/>
      <c r="P70" s="228">
        <v>24.1</v>
      </c>
      <c r="Q70" s="559">
        <v>33.2</v>
      </c>
      <c r="R70" s="517">
        <v>-0.2727272727272727</v>
      </c>
    </row>
    <row r="71" spans="1:18" ht="12.75">
      <c r="A71" s="504"/>
      <c r="B71" s="556" t="s">
        <v>462</v>
      </c>
      <c r="C71" s="556"/>
      <c r="D71" s="228">
        <v>87</v>
      </c>
      <c r="E71" s="229">
        <v>71</v>
      </c>
      <c r="F71" s="508">
        <v>0.22535211267605634</v>
      </c>
      <c r="G71" s="512"/>
      <c r="H71" s="228">
        <v>0</v>
      </c>
      <c r="I71" s="229">
        <v>0</v>
      </c>
      <c r="J71" s="519" t="s">
        <v>311</v>
      </c>
      <c r="K71" s="512"/>
      <c r="L71" s="228">
        <v>87</v>
      </c>
      <c r="M71" s="229">
        <v>71</v>
      </c>
      <c r="N71" s="508">
        <v>0.22535211267605634</v>
      </c>
      <c r="O71" s="557"/>
      <c r="P71" s="228">
        <v>8.7</v>
      </c>
      <c r="Q71" s="559">
        <v>7.1</v>
      </c>
      <c r="R71" s="517">
        <v>0.2857142857142857</v>
      </c>
    </row>
    <row r="72" spans="1:18" ht="12.75">
      <c r="A72" s="504"/>
      <c r="B72" s="556" t="s">
        <v>628</v>
      </c>
      <c r="C72" s="556"/>
      <c r="D72" s="228">
        <v>533</v>
      </c>
      <c r="E72" s="229">
        <v>473</v>
      </c>
      <c r="F72" s="508">
        <v>0.12684989429175475</v>
      </c>
      <c r="G72" s="512"/>
      <c r="H72" s="228">
        <v>0</v>
      </c>
      <c r="I72" s="229">
        <v>0</v>
      </c>
      <c r="J72" s="519" t="s">
        <v>311</v>
      </c>
      <c r="K72" s="512"/>
      <c r="L72" s="228">
        <v>533</v>
      </c>
      <c r="M72" s="229">
        <v>473</v>
      </c>
      <c r="N72" s="508">
        <v>0.12684989429175475</v>
      </c>
      <c r="O72" s="557"/>
      <c r="P72" s="228">
        <v>53.3</v>
      </c>
      <c r="Q72" s="559">
        <v>47.3</v>
      </c>
      <c r="R72" s="517">
        <v>0.1276595744680851</v>
      </c>
    </row>
    <row r="73" spans="1:18" ht="12.75">
      <c r="A73" s="504"/>
      <c r="B73" s="556" t="s">
        <v>507</v>
      </c>
      <c r="C73" s="556"/>
      <c r="D73" s="573">
        <v>0</v>
      </c>
      <c r="E73" s="229">
        <v>0</v>
      </c>
      <c r="F73" s="508" t="s">
        <v>311</v>
      </c>
      <c r="G73" s="512"/>
      <c r="H73" s="573">
        <v>7</v>
      </c>
      <c r="I73" s="229">
        <v>3</v>
      </c>
      <c r="J73" s="519">
        <v>1.3333333333333333</v>
      </c>
      <c r="K73" s="512"/>
      <c r="L73" s="573">
        <v>7</v>
      </c>
      <c r="M73" s="229">
        <v>3</v>
      </c>
      <c r="N73" s="508">
        <v>1.3333333333333333</v>
      </c>
      <c r="O73" s="557"/>
      <c r="P73" s="573">
        <v>7</v>
      </c>
      <c r="Q73" s="229">
        <v>3</v>
      </c>
      <c r="R73" s="517">
        <v>1.3333333333333333</v>
      </c>
    </row>
    <row r="74" spans="1:18" ht="12.75">
      <c r="A74" s="504"/>
      <c r="B74" s="560" t="s">
        <v>171</v>
      </c>
      <c r="C74" s="560"/>
      <c r="D74" s="228">
        <v>861</v>
      </c>
      <c r="E74" s="562">
        <v>876</v>
      </c>
      <c r="F74" s="563">
        <v>-0.017123287671232876</v>
      </c>
      <c r="G74" s="512"/>
      <c r="H74" s="228">
        <v>7</v>
      </c>
      <c r="I74" s="562">
        <v>3</v>
      </c>
      <c r="J74" s="563">
        <v>1.3333333333333333</v>
      </c>
      <c r="K74" s="512"/>
      <c r="L74" s="228">
        <v>868</v>
      </c>
      <c r="M74" s="562">
        <v>879</v>
      </c>
      <c r="N74" s="563">
        <v>-0.012514220705346985</v>
      </c>
      <c r="O74" s="557"/>
      <c r="P74" s="228">
        <v>93.1</v>
      </c>
      <c r="Q74" s="562">
        <v>90.6</v>
      </c>
      <c r="R74" s="565">
        <v>0.02197802197802198</v>
      </c>
    </row>
    <row r="75" spans="1:18" ht="12.75">
      <c r="A75" s="504"/>
      <c r="B75" s="556" t="s">
        <v>640</v>
      </c>
      <c r="C75" s="556"/>
      <c r="D75" s="228">
        <v>13</v>
      </c>
      <c r="E75" s="229">
        <v>19</v>
      </c>
      <c r="F75" s="508">
        <v>-0.3157894736842105</v>
      </c>
      <c r="G75" s="512"/>
      <c r="H75" s="228">
        <v>0</v>
      </c>
      <c r="I75" s="229">
        <v>0</v>
      </c>
      <c r="J75" s="519" t="s">
        <v>311</v>
      </c>
      <c r="K75" s="512"/>
      <c r="L75" s="228">
        <v>13</v>
      </c>
      <c r="M75" s="229">
        <v>19</v>
      </c>
      <c r="N75" s="508">
        <v>-0.3157894736842105</v>
      </c>
      <c r="O75" s="557"/>
      <c r="P75" s="228">
        <v>1.3</v>
      </c>
      <c r="Q75" s="229">
        <v>1.9</v>
      </c>
      <c r="R75" s="517">
        <v>-0.5</v>
      </c>
    </row>
    <row r="76" spans="1:18" ht="12.75">
      <c r="A76" s="504"/>
      <c r="B76" s="556" t="s">
        <v>641</v>
      </c>
      <c r="C76" s="556"/>
      <c r="D76" s="228">
        <v>277</v>
      </c>
      <c r="E76" s="229">
        <v>292</v>
      </c>
      <c r="F76" s="508">
        <v>-0.05136986301369863</v>
      </c>
      <c r="G76" s="512"/>
      <c r="H76" s="228">
        <v>0</v>
      </c>
      <c r="I76" s="229">
        <v>0</v>
      </c>
      <c r="J76" s="519" t="s">
        <v>311</v>
      </c>
      <c r="K76" s="512"/>
      <c r="L76" s="228">
        <v>277</v>
      </c>
      <c r="M76" s="229">
        <v>292</v>
      </c>
      <c r="N76" s="508">
        <v>-0.05136986301369863</v>
      </c>
      <c r="O76" s="557"/>
      <c r="P76" s="228">
        <v>27.7</v>
      </c>
      <c r="Q76" s="229">
        <v>29.2</v>
      </c>
      <c r="R76" s="517">
        <v>-0.034482758620689655</v>
      </c>
    </row>
    <row r="77" spans="1:18" ht="12.75">
      <c r="A77" s="504"/>
      <c r="B77" s="505" t="s">
        <v>642</v>
      </c>
      <c r="C77" s="505"/>
      <c r="D77" s="566">
        <v>1151</v>
      </c>
      <c r="E77" s="567">
        <v>1187</v>
      </c>
      <c r="F77" s="522">
        <v>-0.030328559393428812</v>
      </c>
      <c r="G77" s="512"/>
      <c r="H77" s="566">
        <v>7</v>
      </c>
      <c r="I77" s="567">
        <v>3</v>
      </c>
      <c r="J77" s="522">
        <v>1.3333333333333333</v>
      </c>
      <c r="K77" s="512"/>
      <c r="L77" s="566">
        <v>1158</v>
      </c>
      <c r="M77" s="567">
        <v>1190</v>
      </c>
      <c r="N77" s="522">
        <v>-0.02689075630252101</v>
      </c>
      <c r="O77" s="557"/>
      <c r="P77" s="566">
        <v>122.1</v>
      </c>
      <c r="Q77" s="567">
        <v>121.7</v>
      </c>
      <c r="R77" s="524">
        <v>0</v>
      </c>
    </row>
    <row r="78" spans="1:18" ht="12.75">
      <c r="A78" s="504"/>
      <c r="B78" s="505"/>
      <c r="C78" s="505"/>
      <c r="D78" s="228"/>
      <c r="E78" s="507"/>
      <c r="F78" s="569"/>
      <c r="G78" s="512"/>
      <c r="H78" s="228"/>
      <c r="I78" s="229"/>
      <c r="J78" s="569"/>
      <c r="K78" s="512"/>
      <c r="L78" s="228"/>
      <c r="M78" s="229"/>
      <c r="N78" s="569"/>
      <c r="O78" s="557"/>
      <c r="P78" s="228"/>
      <c r="Q78" s="721"/>
      <c r="R78" s="517"/>
    </row>
    <row r="79" spans="1:18" ht="13.5" customHeight="1">
      <c r="A79" s="504"/>
      <c r="B79" s="555" t="s">
        <v>463</v>
      </c>
      <c r="C79" s="555"/>
      <c r="D79" s="228"/>
      <c r="E79" s="507"/>
      <c r="F79" s="727"/>
      <c r="G79" s="587"/>
      <c r="H79" s="228"/>
      <c r="I79" s="229"/>
      <c r="J79" s="515"/>
      <c r="K79" s="515"/>
      <c r="L79" s="228"/>
      <c r="M79" s="229"/>
      <c r="N79" s="515"/>
      <c r="O79" s="552"/>
      <c r="P79" s="228"/>
      <c r="Q79" s="721"/>
      <c r="R79" s="728"/>
    </row>
    <row r="80" spans="1:18" ht="13.5" customHeight="1">
      <c r="A80" s="504"/>
      <c r="B80" s="556" t="s">
        <v>464</v>
      </c>
      <c r="C80" s="555"/>
      <c r="D80" s="228">
        <v>2</v>
      </c>
      <c r="E80" s="229">
        <v>3</v>
      </c>
      <c r="F80" s="508">
        <v>-0.3333333333333333</v>
      </c>
      <c r="G80" s="587"/>
      <c r="H80" s="228">
        <v>3.3</v>
      </c>
      <c r="I80" s="229">
        <v>3</v>
      </c>
      <c r="J80" s="508">
        <v>0</v>
      </c>
      <c r="K80" s="588"/>
      <c r="L80" s="228">
        <v>5.3</v>
      </c>
      <c r="M80" s="229">
        <v>6</v>
      </c>
      <c r="N80" s="508">
        <v>-0.16666666666666666</v>
      </c>
      <c r="O80" s="552"/>
      <c r="P80" s="228">
        <v>3.5</v>
      </c>
      <c r="Q80" s="229">
        <v>3.3</v>
      </c>
      <c r="R80" s="517">
        <v>0.3333333333333333</v>
      </c>
    </row>
    <row r="81" spans="1:18" ht="13.5" customHeight="1">
      <c r="A81" s="504"/>
      <c r="B81" s="556" t="s">
        <v>590</v>
      </c>
      <c r="C81" s="555"/>
      <c r="D81" s="228">
        <v>56</v>
      </c>
      <c r="E81" s="229">
        <v>52</v>
      </c>
      <c r="F81" s="508">
        <v>0.07692307692307693</v>
      </c>
      <c r="G81" s="587"/>
      <c r="H81" s="228">
        <v>19</v>
      </c>
      <c r="I81" s="229">
        <v>16</v>
      </c>
      <c r="J81" s="508">
        <v>0.1875</v>
      </c>
      <c r="K81" s="588"/>
      <c r="L81" s="228">
        <v>75</v>
      </c>
      <c r="M81" s="229">
        <v>68</v>
      </c>
      <c r="N81" s="508">
        <v>0.10294117647058823</v>
      </c>
      <c r="O81" s="552"/>
      <c r="P81" s="228">
        <v>24.6</v>
      </c>
      <c r="Q81" s="229">
        <v>21.2</v>
      </c>
      <c r="R81" s="517">
        <v>0.19047619047619047</v>
      </c>
    </row>
    <row r="82" spans="1:18" ht="13.5" customHeight="1">
      <c r="A82" s="504"/>
      <c r="B82" s="514" t="s">
        <v>465</v>
      </c>
      <c r="C82" s="555"/>
      <c r="D82" s="228">
        <v>1</v>
      </c>
      <c r="E82" s="229">
        <v>1</v>
      </c>
      <c r="F82" s="508">
        <v>0</v>
      </c>
      <c r="G82" s="587"/>
      <c r="H82" s="228">
        <v>6</v>
      </c>
      <c r="I82" s="229">
        <v>11</v>
      </c>
      <c r="J82" s="508">
        <v>-0.45454545454545453</v>
      </c>
      <c r="K82" s="588"/>
      <c r="L82" s="228">
        <v>7</v>
      </c>
      <c r="M82" s="229">
        <v>12</v>
      </c>
      <c r="N82" s="508">
        <v>-0.4166666666666667</v>
      </c>
      <c r="O82" s="552"/>
      <c r="P82" s="228">
        <v>6.1</v>
      </c>
      <c r="Q82" s="229">
        <v>11.1</v>
      </c>
      <c r="R82" s="517">
        <v>-0.45454545454545453</v>
      </c>
    </row>
    <row r="83" spans="1:18" ht="13.5" customHeight="1">
      <c r="A83" s="504"/>
      <c r="B83" s="556" t="s">
        <v>466</v>
      </c>
      <c r="C83" s="555"/>
      <c r="D83" s="228">
        <v>7.4</v>
      </c>
      <c r="E83" s="229">
        <v>13</v>
      </c>
      <c r="F83" s="508">
        <v>-0.46153846153846156</v>
      </c>
      <c r="G83" s="587"/>
      <c r="H83" s="228">
        <v>4.79</v>
      </c>
      <c r="I83" s="229">
        <v>9</v>
      </c>
      <c r="J83" s="508">
        <v>-0.4444444444444444</v>
      </c>
      <c r="K83" s="588"/>
      <c r="L83" s="228">
        <v>12.19</v>
      </c>
      <c r="M83" s="229">
        <v>22</v>
      </c>
      <c r="N83" s="508">
        <v>-0.45454545454545453</v>
      </c>
      <c r="O83" s="552"/>
      <c r="P83" s="228">
        <v>5.53</v>
      </c>
      <c r="Q83" s="229">
        <v>10.3</v>
      </c>
      <c r="R83" s="517">
        <v>-0.4</v>
      </c>
    </row>
    <row r="84" spans="1:18" ht="13.5" customHeight="1">
      <c r="A84" s="504"/>
      <c r="B84" s="514" t="s">
        <v>643</v>
      </c>
      <c r="C84" s="555"/>
      <c r="D84" s="228">
        <v>4</v>
      </c>
      <c r="E84" s="229">
        <v>3</v>
      </c>
      <c r="F84" s="508">
        <v>0.3333333333333333</v>
      </c>
      <c r="G84" s="587"/>
      <c r="H84" s="228">
        <v>1.1</v>
      </c>
      <c r="I84" s="229">
        <v>2</v>
      </c>
      <c r="J84" s="508">
        <v>-0.5</v>
      </c>
      <c r="K84" s="588"/>
      <c r="L84" s="228">
        <v>5.1</v>
      </c>
      <c r="M84" s="229">
        <v>5</v>
      </c>
      <c r="N84" s="508">
        <v>0</v>
      </c>
      <c r="O84" s="552"/>
      <c r="P84" s="228">
        <v>1.5</v>
      </c>
      <c r="Q84" s="229">
        <v>2.3</v>
      </c>
      <c r="R84" s="517">
        <v>0</v>
      </c>
    </row>
    <row r="85" spans="1:18" ht="13.5" customHeight="1">
      <c r="A85" s="504"/>
      <c r="B85" s="514" t="s">
        <v>467</v>
      </c>
      <c r="C85" s="555"/>
      <c r="D85" s="228">
        <v>9</v>
      </c>
      <c r="E85" s="229">
        <v>18</v>
      </c>
      <c r="F85" s="508">
        <v>-0.5</v>
      </c>
      <c r="G85" s="587"/>
      <c r="H85" s="228">
        <v>14</v>
      </c>
      <c r="I85" s="229">
        <v>13</v>
      </c>
      <c r="J85" s="508">
        <v>0.07692307692307693</v>
      </c>
      <c r="K85" s="588"/>
      <c r="L85" s="228">
        <v>23</v>
      </c>
      <c r="M85" s="229">
        <v>31</v>
      </c>
      <c r="N85" s="508">
        <v>-0.25806451612903225</v>
      </c>
      <c r="O85" s="552"/>
      <c r="P85" s="228">
        <v>14.9</v>
      </c>
      <c r="Q85" s="229">
        <v>14.8</v>
      </c>
      <c r="R85" s="517">
        <v>0</v>
      </c>
    </row>
    <row r="86" spans="1:18" ht="12.75" customHeight="1">
      <c r="A86" s="504"/>
      <c r="B86" s="556" t="s">
        <v>592</v>
      </c>
      <c r="C86" s="555"/>
      <c r="D86" s="228">
        <v>2</v>
      </c>
      <c r="E86" s="229">
        <v>2</v>
      </c>
      <c r="F86" s="508">
        <v>0</v>
      </c>
      <c r="G86" s="587"/>
      <c r="H86" s="228">
        <v>13</v>
      </c>
      <c r="I86" s="229">
        <v>8</v>
      </c>
      <c r="J86" s="508">
        <v>0.625</v>
      </c>
      <c r="K86" s="588"/>
      <c r="L86" s="228">
        <v>15</v>
      </c>
      <c r="M86" s="229">
        <v>10</v>
      </c>
      <c r="N86" s="508">
        <v>0.5</v>
      </c>
      <c r="O86" s="552"/>
      <c r="P86" s="228">
        <v>13.2</v>
      </c>
      <c r="Q86" s="559">
        <v>8.2</v>
      </c>
      <c r="R86" s="517">
        <v>0.625</v>
      </c>
    </row>
    <row r="87" spans="1:18" ht="12.75" customHeight="1">
      <c r="A87" s="504"/>
      <c r="B87" s="556" t="s">
        <v>593</v>
      </c>
      <c r="C87" s="555"/>
      <c r="D87" s="228">
        <v>46</v>
      </c>
      <c r="E87" s="229">
        <v>50</v>
      </c>
      <c r="F87" s="508">
        <v>-0.08</v>
      </c>
      <c r="G87" s="587"/>
      <c r="H87" s="228">
        <v>10</v>
      </c>
      <c r="I87" s="229">
        <v>10</v>
      </c>
      <c r="J87" s="508">
        <v>0</v>
      </c>
      <c r="K87" s="588"/>
      <c r="L87" s="228">
        <v>56</v>
      </c>
      <c r="M87" s="229">
        <v>60</v>
      </c>
      <c r="N87" s="508">
        <v>-0.06666666666666667</v>
      </c>
      <c r="O87" s="552"/>
      <c r="P87" s="228">
        <v>14.6</v>
      </c>
      <c r="Q87" s="559">
        <v>15</v>
      </c>
      <c r="R87" s="517">
        <v>0</v>
      </c>
    </row>
    <row r="88" spans="1:19" ht="12.75" customHeight="1">
      <c r="A88" s="504"/>
      <c r="B88" s="556" t="s">
        <v>594</v>
      </c>
      <c r="C88" s="555"/>
      <c r="D88" s="228">
        <v>20</v>
      </c>
      <c r="E88" s="229">
        <v>10</v>
      </c>
      <c r="F88" s="508">
        <v>1</v>
      </c>
      <c r="G88" s="587"/>
      <c r="H88" s="228">
        <v>26.5</v>
      </c>
      <c r="I88" s="229">
        <v>30</v>
      </c>
      <c r="J88" s="508">
        <v>-0.1</v>
      </c>
      <c r="K88" s="588"/>
      <c r="L88" s="228">
        <v>46.5</v>
      </c>
      <c r="M88" s="229">
        <v>40</v>
      </c>
      <c r="N88" s="508">
        <v>0.175</v>
      </c>
      <c r="O88" s="552"/>
      <c r="P88" s="228">
        <v>28.5</v>
      </c>
      <c r="Q88" s="229">
        <v>31</v>
      </c>
      <c r="R88" s="517">
        <v>-0.06451612903225806</v>
      </c>
      <c r="S88" s="634"/>
    </row>
    <row r="89" spans="1:18" ht="13.5" customHeight="1">
      <c r="A89" s="504"/>
      <c r="B89" s="514" t="s">
        <v>468</v>
      </c>
      <c r="C89" s="556"/>
      <c r="D89" s="228">
        <v>2</v>
      </c>
      <c r="E89" s="229">
        <v>2</v>
      </c>
      <c r="F89" s="508">
        <v>0</v>
      </c>
      <c r="G89" s="228">
        <v>0</v>
      </c>
      <c r="H89" s="228">
        <v>9</v>
      </c>
      <c r="I89" s="229">
        <v>8</v>
      </c>
      <c r="J89" s="508">
        <v>0.125</v>
      </c>
      <c r="K89" s="228">
        <v>0</v>
      </c>
      <c r="L89" s="228">
        <v>11</v>
      </c>
      <c r="M89" s="229">
        <v>10</v>
      </c>
      <c r="N89" s="508">
        <v>0.1</v>
      </c>
      <c r="O89" s="642">
        <v>0</v>
      </c>
      <c r="P89" s="228">
        <v>9.2</v>
      </c>
      <c r="Q89" s="559">
        <v>8.2</v>
      </c>
      <c r="R89" s="517">
        <v>0.125</v>
      </c>
    </row>
    <row r="90" spans="1:18" ht="12.75" customHeight="1">
      <c r="A90" s="504"/>
      <c r="B90" s="505" t="s">
        <v>644</v>
      </c>
      <c r="C90" s="505"/>
      <c r="D90" s="566">
        <v>149.4</v>
      </c>
      <c r="E90" s="567">
        <v>154</v>
      </c>
      <c r="F90" s="522">
        <v>-0.032467532467532464</v>
      </c>
      <c r="G90" s="587"/>
      <c r="H90" s="566">
        <v>106.69</v>
      </c>
      <c r="I90" s="567">
        <v>110</v>
      </c>
      <c r="J90" s="522">
        <v>-0.02727272727272727</v>
      </c>
      <c r="K90" s="588"/>
      <c r="L90" s="566">
        <v>256.09</v>
      </c>
      <c r="M90" s="567">
        <v>264</v>
      </c>
      <c r="N90" s="522">
        <v>-0.030303030303030304</v>
      </c>
      <c r="O90" s="552"/>
      <c r="P90" s="566">
        <v>121.63</v>
      </c>
      <c r="Q90" s="567">
        <v>125.4</v>
      </c>
      <c r="R90" s="524">
        <v>-0.024</v>
      </c>
    </row>
    <row r="91" spans="1:18" ht="12.75">
      <c r="A91" s="504"/>
      <c r="B91" s="505"/>
      <c r="C91" s="555"/>
      <c r="D91" s="228"/>
      <c r="E91" s="507"/>
      <c r="F91" s="569"/>
      <c r="G91" s="512"/>
      <c r="H91" s="228"/>
      <c r="I91" s="229"/>
      <c r="J91" s="569"/>
      <c r="K91" s="512"/>
      <c r="L91" s="228"/>
      <c r="M91" s="229"/>
      <c r="N91" s="569"/>
      <c r="O91" s="557"/>
      <c r="P91" s="228"/>
      <c r="Q91" s="721"/>
      <c r="R91" s="517"/>
    </row>
    <row r="92" spans="1:18" ht="12.75">
      <c r="A92" s="504"/>
      <c r="B92" s="555"/>
      <c r="C92" s="555"/>
      <c r="D92" s="228"/>
      <c r="E92" s="229"/>
      <c r="F92" s="569"/>
      <c r="G92" s="512"/>
      <c r="H92" s="228"/>
      <c r="I92" s="229"/>
      <c r="J92" s="569"/>
      <c r="K92" s="512"/>
      <c r="L92" s="228"/>
      <c r="M92" s="229"/>
      <c r="N92" s="569"/>
      <c r="O92" s="557"/>
      <c r="P92" s="228"/>
      <c r="Q92" s="583"/>
      <c r="R92" s="517"/>
    </row>
    <row r="93" spans="1:18" ht="12.75">
      <c r="A93" s="504"/>
      <c r="B93" s="505" t="s">
        <v>585</v>
      </c>
      <c r="C93" s="505"/>
      <c r="D93" s="566">
        <v>2470.4</v>
      </c>
      <c r="E93" s="567">
        <v>2781</v>
      </c>
      <c r="F93" s="522">
        <v>-0.11183027687882056</v>
      </c>
      <c r="G93" s="512"/>
      <c r="H93" s="566">
        <v>170.69</v>
      </c>
      <c r="I93" s="567">
        <v>155</v>
      </c>
      <c r="J93" s="522">
        <v>0.1032258064516129</v>
      </c>
      <c r="K93" s="512"/>
      <c r="L93" s="566">
        <v>2641.09</v>
      </c>
      <c r="M93" s="567">
        <v>2936</v>
      </c>
      <c r="N93" s="522">
        <v>-0.10047683923705722</v>
      </c>
      <c r="O93" s="557"/>
      <c r="P93" s="566">
        <v>417.73</v>
      </c>
      <c r="Q93" s="583">
        <v>433.1</v>
      </c>
      <c r="R93" s="524">
        <v>-0.03464203233256351</v>
      </c>
    </row>
    <row r="94" spans="1:18" ht="12.75">
      <c r="A94" s="525"/>
      <c r="B94" s="458"/>
      <c r="C94" s="458"/>
      <c r="D94" s="470"/>
      <c r="E94" s="471"/>
      <c r="F94" s="472"/>
      <c r="G94" s="472"/>
      <c r="H94" s="473"/>
      <c r="I94" s="474"/>
      <c r="J94" s="472"/>
      <c r="K94" s="512"/>
      <c r="L94" s="473"/>
      <c r="M94" s="474"/>
      <c r="N94" s="472"/>
      <c r="O94" s="459"/>
      <c r="P94" s="779"/>
      <c r="Q94" s="591"/>
      <c r="R94" s="592"/>
    </row>
    <row r="95" spans="1:18" ht="12.75">
      <c r="A95" s="593"/>
      <c r="B95" s="451"/>
      <c r="C95" s="451"/>
      <c r="D95" s="594"/>
      <c r="E95" s="595"/>
      <c r="F95" s="596"/>
      <c r="G95" s="596"/>
      <c r="H95" s="597"/>
      <c r="I95" s="598"/>
      <c r="J95" s="596"/>
      <c r="K95" s="596"/>
      <c r="L95" s="597"/>
      <c r="M95" s="598"/>
      <c r="N95" s="596"/>
      <c r="O95" s="450"/>
      <c r="P95" s="599"/>
      <c r="Q95" s="595"/>
      <c r="R95" s="596"/>
    </row>
    <row r="96" spans="1:19" ht="15.75">
      <c r="A96" s="460" t="s">
        <v>646</v>
      </c>
      <c r="B96" s="460"/>
      <c r="C96" s="461"/>
      <c r="D96" s="462"/>
      <c r="E96" s="463"/>
      <c r="F96" s="464"/>
      <c r="G96" s="465"/>
      <c r="H96" s="466"/>
      <c r="I96" s="464"/>
      <c r="J96" s="464"/>
      <c r="K96" s="465"/>
      <c r="L96" s="465"/>
      <c r="M96" s="466"/>
      <c r="N96" s="466"/>
      <c r="O96" s="466"/>
      <c r="P96" s="466"/>
      <c r="Q96" s="466"/>
      <c r="R96" s="466"/>
      <c r="S96" s="600"/>
    </row>
    <row r="97" spans="2:19" ht="12.75">
      <c r="B97" s="505"/>
      <c r="C97" s="505"/>
      <c r="D97" s="612"/>
      <c r="E97" s="613"/>
      <c r="F97" s="588"/>
      <c r="G97" s="614"/>
      <c r="H97" s="600"/>
      <c r="I97" s="588"/>
      <c r="J97" s="588"/>
      <c r="K97" s="614"/>
      <c r="L97" s="614"/>
      <c r="M97" s="600"/>
      <c r="N97" s="600"/>
      <c r="O97" s="600"/>
      <c r="P97" s="600"/>
      <c r="Q97" s="600"/>
      <c r="R97" s="600"/>
      <c r="S97" s="600"/>
    </row>
    <row r="98" spans="1:18" ht="15.75">
      <c r="A98" s="733"/>
      <c r="B98" s="734"/>
      <c r="C98" s="734"/>
      <c r="D98" s="735"/>
      <c r="E98" s="736"/>
      <c r="F98" s="737"/>
      <c r="G98" s="738"/>
      <c r="H98" s="739"/>
      <c r="I98" s="737"/>
      <c r="J98" s="737"/>
      <c r="K98" s="738"/>
      <c r="L98" s="738"/>
      <c r="M98" s="739"/>
      <c r="N98" s="737"/>
      <c r="O98" s="740"/>
      <c r="P98" s="741"/>
      <c r="Q98" s="742"/>
      <c r="R98" s="740"/>
    </row>
    <row r="99" spans="1:18" ht="16.5" customHeight="1">
      <c r="A99" s="743"/>
      <c r="B99" s="744"/>
      <c r="C99" s="744"/>
      <c r="D99" s="460" t="s">
        <v>479</v>
      </c>
      <c r="E99" s="460"/>
      <c r="F99" s="460"/>
      <c r="G99" s="745"/>
      <c r="H99" s="460" t="s">
        <v>103</v>
      </c>
      <c r="I99" s="460"/>
      <c r="J99" s="460"/>
      <c r="K99" s="745"/>
      <c r="L99" s="460" t="s">
        <v>480</v>
      </c>
      <c r="M99" s="460"/>
      <c r="N99" s="460"/>
      <c r="O99" s="746"/>
      <c r="P99" s="747" t="s">
        <v>662</v>
      </c>
      <c r="Q99" s="460"/>
      <c r="R99" s="748"/>
    </row>
    <row r="100" spans="1:18" ht="15.75">
      <c r="A100" s="743"/>
      <c r="B100" s="744"/>
      <c r="C100" s="744"/>
      <c r="D100" s="484"/>
      <c r="E100" s="484"/>
      <c r="F100" s="484"/>
      <c r="G100" s="745"/>
      <c r="H100" s="484"/>
      <c r="I100" s="484"/>
      <c r="J100" s="484"/>
      <c r="K100" s="745"/>
      <c r="L100" s="484"/>
      <c r="M100" s="484"/>
      <c r="N100" s="484"/>
      <c r="O100" s="746"/>
      <c r="P100" s="749"/>
      <c r="Q100" s="750"/>
      <c r="R100" s="751"/>
    </row>
    <row r="101" spans="1:18" s="503" customFormat="1" ht="15.75">
      <c r="A101" s="752"/>
      <c r="B101" s="753"/>
      <c r="C101" s="753"/>
      <c r="D101" s="716" t="s">
        <v>478</v>
      </c>
      <c r="E101" s="716" t="s">
        <v>482</v>
      </c>
      <c r="F101" s="717" t="s">
        <v>608</v>
      </c>
      <c r="G101" s="745"/>
      <c r="H101" s="716" t="s">
        <v>478</v>
      </c>
      <c r="I101" s="716" t="s">
        <v>482</v>
      </c>
      <c r="J101" s="717" t="s">
        <v>608</v>
      </c>
      <c r="K101" s="745"/>
      <c r="L101" s="716" t="s">
        <v>478</v>
      </c>
      <c r="M101" s="716" t="s">
        <v>482</v>
      </c>
      <c r="N101" s="717" t="s">
        <v>608</v>
      </c>
      <c r="O101" s="746"/>
      <c r="P101" s="754" t="s">
        <v>478</v>
      </c>
      <c r="Q101" s="716" t="s">
        <v>482</v>
      </c>
      <c r="R101" s="719" t="s">
        <v>608</v>
      </c>
    </row>
    <row r="102" spans="1:18" s="503" customFormat="1" ht="15.75">
      <c r="A102" s="752"/>
      <c r="B102" s="753"/>
      <c r="C102" s="753"/>
      <c r="D102" s="716" t="s">
        <v>213</v>
      </c>
      <c r="E102" s="716" t="s">
        <v>213</v>
      </c>
      <c r="F102" s="717"/>
      <c r="G102" s="745"/>
      <c r="H102" s="716" t="s">
        <v>213</v>
      </c>
      <c r="I102" s="716" t="s">
        <v>213</v>
      </c>
      <c r="J102" s="717"/>
      <c r="K102" s="745"/>
      <c r="L102" s="716" t="s">
        <v>213</v>
      </c>
      <c r="M102" s="716" t="s">
        <v>213</v>
      </c>
      <c r="N102" s="717"/>
      <c r="O102" s="755"/>
      <c r="P102" s="754" t="s">
        <v>213</v>
      </c>
      <c r="Q102" s="716" t="s">
        <v>213</v>
      </c>
      <c r="R102" s="719"/>
    </row>
    <row r="103" spans="1:18" ht="12.75">
      <c r="A103" s="756"/>
      <c r="B103" s="757"/>
      <c r="C103" s="757"/>
      <c r="D103" s="757"/>
      <c r="E103" s="757"/>
      <c r="F103" s="757"/>
      <c r="G103" s="757"/>
      <c r="H103" s="757"/>
      <c r="I103" s="757"/>
      <c r="J103" s="757"/>
      <c r="K103" s="757"/>
      <c r="L103" s="757"/>
      <c r="M103" s="757"/>
      <c r="N103" s="757"/>
      <c r="O103" s="758"/>
      <c r="P103" s="759"/>
      <c r="Q103" s="760"/>
      <c r="R103" s="761"/>
    </row>
    <row r="104" spans="1:18" ht="12.75">
      <c r="A104" s="756"/>
      <c r="B104" s="762"/>
      <c r="C104" s="757"/>
      <c r="D104" s="757"/>
      <c r="E104" s="757"/>
      <c r="F104" s="757"/>
      <c r="G104" s="757"/>
      <c r="H104" s="757"/>
      <c r="I104" s="757"/>
      <c r="J104" s="757"/>
      <c r="K104" s="757"/>
      <c r="L104" s="757"/>
      <c r="M104" s="757"/>
      <c r="N104" s="757"/>
      <c r="O104" s="758"/>
      <c r="P104" s="763"/>
      <c r="Q104" s="764"/>
      <c r="R104" s="761"/>
    </row>
    <row r="105" spans="1:18" ht="12.75">
      <c r="A105" s="504"/>
      <c r="B105" s="505"/>
      <c r="C105" s="505" t="s">
        <v>172</v>
      </c>
      <c r="D105" s="228">
        <v>23657.74</v>
      </c>
      <c r="E105" s="229">
        <v>24192.05</v>
      </c>
      <c r="F105" s="508">
        <v>-0.0220734126984127</v>
      </c>
      <c r="G105" s="765"/>
      <c r="H105" s="228">
        <v>6741</v>
      </c>
      <c r="I105" s="229">
        <v>6399.5</v>
      </c>
      <c r="J105" s="508">
        <v>0.05328125</v>
      </c>
      <c r="K105" s="765"/>
      <c r="L105" s="228">
        <v>206.1</v>
      </c>
      <c r="M105" s="229">
        <v>196</v>
      </c>
      <c r="N105" s="508">
        <v>0.05102040816326531</v>
      </c>
      <c r="O105" s="557"/>
      <c r="P105" s="516">
        <v>30604.84</v>
      </c>
      <c r="Q105" s="229">
        <v>30787.55</v>
      </c>
      <c r="R105" s="517">
        <v>-0.005943874236715604</v>
      </c>
    </row>
    <row r="106" spans="1:18" ht="6.75" customHeight="1">
      <c r="A106" s="504"/>
      <c r="B106" s="505"/>
      <c r="C106" s="505"/>
      <c r="D106" s="228"/>
      <c r="E106" s="229"/>
      <c r="F106" s="508"/>
      <c r="G106" s="765"/>
      <c r="H106" s="228"/>
      <c r="I106" s="229"/>
      <c r="J106" s="508"/>
      <c r="K106" s="765"/>
      <c r="L106" s="228"/>
      <c r="M106" s="229"/>
      <c r="N106" s="508"/>
      <c r="O106" s="557"/>
      <c r="P106" s="516"/>
      <c r="Q106" s="229"/>
      <c r="R106" s="517"/>
    </row>
    <row r="107" spans="1:18" ht="12.75" customHeight="1">
      <c r="A107" s="504"/>
      <c r="B107" s="505"/>
      <c r="C107" s="514" t="s">
        <v>648</v>
      </c>
      <c r="D107" s="228">
        <v>1455.27</v>
      </c>
      <c r="E107" s="229">
        <v>721.83</v>
      </c>
      <c r="F107" s="508">
        <v>1.0152354570637119</v>
      </c>
      <c r="G107" s="765"/>
      <c r="H107" s="228">
        <v>4651.52</v>
      </c>
      <c r="I107" s="229">
        <v>4892.3</v>
      </c>
      <c r="J107" s="508">
        <v>-0.04905968928863451</v>
      </c>
      <c r="K107" s="765"/>
      <c r="L107" s="228">
        <v>23.5</v>
      </c>
      <c r="M107" s="229">
        <v>17.1</v>
      </c>
      <c r="N107" s="508">
        <v>0.4117647058823529</v>
      </c>
      <c r="O107" s="557"/>
      <c r="P107" s="516">
        <v>6130.79</v>
      </c>
      <c r="Q107" s="229">
        <v>5631.23</v>
      </c>
      <c r="R107" s="517">
        <v>0.0887941751021133</v>
      </c>
    </row>
    <row r="108" spans="1:18" ht="12.75" customHeight="1">
      <c r="A108" s="504"/>
      <c r="B108" s="505"/>
      <c r="C108" s="514" t="s">
        <v>173</v>
      </c>
      <c r="D108" s="573">
        <v>-658.82</v>
      </c>
      <c r="E108" s="583">
        <v>-1608.38</v>
      </c>
      <c r="F108" s="584">
        <v>0.5901741293532339</v>
      </c>
      <c r="G108" s="765"/>
      <c r="H108" s="573">
        <v>-4292.86</v>
      </c>
      <c r="I108" s="583">
        <v>-4598.6</v>
      </c>
      <c r="J108" s="584">
        <v>0.06653620352250489</v>
      </c>
      <c r="K108" s="765"/>
      <c r="L108" s="583">
        <v>-11.7</v>
      </c>
      <c r="M108" s="583">
        <v>-4.7</v>
      </c>
      <c r="N108" s="584">
        <v>-1.4</v>
      </c>
      <c r="O108" s="557"/>
      <c r="P108" s="655">
        <v>-4963.68</v>
      </c>
      <c r="Q108" s="583">
        <v>-6211.68</v>
      </c>
      <c r="R108" s="585">
        <v>0.20090148100450742</v>
      </c>
    </row>
    <row r="109" spans="1:18" ht="12.75" customHeight="1">
      <c r="A109" s="504"/>
      <c r="B109" s="505"/>
      <c r="C109" s="514" t="s">
        <v>174</v>
      </c>
      <c r="D109" s="228">
        <v>796.45</v>
      </c>
      <c r="E109" s="229">
        <v>-885.55</v>
      </c>
      <c r="F109" s="508">
        <v>1.8984198645598194</v>
      </c>
      <c r="G109" s="765"/>
      <c r="H109" s="228">
        <v>358.66</v>
      </c>
      <c r="I109" s="229">
        <v>292.7000000000007</v>
      </c>
      <c r="J109" s="508">
        <v>0.22525597269624573</v>
      </c>
      <c r="K109" s="765"/>
      <c r="L109" s="228">
        <v>11.8</v>
      </c>
      <c r="M109" s="229">
        <v>12.4</v>
      </c>
      <c r="N109" s="508">
        <v>0</v>
      </c>
      <c r="O109" s="557"/>
      <c r="P109" s="516">
        <v>1167.11</v>
      </c>
      <c r="Q109" s="229">
        <v>-581.4499999999989</v>
      </c>
      <c r="R109" s="517">
        <v>3.008605851979346</v>
      </c>
    </row>
    <row r="110" spans="1:18" ht="12.75" customHeight="1">
      <c r="A110" s="504"/>
      <c r="B110" s="505"/>
      <c r="C110" s="514" t="s">
        <v>651</v>
      </c>
      <c r="D110" s="228">
        <v>-139.4</v>
      </c>
      <c r="E110" s="229">
        <v>97.8</v>
      </c>
      <c r="F110" s="508">
        <v>-2.4183673469387754</v>
      </c>
      <c r="G110" s="765"/>
      <c r="H110" s="228">
        <v>-12.7</v>
      </c>
      <c r="I110" s="229">
        <v>-25.4</v>
      </c>
      <c r="J110" s="508">
        <v>0.48</v>
      </c>
      <c r="K110" s="765"/>
      <c r="L110" s="228">
        <v>0</v>
      </c>
      <c r="M110" s="229">
        <v>0</v>
      </c>
      <c r="N110" s="508" t="s">
        <v>311</v>
      </c>
      <c r="O110" s="557"/>
      <c r="P110" s="516">
        <v>-152.1</v>
      </c>
      <c r="Q110" s="229">
        <v>73.4</v>
      </c>
      <c r="R110" s="723">
        <v>-3.0821917808219177</v>
      </c>
    </row>
    <row r="111" spans="1:18" ht="12.75" customHeight="1">
      <c r="A111" s="504"/>
      <c r="B111" s="505"/>
      <c r="C111" s="514" t="s">
        <v>175</v>
      </c>
      <c r="D111" s="573">
        <v>127.40999999999899</v>
      </c>
      <c r="E111" s="583">
        <v>253.74000000000115</v>
      </c>
      <c r="F111" s="584">
        <v>-0.5</v>
      </c>
      <c r="G111" s="765"/>
      <c r="H111" s="573">
        <v>-211.36</v>
      </c>
      <c r="I111" s="583">
        <v>72.5</v>
      </c>
      <c r="J111" s="584">
        <v>-3.8904109589041096</v>
      </c>
      <c r="K111" s="765"/>
      <c r="L111" s="573">
        <v>-2.499999999999983</v>
      </c>
      <c r="M111" s="583">
        <v>-2.3</v>
      </c>
      <c r="N111" s="584">
        <v>0</v>
      </c>
      <c r="O111" s="557"/>
      <c r="P111" s="655">
        <v>-86.45000000000056</v>
      </c>
      <c r="Q111" s="583">
        <v>324.94000000000113</v>
      </c>
      <c r="R111" s="585">
        <v>-1.2646153846153847</v>
      </c>
    </row>
    <row r="112" spans="1:18" ht="6" customHeight="1">
      <c r="A112" s="504"/>
      <c r="B112" s="505"/>
      <c r="C112" s="514"/>
      <c r="D112" s="228"/>
      <c r="E112" s="229"/>
      <c r="F112" s="508"/>
      <c r="G112" s="765"/>
      <c r="H112" s="228"/>
      <c r="I112" s="229"/>
      <c r="J112" s="508"/>
      <c r="K112" s="765"/>
      <c r="L112" s="228"/>
      <c r="M112" s="229"/>
      <c r="N112" s="508"/>
      <c r="O112" s="557"/>
      <c r="P112" s="516"/>
      <c r="Q112" s="229"/>
      <c r="R112" s="517"/>
    </row>
    <row r="113" spans="1:18" ht="12.75" customHeight="1">
      <c r="A113" s="504"/>
      <c r="B113" s="505"/>
      <c r="C113" s="514" t="s">
        <v>653</v>
      </c>
      <c r="D113" s="228">
        <v>784.4599999999989</v>
      </c>
      <c r="E113" s="229">
        <v>-534.009999999999</v>
      </c>
      <c r="F113" s="508">
        <v>2.4681647940074907</v>
      </c>
      <c r="G113" s="765"/>
      <c r="H113" s="228">
        <v>135.4</v>
      </c>
      <c r="I113" s="229">
        <v>340.8</v>
      </c>
      <c r="J113" s="508">
        <v>-0.6041055718475073</v>
      </c>
      <c r="K113" s="765"/>
      <c r="L113" s="229">
        <v>9.500000000000018</v>
      </c>
      <c r="M113" s="229">
        <v>10.1</v>
      </c>
      <c r="N113" s="508">
        <v>0</v>
      </c>
      <c r="O113" s="557"/>
      <c r="P113" s="516">
        <v>929.3599999999989</v>
      </c>
      <c r="Q113" s="229">
        <v>-183.10999999999873</v>
      </c>
      <c r="R113" s="517">
        <v>6.076502732240437</v>
      </c>
    </row>
    <row r="114" spans="1:18" ht="6.75" customHeight="1">
      <c r="A114" s="504"/>
      <c r="B114" s="505"/>
      <c r="C114" s="514"/>
      <c r="D114" s="228"/>
      <c r="E114" s="229"/>
      <c r="F114" s="508"/>
      <c r="G114" s="765"/>
      <c r="H114" s="228"/>
      <c r="I114" s="229"/>
      <c r="J114" s="508"/>
      <c r="K114" s="765"/>
      <c r="L114" s="228"/>
      <c r="M114" s="229"/>
      <c r="N114" s="508"/>
      <c r="O114" s="557"/>
      <c r="P114" s="516"/>
      <c r="Q114" s="229"/>
      <c r="R114" s="517"/>
    </row>
    <row r="115" spans="1:18" ht="12.75" customHeight="1">
      <c r="A115" s="504"/>
      <c r="B115" s="505"/>
      <c r="C115" s="505" t="s">
        <v>654</v>
      </c>
      <c r="D115" s="566">
        <v>24442</v>
      </c>
      <c r="E115" s="567">
        <v>23658.04</v>
      </c>
      <c r="F115" s="522">
        <v>0.033138895933722205</v>
      </c>
      <c r="G115" s="508"/>
      <c r="H115" s="566">
        <v>6876</v>
      </c>
      <c r="I115" s="567">
        <v>6741.3</v>
      </c>
      <c r="J115" s="522">
        <v>0.020026702269692925</v>
      </c>
      <c r="K115" s="765"/>
      <c r="L115" s="566">
        <v>216</v>
      </c>
      <c r="M115" s="567">
        <v>206.1</v>
      </c>
      <c r="N115" s="522">
        <v>0.04854368932038835</v>
      </c>
      <c r="O115" s="557"/>
      <c r="P115" s="523">
        <v>31534.2</v>
      </c>
      <c r="Q115" s="567">
        <v>30605.44</v>
      </c>
      <c r="R115" s="524">
        <v>0.030354517235745792</v>
      </c>
    </row>
    <row r="116" spans="1:18" s="634" customFormat="1" ht="12.75" customHeight="1">
      <c r="A116" s="504"/>
      <c r="B116" s="505"/>
      <c r="C116" s="505"/>
      <c r="D116" s="684"/>
      <c r="E116" s="530"/>
      <c r="F116" s="588"/>
      <c r="H116" s="684"/>
      <c r="I116" s="530"/>
      <c r="J116" s="588"/>
      <c r="L116" s="684"/>
      <c r="M116" s="530"/>
      <c r="N116" s="588"/>
      <c r="O116" s="552"/>
      <c r="P116" s="767"/>
      <c r="Q116" s="530"/>
      <c r="R116" s="768"/>
    </row>
    <row r="117" spans="1:18" ht="12.75" customHeight="1">
      <c r="A117" s="525"/>
      <c r="B117" s="458"/>
      <c r="C117" s="458"/>
      <c r="D117" s="458"/>
      <c r="E117" s="769"/>
      <c r="F117" s="770"/>
      <c r="G117" s="731"/>
      <c r="H117" s="457"/>
      <c r="I117" s="457"/>
      <c r="J117" s="472"/>
      <c r="K117" s="771"/>
      <c r="L117" s="771"/>
      <c r="M117" s="772"/>
      <c r="N117" s="472"/>
      <c r="O117" s="459"/>
      <c r="P117" s="773"/>
      <c r="Q117" s="774"/>
      <c r="R117" s="775"/>
    </row>
    <row r="118" spans="1:18" ht="12.75">
      <c r="A118" s="634"/>
      <c r="B118" s="505"/>
      <c r="C118" s="505"/>
      <c r="D118" s="612"/>
      <c r="E118" s="613"/>
      <c r="F118" s="588"/>
      <c r="G118" s="588"/>
      <c r="H118" s="614"/>
      <c r="I118" s="600"/>
      <c r="J118" s="588"/>
      <c r="K118" s="588"/>
      <c r="L118" s="614"/>
      <c r="M118" s="600"/>
      <c r="N118" s="588"/>
      <c r="O118" s="514"/>
      <c r="P118" s="732"/>
      <c r="Q118" s="613"/>
      <c r="R118" s="588"/>
    </row>
    <row r="119" spans="2:18" ht="12.75">
      <c r="B119" s="447"/>
      <c r="C119" s="447"/>
      <c r="H119" s="653"/>
      <c r="Q119" s="530"/>
      <c r="R119" s="530"/>
    </row>
    <row r="120" spans="2:18" ht="12.75">
      <c r="B120" s="447"/>
      <c r="C120" s="447"/>
      <c r="P120" s="653"/>
      <c r="Q120" s="530"/>
      <c r="R120" s="530"/>
    </row>
    <row r="121" spans="2:18" ht="14.25">
      <c r="B121" s="601"/>
      <c r="C121" s="604"/>
      <c r="Q121" s="530"/>
      <c r="R121" s="530"/>
    </row>
    <row r="122" spans="2:18" ht="14.25">
      <c r="B122" s="605"/>
      <c r="C122" s="604"/>
      <c r="Q122" s="530"/>
      <c r="R122" s="530"/>
    </row>
    <row r="123" spans="2:3" ht="14.25">
      <c r="B123" s="605"/>
      <c r="C123" s="602"/>
    </row>
    <row r="124" spans="2:3" ht="12.75">
      <c r="B124" s="446"/>
      <c r="C124" s="602"/>
    </row>
    <row r="125" spans="2:18" ht="14.25">
      <c r="B125" s="605"/>
      <c r="C125" s="604"/>
      <c r="Q125" s="530"/>
      <c r="R125" s="530"/>
    </row>
    <row r="126" spans="2:18" ht="14.25">
      <c r="B126" s="605"/>
      <c r="C126" s="604"/>
      <c r="Q126" s="530"/>
      <c r="R126" s="530"/>
    </row>
    <row r="127" spans="2:18" ht="12.75">
      <c r="B127" s="446"/>
      <c r="C127" s="604"/>
      <c r="Q127" s="530"/>
      <c r="R127" s="530"/>
    </row>
    <row r="128" spans="2:18" ht="12.75">
      <c r="B128" s="446"/>
      <c r="C128" s="604"/>
      <c r="Q128" s="530"/>
      <c r="R128" s="530"/>
    </row>
    <row r="129" spans="2:18" ht="14.25">
      <c r="B129" s="711"/>
      <c r="C129" s="604"/>
      <c r="Q129" s="530"/>
      <c r="R129" s="530"/>
    </row>
    <row r="130" spans="2:3" ht="14.25" customHeight="1">
      <c r="B130" s="776"/>
      <c r="C130" s="602"/>
    </row>
    <row r="131" spans="2:3" ht="11.25" customHeight="1">
      <c r="B131" s="446"/>
      <c r="C131" s="602"/>
    </row>
    <row r="134" ht="6" customHeight="1"/>
    <row r="135" ht="12.75">
      <c r="T135" s="444" t="s">
        <v>176</v>
      </c>
    </row>
    <row r="136" ht="6" customHeight="1"/>
    <row r="171" ht="6" customHeight="1"/>
    <row r="181" spans="19:22" ht="12.75">
      <c r="S181" s="588"/>
      <c r="T181" s="588"/>
      <c r="U181" s="588"/>
      <c r="V181" s="588"/>
    </row>
    <row r="182" spans="19:22" ht="12.75">
      <c r="S182" s="588"/>
      <c r="T182" s="588"/>
      <c r="U182" s="588"/>
      <c r="V182" s="588"/>
    </row>
    <row r="183" spans="19:22" ht="9" customHeight="1">
      <c r="S183" s="588"/>
      <c r="T183" s="588"/>
      <c r="U183" s="588"/>
      <c r="V183" s="588"/>
    </row>
    <row r="184" spans="19:22" ht="6" customHeight="1">
      <c r="S184" s="588"/>
      <c r="T184" s="588"/>
      <c r="U184" s="588"/>
      <c r="V184" s="588"/>
    </row>
    <row r="185" ht="12.75">
      <c r="S185" s="588"/>
    </row>
    <row r="186" ht="6" customHeight="1">
      <c r="S186" s="588"/>
    </row>
    <row r="187" ht="12.75">
      <c r="S187" s="588"/>
    </row>
    <row r="188" ht="12.75">
      <c r="S188" s="588"/>
    </row>
    <row r="189" ht="12.75">
      <c r="S189" s="588"/>
    </row>
    <row r="190" ht="6" customHeight="1">
      <c r="S190" s="588"/>
    </row>
    <row r="191" ht="12.75">
      <c r="S191" s="588"/>
    </row>
    <row r="192" ht="6" customHeight="1">
      <c r="S192" s="588"/>
    </row>
    <row r="193" ht="12.75">
      <c r="S193" s="588"/>
    </row>
    <row r="194" ht="12.75">
      <c r="S194" s="588"/>
    </row>
    <row r="195" ht="12.75">
      <c r="S195" s="588"/>
    </row>
    <row r="196" ht="12.75">
      <c r="S196" s="588"/>
    </row>
    <row r="197" ht="12.75">
      <c r="S197" s="588"/>
    </row>
    <row r="198" ht="12.75">
      <c r="S198" s="588"/>
    </row>
    <row r="199" ht="12.75">
      <c r="S199" s="588"/>
    </row>
    <row r="200" ht="6.75" customHeight="1">
      <c r="S200" s="588"/>
    </row>
    <row r="201" ht="12.75">
      <c r="S201" s="588"/>
    </row>
    <row r="202" ht="12.75">
      <c r="S202" s="588"/>
    </row>
    <row r="203" ht="12.75">
      <c r="S203" s="588"/>
    </row>
    <row r="204" ht="6" customHeight="1">
      <c r="S204" s="588"/>
    </row>
    <row r="205" ht="12.75">
      <c r="S205" s="588"/>
    </row>
    <row r="206" ht="6" customHeight="1">
      <c r="S206" s="588"/>
    </row>
    <row r="207" ht="12.75">
      <c r="S207" s="588"/>
    </row>
    <row r="208" ht="12.75">
      <c r="S208" s="588"/>
    </row>
    <row r="209" ht="12.75">
      <c r="S209" s="588"/>
    </row>
    <row r="210" ht="7.5" customHeight="1">
      <c r="S210" s="588"/>
    </row>
    <row r="211" ht="12.75">
      <c r="S211" s="588"/>
    </row>
    <row r="212" ht="6" customHeight="1">
      <c r="S212" s="588"/>
    </row>
    <row r="213" ht="12.75">
      <c r="S213" s="588"/>
    </row>
    <row r="214" ht="12.75">
      <c r="S214" s="588"/>
    </row>
    <row r="215" ht="12.75">
      <c r="S215" s="588"/>
    </row>
    <row r="216" ht="12.75">
      <c r="S216" s="588"/>
    </row>
    <row r="217" ht="6" customHeight="1">
      <c r="S217" s="588"/>
    </row>
    <row r="218" ht="12.75">
      <c r="S218" s="588"/>
    </row>
    <row r="219" ht="12.75">
      <c r="S219" s="588"/>
    </row>
    <row r="220" ht="12.75">
      <c r="S220" s="588"/>
    </row>
    <row r="221" ht="6" customHeight="1">
      <c r="S221" s="588"/>
    </row>
    <row r="222" ht="12.75">
      <c r="S222" s="588"/>
    </row>
    <row r="223" ht="6" customHeight="1">
      <c r="S223" s="588"/>
    </row>
    <row r="224" ht="12.75">
      <c r="S224" s="588"/>
    </row>
    <row r="225" ht="12.75">
      <c r="S225" s="588"/>
    </row>
    <row r="226" ht="12.75">
      <c r="S226" s="588"/>
    </row>
    <row r="227" ht="12.75">
      <c r="S227" s="588"/>
    </row>
    <row r="228" ht="6" customHeight="1">
      <c r="S228" s="588"/>
    </row>
    <row r="229" ht="12.75">
      <c r="S229" s="588"/>
    </row>
    <row r="230" ht="12.75">
      <c r="S230" s="588"/>
    </row>
    <row r="231" ht="12.75">
      <c r="S231" s="588"/>
    </row>
    <row r="232" ht="6" customHeight="1">
      <c r="S232" s="588"/>
    </row>
    <row r="233" ht="12.75">
      <c r="S233" s="588"/>
    </row>
    <row r="234" ht="6" customHeight="1">
      <c r="S234" s="588"/>
    </row>
    <row r="235" ht="12.75">
      <c r="S235" s="588"/>
    </row>
    <row r="236" ht="12.75">
      <c r="S236" s="588"/>
    </row>
    <row r="237" ht="12.75">
      <c r="S237" s="588"/>
    </row>
    <row r="238" ht="12.75">
      <c r="S238" s="588"/>
    </row>
    <row r="239" ht="6" customHeight="1">
      <c r="S239" s="588"/>
    </row>
    <row r="240" ht="12.75">
      <c r="S240" s="588"/>
    </row>
    <row r="241" ht="12.75">
      <c r="S241" s="588"/>
    </row>
    <row r="242" ht="12.75">
      <c r="S242" s="588"/>
    </row>
    <row r="243" ht="12.75">
      <c r="S243" s="588"/>
    </row>
    <row r="244" ht="12.75">
      <c r="S244" s="588"/>
    </row>
    <row r="245" ht="4.5" customHeight="1">
      <c r="S245" s="588"/>
    </row>
    <row r="246" ht="12.75">
      <c r="S246" s="588"/>
    </row>
    <row r="247" ht="12.75">
      <c r="S247" s="588"/>
    </row>
    <row r="248" ht="12.75">
      <c r="S248" s="588"/>
    </row>
    <row r="249" ht="12.75">
      <c r="S249" s="588"/>
    </row>
    <row r="250" ht="12.75">
      <c r="S250" s="588"/>
    </row>
    <row r="251" ht="6" customHeight="1">
      <c r="S251" s="588"/>
    </row>
    <row r="252" ht="12.75">
      <c r="S252" s="588"/>
    </row>
    <row r="253" ht="12.75">
      <c r="S253" s="588"/>
    </row>
    <row r="254" ht="12.75">
      <c r="S254" s="588"/>
    </row>
    <row r="255" ht="12.75">
      <c r="S255" s="588"/>
    </row>
  </sheetData>
  <conditionalFormatting sqref="B1:IV65536 A2:A65536">
    <cfRule type="cellIs" priority="1" dxfId="0" operator="between" stopIfTrue="1">
      <formula>-10000000</formula>
      <formula>10000000</formula>
    </cfRule>
  </conditionalFormatting>
  <conditionalFormatting sqref="A1">
    <cfRule type="cellIs" priority="2" dxfId="0" operator="between" stopIfTrue="1">
      <formula>-100000</formula>
      <formula>1000000</formula>
    </cfRule>
  </conditionalFormatting>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0" r:id="rId1"/>
</worksheet>
</file>

<file path=xl/worksheets/sheet26.xml><?xml version="1.0" encoding="utf-8"?>
<worksheet xmlns="http://schemas.openxmlformats.org/spreadsheetml/2006/main" xmlns:r="http://schemas.openxmlformats.org/officeDocument/2006/relationships">
  <sheetPr>
    <pageSetUpPr fitToPage="1"/>
  </sheetPr>
  <dimension ref="A1:O40"/>
  <sheetViews>
    <sheetView workbookViewId="0" topLeftCell="A9">
      <selection activeCell="M27" sqref="M27"/>
    </sheetView>
  </sheetViews>
  <sheetFormatPr defaultColWidth="9.00390625" defaultRowHeight="14.25"/>
  <cols>
    <col min="1" max="16384" width="9.00390625" style="251" customWidth="1"/>
  </cols>
  <sheetData>
    <row r="1" spans="1:15" ht="20.25">
      <c r="A1" s="114" t="s">
        <v>100</v>
      </c>
      <c r="O1" s="448" t="s">
        <v>402</v>
      </c>
    </row>
    <row r="3" spans="2:5" ht="23.25">
      <c r="B3" s="252" t="s">
        <v>391</v>
      </c>
      <c r="C3" s="252"/>
      <c r="D3" s="253"/>
      <c r="E3" s="253"/>
    </row>
    <row r="4" spans="2:3" ht="20.25">
      <c r="B4" s="254"/>
      <c r="C4" s="254"/>
    </row>
    <row r="5" spans="2:3" ht="23.25">
      <c r="B5" s="255" t="s">
        <v>392</v>
      </c>
      <c r="C5" s="256"/>
    </row>
    <row r="6" spans="2:3" ht="20.25">
      <c r="B6" s="256" t="s">
        <v>140</v>
      </c>
      <c r="C6" s="256"/>
    </row>
    <row r="7" spans="2:3" ht="20.25">
      <c r="B7" s="256" t="s">
        <v>630</v>
      </c>
      <c r="C7" s="256"/>
    </row>
    <row r="8" spans="2:3" ht="20.25">
      <c r="B8" s="256" t="s">
        <v>631</v>
      </c>
      <c r="C8" s="256"/>
    </row>
    <row r="9" spans="2:3" ht="20.25">
      <c r="B9" s="264" t="s">
        <v>632</v>
      </c>
      <c r="C9" s="256"/>
    </row>
    <row r="10" spans="2:3" ht="20.25">
      <c r="B10" s="256" t="s">
        <v>633</v>
      </c>
      <c r="C10" s="256"/>
    </row>
    <row r="11" ht="20.25">
      <c r="C11" s="256"/>
    </row>
    <row r="12" spans="1:3" ht="23.25">
      <c r="A12" s="257"/>
      <c r="B12" s="258" t="s">
        <v>393</v>
      </c>
      <c r="C12" s="259"/>
    </row>
    <row r="13" spans="1:3" ht="23.25">
      <c r="A13" s="257"/>
      <c r="B13" s="258"/>
      <c r="C13" s="259"/>
    </row>
    <row r="14" spans="2:3" ht="23.25">
      <c r="B14" s="260" t="s">
        <v>394</v>
      </c>
      <c r="C14" s="254"/>
    </row>
    <row r="15" spans="2:3" ht="20.25">
      <c r="B15" s="256" t="s">
        <v>395</v>
      </c>
      <c r="C15" s="254"/>
    </row>
    <row r="16" spans="2:3" ht="23.25">
      <c r="B16" s="260"/>
      <c r="C16" s="254"/>
    </row>
    <row r="17" spans="1:3" ht="23.25">
      <c r="A17" s="257"/>
      <c r="B17" s="260" t="s">
        <v>634</v>
      </c>
      <c r="C17" s="257"/>
    </row>
    <row r="18" spans="1:3" ht="20.25">
      <c r="A18" s="257"/>
      <c r="B18" s="256" t="s">
        <v>635</v>
      </c>
      <c r="C18" s="257"/>
    </row>
    <row r="19" spans="1:2" ht="20.25">
      <c r="A19" s="257"/>
      <c r="B19" s="256" t="s">
        <v>636</v>
      </c>
    </row>
    <row r="20" spans="1:2" ht="20.25">
      <c r="A20" s="257"/>
      <c r="B20" s="256"/>
    </row>
    <row r="21" spans="1:3" ht="23.25">
      <c r="A21" s="257"/>
      <c r="B21" s="260" t="s">
        <v>396</v>
      </c>
      <c r="C21" s="261"/>
    </row>
    <row r="22" spans="1:3" ht="23.25">
      <c r="A22" s="257"/>
      <c r="B22" s="260"/>
      <c r="C22" s="261"/>
    </row>
    <row r="23" spans="2:3" ht="23.25">
      <c r="B23" s="262" t="s">
        <v>397</v>
      </c>
      <c r="C23" s="261"/>
    </row>
    <row r="24" spans="2:3" ht="23.25">
      <c r="B24" s="262"/>
      <c r="C24" s="261"/>
    </row>
    <row r="25" spans="2:3" ht="23.25">
      <c r="B25" s="260" t="s">
        <v>398</v>
      </c>
      <c r="C25" s="257"/>
    </row>
    <row r="26" spans="2:3" ht="20.25">
      <c r="B26" s="256" t="s">
        <v>637</v>
      </c>
      <c r="C26" s="257"/>
    </row>
    <row r="27" spans="2:3" ht="20.25">
      <c r="B27" s="256" t="s">
        <v>638</v>
      </c>
      <c r="C27" s="257"/>
    </row>
    <row r="28" spans="2:3" ht="20.25">
      <c r="B28" s="256" t="s">
        <v>639</v>
      </c>
      <c r="C28" s="257"/>
    </row>
    <row r="29" spans="2:3" ht="20.25">
      <c r="B29" s="256" t="s">
        <v>141</v>
      </c>
      <c r="C29" s="257"/>
    </row>
    <row r="30" spans="2:3" ht="20.25">
      <c r="B30" s="256"/>
      <c r="C30" s="257"/>
    </row>
    <row r="31" spans="2:3" ht="23.25">
      <c r="B31" s="262" t="s">
        <v>399</v>
      </c>
      <c r="C31" s="261"/>
    </row>
    <row r="32" spans="2:3" ht="20.25">
      <c r="B32" s="251" t="s">
        <v>400</v>
      </c>
      <c r="C32" s="261"/>
    </row>
    <row r="33" spans="2:3" ht="23.25">
      <c r="B33" s="262"/>
      <c r="C33" s="261"/>
    </row>
    <row r="34" spans="2:3" ht="23.25">
      <c r="B34" s="260" t="s">
        <v>401</v>
      </c>
      <c r="C34" s="257"/>
    </row>
    <row r="35" spans="2:3" ht="23.25">
      <c r="B35" s="260"/>
      <c r="C35" s="257"/>
    </row>
    <row r="36" spans="2:3" ht="23.25">
      <c r="B36" s="263"/>
      <c r="C36" s="257"/>
    </row>
    <row r="37" spans="2:3" ht="20.25">
      <c r="B37" s="264"/>
      <c r="C37" s="257"/>
    </row>
    <row r="38" spans="2:3" ht="20.25">
      <c r="B38" s="264"/>
      <c r="C38" s="257"/>
    </row>
    <row r="39" spans="2:3" ht="20.25">
      <c r="B39" s="256"/>
      <c r="C39" s="257"/>
    </row>
    <row r="40" spans="2:3" ht="20.25">
      <c r="B40" s="257"/>
      <c r="C40" s="257"/>
    </row>
  </sheetData>
  <conditionalFormatting sqref="A1">
    <cfRule type="cellIs" priority="1" dxfId="0" operator="between" stopIfTrue="1">
      <formula>-100000</formula>
      <formula>1000000</formula>
    </cfRule>
  </conditionalFormatting>
  <conditionalFormatting sqref="O1 M1">
    <cfRule type="cellIs" priority="2" dxfId="0" operator="between" stopIfTrue="1">
      <formula>-10000000</formula>
      <formula>10000000</formula>
    </cfRule>
  </conditionalFormatting>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O115"/>
  <sheetViews>
    <sheetView showGridLines="0" zoomScale="75" zoomScaleNormal="75" zoomScaleSheetLayoutView="50" workbookViewId="0" topLeftCell="A16">
      <selection activeCell="K60" sqref="K60"/>
    </sheetView>
  </sheetViews>
  <sheetFormatPr defaultColWidth="9.00390625" defaultRowHeight="14.25"/>
  <cols>
    <col min="1" max="1" width="4.625" style="8" customWidth="1"/>
    <col min="2" max="6" width="8.00390625" style="8" customWidth="1"/>
    <col min="7" max="9" width="11.375" style="8" customWidth="1"/>
    <col min="10" max="10" width="11.50390625" style="21" customWidth="1"/>
    <col min="11" max="11" width="10.375" style="21" customWidth="1"/>
    <col min="12" max="12" width="4.00390625" style="21" customWidth="1"/>
    <col min="13" max="13" width="3.25390625" style="8" customWidth="1"/>
    <col min="14" max="16384" width="8.00390625" style="8" customWidth="1"/>
  </cols>
  <sheetData>
    <row r="1" spans="1:11" ht="12.75">
      <c r="A1" s="8" t="str">
        <f>'HY 2004analysts schs index '!A1</f>
        <v>Date: 27 July 2004</v>
      </c>
      <c r="K1" s="22" t="s">
        <v>221</v>
      </c>
    </row>
    <row r="3" ht="12.75">
      <c r="A3" s="10" t="s">
        <v>70</v>
      </c>
    </row>
    <row r="4" ht="12.75">
      <c r="A4" s="10"/>
    </row>
    <row r="5" ht="12.75">
      <c r="A5" s="11" t="s">
        <v>181</v>
      </c>
    </row>
    <row r="7" spans="1:12" ht="12.75">
      <c r="A7" s="13" t="s">
        <v>183</v>
      </c>
      <c r="B7" s="23"/>
      <c r="C7" s="23"/>
      <c r="D7" s="23"/>
      <c r="E7" s="23"/>
      <c r="F7" s="23"/>
      <c r="G7" s="23"/>
      <c r="H7" s="23"/>
      <c r="I7" s="23"/>
      <c r="K7" s="24"/>
      <c r="L7" s="24"/>
    </row>
    <row r="8" ht="12.75">
      <c r="J8" s="25"/>
    </row>
    <row r="9" spans="1:9" ht="12.75">
      <c r="A9" s="11" t="s">
        <v>222</v>
      </c>
      <c r="B9" s="26"/>
      <c r="C9" s="26"/>
      <c r="D9" s="26"/>
      <c r="E9" s="26"/>
      <c r="F9" s="26"/>
      <c r="G9" s="26"/>
      <c r="H9" s="26"/>
      <c r="I9" s="26"/>
    </row>
    <row r="11" ht="12.75">
      <c r="A11" s="205" t="s">
        <v>384</v>
      </c>
    </row>
    <row r="12" ht="12.75">
      <c r="A12" s="205" t="s">
        <v>385</v>
      </c>
    </row>
    <row r="13" ht="12.75">
      <c r="A13" s="205"/>
    </row>
    <row r="14" ht="12.75">
      <c r="A14" s="205" t="s">
        <v>364</v>
      </c>
    </row>
    <row r="15" ht="12.75">
      <c r="A15" s="205" t="s">
        <v>238</v>
      </c>
    </row>
    <row r="16" ht="12.75">
      <c r="A16" s="205" t="s">
        <v>360</v>
      </c>
    </row>
    <row r="17" ht="12.75">
      <c r="A17" s="205" t="s">
        <v>361</v>
      </c>
    </row>
    <row r="18" ht="12.75">
      <c r="A18" s="205" t="s">
        <v>362</v>
      </c>
    </row>
    <row r="19" ht="12.75">
      <c r="A19" s="205"/>
    </row>
    <row r="20" ht="12.75">
      <c r="A20" s="205" t="s">
        <v>239</v>
      </c>
    </row>
    <row r="21" ht="12.75">
      <c r="A21" s="205" t="s">
        <v>240</v>
      </c>
    </row>
    <row r="22" ht="12.75">
      <c r="A22" s="205" t="s">
        <v>241</v>
      </c>
    </row>
    <row r="23" ht="12.75">
      <c r="A23" s="205"/>
    </row>
    <row r="24" ht="12.75">
      <c r="A24" s="8" t="s">
        <v>386</v>
      </c>
    </row>
    <row r="25" ht="12.75">
      <c r="A25" s="8" t="s">
        <v>387</v>
      </c>
    </row>
    <row r="26" ht="12.75">
      <c r="A26" s="8" t="s">
        <v>365</v>
      </c>
    </row>
    <row r="28" ht="12.75">
      <c r="A28" s="8" t="s">
        <v>389</v>
      </c>
    </row>
    <row r="29" ht="12.75">
      <c r="A29" s="8" t="s">
        <v>388</v>
      </c>
    </row>
    <row r="31" ht="12.75">
      <c r="A31" s="8" t="s">
        <v>715</v>
      </c>
    </row>
    <row r="33" ht="12.75">
      <c r="A33" s="4" t="s">
        <v>223</v>
      </c>
    </row>
    <row r="34" ht="12.75">
      <c r="A34" s="4"/>
    </row>
    <row r="35" spans="9:12" ht="12.75">
      <c r="I35" s="30" t="s">
        <v>579</v>
      </c>
      <c r="J35" s="21" t="s">
        <v>579</v>
      </c>
      <c r="K35" s="21" t="s">
        <v>285</v>
      </c>
      <c r="L35" s="8"/>
    </row>
    <row r="36" spans="1:12" ht="12.75">
      <c r="A36" s="23"/>
      <c r="B36" s="23"/>
      <c r="C36" s="23"/>
      <c r="D36" s="23"/>
      <c r="E36" s="23"/>
      <c r="F36" s="23"/>
      <c r="G36" s="23"/>
      <c r="H36" s="23"/>
      <c r="I36" s="434">
        <v>2004</v>
      </c>
      <c r="J36" s="24">
        <v>2003</v>
      </c>
      <c r="K36" s="24">
        <v>2003</v>
      </c>
      <c r="L36" s="8"/>
    </row>
    <row r="37" spans="1:12" ht="12.75">
      <c r="A37" s="26"/>
      <c r="B37" s="26"/>
      <c r="C37" s="26"/>
      <c r="D37" s="26"/>
      <c r="E37" s="26"/>
      <c r="F37" s="26"/>
      <c r="G37" s="26"/>
      <c r="H37" s="26"/>
      <c r="I37" s="438"/>
      <c r="J37" s="33"/>
      <c r="K37" s="33"/>
      <c r="L37" s="8"/>
    </row>
    <row r="38" spans="1:12" ht="12.75">
      <c r="A38" s="4" t="s">
        <v>688</v>
      </c>
      <c r="I38" s="21"/>
      <c r="K38" s="49"/>
      <c r="L38" s="8"/>
    </row>
    <row r="39" spans="9:12" ht="12.75">
      <c r="I39" s="21"/>
      <c r="K39" s="49"/>
      <c r="L39" s="8"/>
    </row>
    <row r="40" spans="1:12" ht="12.75">
      <c r="A40" s="8" t="s">
        <v>224</v>
      </c>
      <c r="I40" s="21"/>
      <c r="L40" s="8"/>
    </row>
    <row r="41" spans="2:12" ht="12.75">
      <c r="B41" s="8" t="s">
        <v>225</v>
      </c>
      <c r="I41" s="234">
        <v>0.076</v>
      </c>
      <c r="J41" s="27">
        <v>0.069</v>
      </c>
      <c r="K41" s="436">
        <v>0.073</v>
      </c>
      <c r="L41" s="8"/>
    </row>
    <row r="42" spans="2:12" ht="12.75">
      <c r="B42" s="8" t="s">
        <v>226</v>
      </c>
      <c r="I42" s="233" t="s">
        <v>483</v>
      </c>
      <c r="J42" s="27" t="s">
        <v>227</v>
      </c>
      <c r="K42" s="436" t="s">
        <v>60</v>
      </c>
      <c r="L42" s="71"/>
    </row>
    <row r="43" spans="2:12" ht="12.75">
      <c r="B43" s="8" t="s">
        <v>228</v>
      </c>
      <c r="I43" s="234">
        <v>0.068</v>
      </c>
      <c r="J43" s="27">
        <v>0.062</v>
      </c>
      <c r="K43" s="436">
        <v>0.066</v>
      </c>
      <c r="L43" s="8"/>
    </row>
    <row r="44" spans="2:12" ht="12.75">
      <c r="B44" s="8" t="s">
        <v>229</v>
      </c>
      <c r="I44" s="234">
        <v>0.051</v>
      </c>
      <c r="J44" s="27">
        <v>0.044</v>
      </c>
      <c r="K44" s="436">
        <v>0.048</v>
      </c>
      <c r="L44" s="8"/>
    </row>
    <row r="45" spans="2:12" ht="12.75">
      <c r="B45" s="8" t="s">
        <v>230</v>
      </c>
      <c r="I45" s="234">
        <v>0.061</v>
      </c>
      <c r="J45" s="27">
        <v>0.054</v>
      </c>
      <c r="K45" s="436">
        <v>0.058</v>
      </c>
      <c r="L45" s="8"/>
    </row>
    <row r="46" spans="2:12" ht="12.75">
      <c r="B46" s="8" t="s">
        <v>366</v>
      </c>
      <c r="I46" s="234"/>
      <c r="J46" s="27"/>
      <c r="L46" s="8"/>
    </row>
    <row r="47" spans="2:12" ht="12.75">
      <c r="B47" s="8" t="s">
        <v>231</v>
      </c>
      <c r="I47" s="234">
        <v>0.071</v>
      </c>
      <c r="J47" s="27">
        <v>0.064</v>
      </c>
      <c r="K47" s="436">
        <v>0.068</v>
      </c>
      <c r="L47" s="8"/>
    </row>
    <row r="48" spans="2:12" ht="12.75">
      <c r="B48" s="8" t="s">
        <v>274</v>
      </c>
      <c r="I48" s="234">
        <v>0.031</v>
      </c>
      <c r="J48" s="27">
        <v>0.029</v>
      </c>
      <c r="K48" s="436">
        <v>0.031</v>
      </c>
      <c r="L48" s="8"/>
    </row>
    <row r="49" spans="9:12" ht="12.75">
      <c r="I49" s="234"/>
      <c r="J49" s="27"/>
      <c r="L49" s="8"/>
    </row>
    <row r="50" spans="1:12" ht="12.75">
      <c r="A50" s="8" t="s">
        <v>275</v>
      </c>
      <c r="I50" s="234"/>
      <c r="J50" s="27"/>
      <c r="L50" s="8"/>
    </row>
    <row r="51" spans="2:12" ht="12.75">
      <c r="B51" s="8" t="s">
        <v>276</v>
      </c>
      <c r="I51" s="234">
        <v>0.071</v>
      </c>
      <c r="J51" s="27">
        <v>0.064</v>
      </c>
      <c r="K51" s="436">
        <v>0.068</v>
      </c>
      <c r="L51" s="8"/>
    </row>
    <row r="52" spans="2:12" ht="12.75">
      <c r="B52" s="8" t="s">
        <v>277</v>
      </c>
      <c r="I52" s="234">
        <v>0.062</v>
      </c>
      <c r="J52" s="27">
        <v>0.056</v>
      </c>
      <c r="K52" s="436">
        <v>0.059</v>
      </c>
      <c r="L52" s="8"/>
    </row>
    <row r="53" spans="9:12" ht="12.75">
      <c r="I53" s="234"/>
      <c r="J53" s="27"/>
      <c r="L53" s="8"/>
    </row>
    <row r="54" spans="1:12" ht="12.75">
      <c r="A54" s="8" t="s">
        <v>278</v>
      </c>
      <c r="I54" s="234">
        <v>0.026</v>
      </c>
      <c r="J54" s="27">
        <v>0.026</v>
      </c>
      <c r="K54" s="436">
        <v>0.026</v>
      </c>
      <c r="L54" s="8"/>
    </row>
    <row r="55" spans="9:12" ht="12.75">
      <c r="I55" s="234"/>
      <c r="J55" s="27"/>
      <c r="L55" s="8"/>
    </row>
    <row r="56" spans="1:12" ht="12.75">
      <c r="A56" s="8" t="s">
        <v>279</v>
      </c>
      <c r="I56" s="234">
        <v>0.077</v>
      </c>
      <c r="J56" s="27">
        <v>0.07</v>
      </c>
      <c r="K56" s="436">
        <v>0.074</v>
      </c>
      <c r="L56" s="8"/>
    </row>
    <row r="57" spans="9:12" ht="12.75">
      <c r="I57" s="234"/>
      <c r="J57" s="27"/>
      <c r="L57" s="8"/>
    </row>
    <row r="58" spans="1:12" ht="12.75">
      <c r="A58" s="4" t="s">
        <v>237</v>
      </c>
      <c r="I58" s="234"/>
      <c r="J58" s="27"/>
      <c r="L58" s="8"/>
    </row>
    <row r="59" spans="9:12" ht="12.75">
      <c r="I59" s="234"/>
      <c r="J59" s="27"/>
      <c r="L59" s="8"/>
    </row>
    <row r="60" spans="1:12" ht="12.75">
      <c r="A60" s="8" t="s">
        <v>280</v>
      </c>
      <c r="I60" s="236">
        <v>0.0175</v>
      </c>
      <c r="J60" s="28">
        <v>0.0175</v>
      </c>
      <c r="K60" s="437">
        <v>0.0175</v>
      </c>
      <c r="L60" s="8"/>
    </row>
    <row r="61" spans="9:12" ht="12.75">
      <c r="I61" s="234"/>
      <c r="J61" s="27"/>
      <c r="L61" s="8"/>
    </row>
    <row r="62" spans="1:12" ht="12.75">
      <c r="A62" s="8" t="s">
        <v>716</v>
      </c>
      <c r="I62" s="234">
        <v>0.046</v>
      </c>
      <c r="J62" s="27">
        <v>0.035</v>
      </c>
      <c r="K62" s="436">
        <v>0.043</v>
      </c>
      <c r="L62" s="8"/>
    </row>
    <row r="63" spans="9:12" ht="12.75">
      <c r="I63" s="234"/>
      <c r="J63" s="27"/>
      <c r="L63" s="8"/>
    </row>
    <row r="64" spans="1:12" ht="12.75">
      <c r="A64" s="8" t="s">
        <v>278</v>
      </c>
      <c r="I64" s="234">
        <v>0.031</v>
      </c>
      <c r="J64" s="27">
        <v>0.031</v>
      </c>
      <c r="K64" s="436">
        <v>0.031</v>
      </c>
      <c r="L64" s="8"/>
    </row>
    <row r="65" spans="9:12" ht="12.75">
      <c r="I65" s="234"/>
      <c r="J65" s="27"/>
      <c r="L65" s="8"/>
    </row>
    <row r="66" spans="1:12" ht="12.75">
      <c r="A66" s="8" t="s">
        <v>281</v>
      </c>
      <c r="I66" s="235">
        <v>0.077</v>
      </c>
      <c r="J66" s="27">
        <v>0.066</v>
      </c>
      <c r="K66" s="436">
        <v>0.074</v>
      </c>
      <c r="L66" s="8"/>
    </row>
    <row r="67" spans="9:12" ht="12.75">
      <c r="I67" s="27"/>
      <c r="J67" s="27"/>
      <c r="L67" s="8"/>
    </row>
    <row r="68" spans="10:12" ht="12.75">
      <c r="J68" s="8"/>
      <c r="K68" s="180"/>
      <c r="L68" s="8"/>
    </row>
    <row r="69" ht="12.75">
      <c r="L69" s="180"/>
    </row>
    <row r="70" spans="10:11" ht="12.75">
      <c r="J70" s="8"/>
      <c r="K70" s="8"/>
    </row>
    <row r="71" spans="10:11" ht="12.75">
      <c r="J71" s="8"/>
      <c r="K71" s="8"/>
    </row>
    <row r="72" spans="10:11" ht="12.75">
      <c r="J72" s="8"/>
      <c r="K72" s="8"/>
    </row>
    <row r="73" spans="10:12" ht="12.75">
      <c r="J73" s="8"/>
      <c r="K73" s="8"/>
      <c r="L73" s="27"/>
    </row>
    <row r="74" spans="10:12" ht="12.75">
      <c r="J74" s="8"/>
      <c r="K74" s="8"/>
      <c r="L74" s="27"/>
    </row>
    <row r="75" spans="10:13" ht="12.75">
      <c r="J75" s="8"/>
      <c r="K75" s="8"/>
      <c r="L75" s="27"/>
      <c r="M75" s="29"/>
    </row>
    <row r="76" spans="10:13" ht="12.75">
      <c r="J76" s="8"/>
      <c r="K76" s="8"/>
      <c r="L76" s="27"/>
      <c r="M76" s="29"/>
    </row>
    <row r="77" spans="10:12" ht="12.75">
      <c r="J77" s="8"/>
      <c r="K77" s="8"/>
      <c r="L77" s="27"/>
    </row>
    <row r="78" spans="10:12" ht="12.75">
      <c r="J78" s="8"/>
      <c r="K78" s="8"/>
      <c r="L78" s="27"/>
    </row>
    <row r="79" ht="12.75">
      <c r="L79" s="8"/>
    </row>
    <row r="81" ht="12.75">
      <c r="L81" s="8"/>
    </row>
    <row r="83" ht="12.75">
      <c r="A83" s="4"/>
    </row>
    <row r="84" spans="1:10" ht="12.75">
      <c r="A84" s="4"/>
      <c r="J84" s="30"/>
    </row>
    <row r="85" ht="12.75">
      <c r="J85" s="30"/>
    </row>
    <row r="89" ht="12.75">
      <c r="J89" s="31"/>
    </row>
    <row r="90" spans="10:15" ht="12.75">
      <c r="J90" s="32"/>
      <c r="K90" s="33"/>
      <c r="L90" s="33"/>
      <c r="M90" s="26"/>
      <c r="N90" s="26"/>
      <c r="O90" s="26"/>
    </row>
    <row r="91" spans="10:15" ht="12.75">
      <c r="J91" s="32"/>
      <c r="K91" s="33"/>
      <c r="L91" s="33"/>
      <c r="M91" s="26"/>
      <c r="N91" s="26"/>
      <c r="O91" s="26"/>
    </row>
    <row r="92" spans="10:15" ht="12.75">
      <c r="J92" s="34"/>
      <c r="K92" s="33"/>
      <c r="L92" s="33"/>
      <c r="M92" s="26"/>
      <c r="N92" s="26"/>
      <c r="O92" s="26"/>
    </row>
    <row r="93" spans="10:15" ht="12.75">
      <c r="J93" s="32"/>
      <c r="K93" s="33"/>
      <c r="L93" s="33"/>
      <c r="M93" s="26"/>
      <c r="N93" s="26"/>
      <c r="O93" s="26"/>
    </row>
    <row r="94" spans="10:15" ht="12.75">
      <c r="J94" s="33"/>
      <c r="K94" s="33"/>
      <c r="L94" s="33"/>
      <c r="M94" s="26"/>
      <c r="N94" s="26"/>
      <c r="O94" s="26"/>
    </row>
    <row r="95" spans="1:15" ht="12.75">
      <c r="A95" s="4"/>
      <c r="J95" s="33"/>
      <c r="K95" s="33"/>
      <c r="L95" s="33"/>
      <c r="M95" s="26"/>
      <c r="N95" s="26"/>
      <c r="O95" s="26"/>
    </row>
    <row r="96" spans="10:15" ht="12.75">
      <c r="J96" s="33"/>
      <c r="K96" s="33"/>
      <c r="L96" s="33"/>
      <c r="M96" s="26"/>
      <c r="N96" s="26"/>
      <c r="O96" s="26"/>
    </row>
    <row r="97" spans="10:15" ht="12.75">
      <c r="J97" s="33"/>
      <c r="K97" s="33"/>
      <c r="L97" s="33"/>
      <c r="M97" s="26"/>
      <c r="N97" s="26"/>
      <c r="O97" s="26"/>
    </row>
    <row r="98" spans="10:15" ht="12.75">
      <c r="J98" s="33"/>
      <c r="K98" s="33"/>
      <c r="L98" s="33"/>
      <c r="M98" s="26"/>
      <c r="N98" s="26"/>
      <c r="O98" s="26"/>
    </row>
    <row r="101" ht="12.75">
      <c r="A101" s="18"/>
    </row>
    <row r="112" ht="12.75">
      <c r="A112" s="18"/>
    </row>
    <row r="115" ht="12.75">
      <c r="A115" s="18"/>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68" r:id="rId1"/>
  <colBreaks count="1" manualBreakCount="1">
    <brk id="12" max="65" man="1"/>
  </colBreaks>
</worksheet>
</file>

<file path=xl/worksheets/sheet4.xml><?xml version="1.0" encoding="utf-8"?>
<worksheet xmlns="http://schemas.openxmlformats.org/spreadsheetml/2006/main" xmlns:r="http://schemas.openxmlformats.org/officeDocument/2006/relationships">
  <sheetPr>
    <pageSetUpPr fitToPage="1"/>
  </sheetPr>
  <dimension ref="A1:O71"/>
  <sheetViews>
    <sheetView showGridLines="0" zoomScale="75" zoomScaleNormal="75" zoomScaleSheetLayoutView="50" workbookViewId="0" topLeftCell="A40">
      <selection activeCell="P83" sqref="P83"/>
    </sheetView>
  </sheetViews>
  <sheetFormatPr defaultColWidth="9.00390625" defaultRowHeight="14.25"/>
  <cols>
    <col min="1" max="9" width="8.00390625" style="8" customWidth="1"/>
    <col min="10" max="10" width="8.875" style="8" customWidth="1"/>
    <col min="11" max="11" width="9.50390625" style="8" customWidth="1"/>
    <col min="12" max="12" width="8.00390625" style="8" customWidth="1"/>
    <col min="13" max="13" width="3.00390625" style="8" customWidth="1"/>
    <col min="14" max="14" width="3.125" style="8" customWidth="1"/>
    <col min="15" max="16384" width="8.00390625" style="8" customWidth="1"/>
  </cols>
  <sheetData>
    <row r="1" spans="1:11" ht="12.75">
      <c r="A1" s="8" t="str">
        <f>'HY 2004analysts schs index '!A1</f>
        <v>Date: 27 July 2004</v>
      </c>
      <c r="K1" s="18" t="s">
        <v>125</v>
      </c>
    </row>
    <row r="3" spans="1:13" ht="12.75">
      <c r="A3" s="13" t="s">
        <v>284</v>
      </c>
      <c r="B3" s="23"/>
      <c r="C3" s="23"/>
      <c r="D3" s="23"/>
      <c r="E3" s="23"/>
      <c r="F3" s="23"/>
      <c r="G3" s="23"/>
      <c r="H3" s="23"/>
      <c r="I3" s="23"/>
      <c r="J3" s="23"/>
      <c r="K3" s="23"/>
      <c r="L3" s="23"/>
      <c r="M3" s="23"/>
    </row>
    <row r="4" spans="1:13" ht="12.75">
      <c r="A4" s="10"/>
      <c r="B4" s="26"/>
      <c r="C4" s="26"/>
      <c r="D4" s="26"/>
      <c r="E4" s="26"/>
      <c r="F4" s="26"/>
      <c r="G4" s="26"/>
      <c r="H4" s="26"/>
      <c r="I4" s="26"/>
      <c r="J4" s="26"/>
      <c r="K4" s="26"/>
      <c r="L4" s="26"/>
      <c r="M4" s="26"/>
    </row>
    <row r="5" spans="1:13" ht="12.75">
      <c r="A5" s="4" t="s">
        <v>321</v>
      </c>
      <c r="M5" s="26"/>
    </row>
    <row r="6" spans="10:13" ht="12.75">
      <c r="J6" s="12" t="s">
        <v>579</v>
      </c>
      <c r="K6" s="49" t="s">
        <v>579</v>
      </c>
      <c r="L6" s="49" t="s">
        <v>285</v>
      </c>
      <c r="M6" s="26"/>
    </row>
    <row r="7" spans="10:13" ht="12.75">
      <c r="J7" s="4">
        <v>2004</v>
      </c>
      <c r="K7" s="18">
        <v>2003</v>
      </c>
      <c r="L7" s="18">
        <v>2003</v>
      </c>
      <c r="M7" s="26"/>
    </row>
    <row r="8" spans="10:13" ht="12.75">
      <c r="J8" s="12"/>
      <c r="K8" s="49"/>
      <c r="L8" s="49"/>
      <c r="M8" s="26"/>
    </row>
    <row r="9" spans="1:14" ht="12.75">
      <c r="A9" s="8" t="s">
        <v>717</v>
      </c>
      <c r="J9" s="237">
        <v>0.068</v>
      </c>
      <c r="K9" s="116">
        <v>0.072</v>
      </c>
      <c r="L9" s="180">
        <v>0.074</v>
      </c>
      <c r="N9" s="26"/>
    </row>
    <row r="10" spans="10:14" ht="12.75">
      <c r="J10" s="237"/>
      <c r="K10" s="116"/>
      <c r="N10" s="26"/>
    </row>
    <row r="11" spans="1:14" ht="12.75">
      <c r="A11" s="8" t="s">
        <v>282</v>
      </c>
      <c r="J11" s="237">
        <v>0.031</v>
      </c>
      <c r="K11" s="116">
        <v>0.033</v>
      </c>
      <c r="L11" s="180">
        <v>0.034</v>
      </c>
      <c r="N11" s="26"/>
    </row>
    <row r="12" spans="10:14" ht="12.75">
      <c r="J12" s="237"/>
      <c r="K12" s="116"/>
      <c r="N12" s="26"/>
    </row>
    <row r="13" spans="1:14" ht="12.75">
      <c r="A13" s="8" t="s">
        <v>283</v>
      </c>
      <c r="J13" s="237">
        <v>0.099</v>
      </c>
      <c r="K13" s="116">
        <v>0.105</v>
      </c>
      <c r="L13" s="180">
        <v>0.104</v>
      </c>
      <c r="N13" s="26"/>
    </row>
    <row r="14" spans="10:13" ht="12.75">
      <c r="J14" s="21"/>
      <c r="K14" s="21"/>
      <c r="L14" s="27"/>
      <c r="M14" s="26"/>
    </row>
    <row r="15" spans="1:13" ht="12.75">
      <c r="A15" s="8" t="s">
        <v>368</v>
      </c>
      <c r="J15" s="21"/>
      <c r="K15" s="21"/>
      <c r="L15" s="27"/>
      <c r="M15" s="26"/>
    </row>
    <row r="16" spans="1:13" ht="12.75">
      <c r="A16" s="8" t="s">
        <v>367</v>
      </c>
      <c r="J16" s="27"/>
      <c r="K16" s="21"/>
      <c r="L16" s="21"/>
      <c r="M16" s="26"/>
    </row>
    <row r="17" spans="10:13" ht="12.75">
      <c r="J17" s="27"/>
      <c r="K17" s="21"/>
      <c r="L17" s="21"/>
      <c r="M17" s="49"/>
    </row>
    <row r="19" spans="1:12" ht="12.75">
      <c r="A19" s="4" t="s">
        <v>718</v>
      </c>
      <c r="L19" s="29"/>
    </row>
    <row r="20" ht="12.75">
      <c r="A20" s="4"/>
    </row>
    <row r="22" spans="1:12" ht="12.75">
      <c r="A22" s="8" t="s">
        <v>370</v>
      </c>
      <c r="L22" s="29"/>
    </row>
    <row r="23" spans="1:12" ht="12.75">
      <c r="A23" s="8" t="s">
        <v>369</v>
      </c>
      <c r="L23" s="29"/>
    </row>
    <row r="24" ht="12.75">
      <c r="L24" s="29"/>
    </row>
    <row r="25" spans="10:12" ht="12.75">
      <c r="J25" s="12" t="s">
        <v>579</v>
      </c>
      <c r="K25" s="49" t="s">
        <v>579</v>
      </c>
      <c r="L25" s="49" t="s">
        <v>285</v>
      </c>
    </row>
    <row r="26" spans="10:12" ht="12.75">
      <c r="J26" s="4">
        <v>2004</v>
      </c>
      <c r="K26" s="18">
        <v>2003</v>
      </c>
      <c r="L26" s="18">
        <v>2003</v>
      </c>
    </row>
    <row r="27" spans="10:12" ht="12.75">
      <c r="J27" s="12" t="s">
        <v>213</v>
      </c>
      <c r="K27" s="49" t="s">
        <v>213</v>
      </c>
      <c r="L27" s="49" t="s">
        <v>213</v>
      </c>
    </row>
    <row r="28" spans="2:15" ht="12.75">
      <c r="B28" s="8" t="s">
        <v>688</v>
      </c>
      <c r="J28" s="181">
        <v>100</v>
      </c>
      <c r="K28" s="52">
        <v>-104</v>
      </c>
      <c r="L28" s="52">
        <v>-122</v>
      </c>
      <c r="M28" s="102"/>
      <c r="N28" s="102"/>
      <c r="O28" s="102"/>
    </row>
    <row r="29" spans="2:15" ht="12.75">
      <c r="B29" s="8" t="s">
        <v>500</v>
      </c>
      <c r="J29" s="181">
        <v>-60</v>
      </c>
      <c r="K29" s="52">
        <v>-167</v>
      </c>
      <c r="L29" s="52">
        <v>-263</v>
      </c>
      <c r="M29" s="102"/>
      <c r="N29" s="102"/>
      <c r="O29" s="102"/>
    </row>
    <row r="30" spans="2:15" ht="12.75">
      <c r="B30" s="8" t="s">
        <v>321</v>
      </c>
      <c r="J30" s="181">
        <v>-19</v>
      </c>
      <c r="K30" s="52">
        <v>-216</v>
      </c>
      <c r="L30" s="52">
        <v>-155</v>
      </c>
      <c r="M30" s="102"/>
      <c r="N30" s="102"/>
      <c r="O30" s="102"/>
    </row>
    <row r="31" spans="10:15" ht="12.75">
      <c r="J31" s="182"/>
      <c r="K31" s="102"/>
      <c r="L31" s="102"/>
      <c r="M31" s="102"/>
      <c r="N31" s="102"/>
      <c r="O31" s="102"/>
    </row>
    <row r="32" spans="2:15" ht="12.75">
      <c r="B32" s="8" t="s">
        <v>286</v>
      </c>
      <c r="J32" s="183">
        <f>SUM(J28:J31)</f>
        <v>21</v>
      </c>
      <c r="K32" s="238">
        <f>SUM(K28:K31)</f>
        <v>-487</v>
      </c>
      <c r="L32" s="238">
        <f>SUM(L28:L31)</f>
        <v>-540</v>
      </c>
      <c r="M32" s="102"/>
      <c r="N32" s="102"/>
      <c r="O32" s="102"/>
    </row>
    <row r="33" spans="10:15" ht="12.75">
      <c r="J33" s="102"/>
      <c r="K33" s="58"/>
      <c r="L33" s="58"/>
      <c r="M33" s="58"/>
      <c r="N33" s="102"/>
      <c r="O33" s="102"/>
    </row>
    <row r="34" spans="10:15" ht="12.75">
      <c r="J34" s="102"/>
      <c r="K34" s="58"/>
      <c r="L34" s="58"/>
      <c r="M34" s="58"/>
      <c r="N34" s="102"/>
      <c r="O34" s="102"/>
    </row>
    <row r="36" ht="12.75">
      <c r="A36" s="4" t="s">
        <v>61</v>
      </c>
    </row>
    <row r="37" ht="12.75">
      <c r="L37" s="49"/>
    </row>
    <row r="38" ht="12.75">
      <c r="L38" s="49"/>
    </row>
    <row r="39" ht="12.75">
      <c r="A39" s="8" t="s">
        <v>372</v>
      </c>
    </row>
    <row r="40" ht="12.75">
      <c r="A40" s="8" t="s">
        <v>371</v>
      </c>
    </row>
    <row r="42" spans="1:12" ht="12.75">
      <c r="A42" s="18" t="s">
        <v>62</v>
      </c>
      <c r="L42" s="49" t="s">
        <v>287</v>
      </c>
    </row>
    <row r="43" ht="12.75">
      <c r="L43" s="49" t="s">
        <v>286</v>
      </c>
    </row>
    <row r="44" ht="12.75">
      <c r="L44" s="49" t="s">
        <v>213</v>
      </c>
    </row>
    <row r="45" spans="12:13" ht="12.75">
      <c r="L45" s="307"/>
      <c r="M45" s="308"/>
    </row>
    <row r="46" spans="4:13" ht="12.75">
      <c r="D46" s="8" t="s">
        <v>288</v>
      </c>
      <c r="L46" s="307"/>
      <c r="M46" s="308"/>
    </row>
    <row r="47" spans="12:13" ht="12.75">
      <c r="L47" s="308"/>
      <c r="M47" s="308"/>
    </row>
    <row r="48" spans="7:14" ht="12.75">
      <c r="G48" s="8" t="s">
        <v>692</v>
      </c>
      <c r="L48" s="307">
        <v>35</v>
      </c>
      <c r="M48" s="308"/>
      <c r="N48" s="12"/>
    </row>
    <row r="49" spans="12:14" ht="12.75">
      <c r="L49" s="307"/>
      <c r="M49" s="308"/>
      <c r="N49" s="49"/>
    </row>
    <row r="50" spans="7:14" ht="12.75">
      <c r="G50" s="8" t="s">
        <v>289</v>
      </c>
      <c r="L50" s="307">
        <v>-41</v>
      </c>
      <c r="M50" s="308"/>
      <c r="N50" s="12"/>
    </row>
    <row r="51" spans="12:13" ht="12.75">
      <c r="L51" s="308"/>
      <c r="M51" s="308"/>
    </row>
    <row r="52" spans="4:13" ht="12.75">
      <c r="D52" s="8" t="s">
        <v>290</v>
      </c>
      <c r="L52" s="308"/>
      <c r="M52" s="308"/>
    </row>
    <row r="53" spans="12:13" ht="12.75">
      <c r="L53" s="308"/>
      <c r="M53" s="308"/>
    </row>
    <row r="54" spans="7:14" ht="12.75">
      <c r="G54" s="8" t="s">
        <v>692</v>
      </c>
      <c r="L54" s="307">
        <v>-40</v>
      </c>
      <c r="M54" s="308"/>
      <c r="N54" s="12"/>
    </row>
    <row r="55" spans="1:13" ht="12.75">
      <c r="A55" s="18"/>
      <c r="L55" s="308"/>
      <c r="M55" s="308"/>
    </row>
    <row r="56" spans="7:14" ht="12.75">
      <c r="G56" s="8" t="s">
        <v>289</v>
      </c>
      <c r="L56" s="307">
        <v>47</v>
      </c>
      <c r="M56" s="308"/>
      <c r="N56" s="12"/>
    </row>
    <row r="57" spans="12:13" ht="12.75">
      <c r="L57" s="308"/>
      <c r="M57" s="308"/>
    </row>
    <row r="58" spans="1:13" ht="12.75">
      <c r="A58" s="18" t="s">
        <v>63</v>
      </c>
      <c r="L58" s="308"/>
      <c r="M58" s="308"/>
    </row>
    <row r="59" spans="12:13" ht="12.75">
      <c r="L59" s="308"/>
      <c r="M59" s="308"/>
    </row>
    <row r="60" spans="4:13" ht="12.75">
      <c r="D60" s="8" t="s">
        <v>288</v>
      </c>
      <c r="L60" s="308"/>
      <c r="M60" s="308"/>
    </row>
    <row r="61" spans="12:13" ht="12.75">
      <c r="L61" s="308"/>
      <c r="M61" s="308"/>
    </row>
    <row r="62" spans="7:14" ht="12.75">
      <c r="G62" s="8" t="s">
        <v>692</v>
      </c>
      <c r="L62" s="307">
        <v>916</v>
      </c>
      <c r="M62" s="308"/>
      <c r="N62" s="12"/>
    </row>
    <row r="63" spans="12:13" ht="12.75">
      <c r="L63" s="308"/>
      <c r="M63" s="308"/>
    </row>
    <row r="64" spans="7:14" ht="12.75">
      <c r="G64" s="8" t="s">
        <v>289</v>
      </c>
      <c r="L64" s="307">
        <v>-957</v>
      </c>
      <c r="M64" s="308"/>
      <c r="N64" s="12"/>
    </row>
    <row r="65" spans="12:13" ht="12.75">
      <c r="L65" s="308"/>
      <c r="M65" s="308"/>
    </row>
    <row r="66" spans="4:13" ht="12.75">
      <c r="D66" s="8" t="s">
        <v>290</v>
      </c>
      <c r="L66" s="308"/>
      <c r="M66" s="308"/>
    </row>
    <row r="67" spans="12:13" ht="12.75">
      <c r="L67" s="308"/>
      <c r="M67" s="308"/>
    </row>
    <row r="68" spans="7:14" ht="12.75">
      <c r="G68" s="8" t="s">
        <v>692</v>
      </c>
      <c r="L68" s="307">
        <v>-492</v>
      </c>
      <c r="M68" s="308"/>
      <c r="N68" s="12"/>
    </row>
    <row r="69" spans="12:13" ht="12.75">
      <c r="L69" s="308"/>
      <c r="M69" s="308"/>
    </row>
    <row r="70" spans="7:14" ht="12.75">
      <c r="G70" s="8" t="s">
        <v>289</v>
      </c>
      <c r="L70" s="307">
        <v>583</v>
      </c>
      <c r="M70" s="308"/>
      <c r="N70" s="12"/>
    </row>
    <row r="71" spans="12:13" ht="12.75">
      <c r="L71" s="308"/>
      <c r="M71" s="308"/>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showGridLines="0" zoomScale="75" zoomScaleNormal="75" zoomScaleSheetLayoutView="75" workbookViewId="0" topLeftCell="A1">
      <selection activeCell="J53" sqref="J53"/>
    </sheetView>
  </sheetViews>
  <sheetFormatPr defaultColWidth="9.00390625" defaultRowHeight="14.25"/>
  <cols>
    <col min="1" max="1" width="4.125" style="1" customWidth="1"/>
    <col min="2" max="2" width="13.375" style="1" customWidth="1"/>
    <col min="3" max="5" width="8.00390625" style="1" customWidth="1"/>
    <col min="6" max="6" width="14.875" style="1" customWidth="1"/>
    <col min="7" max="9" width="8.00390625" style="1" customWidth="1"/>
    <col min="10" max="10" width="8.75390625" style="1" bestFit="1" customWidth="1"/>
    <col min="11" max="11" width="8.50390625" style="1" customWidth="1"/>
    <col min="12" max="13" width="8.00390625" style="1" customWidth="1"/>
    <col min="14" max="14" width="8.75390625" style="1" bestFit="1" customWidth="1"/>
    <col min="15" max="15" width="6.125" style="1" bestFit="1" customWidth="1"/>
    <col min="16" max="17" width="8.00390625" style="1" customWidth="1"/>
    <col min="18" max="18" width="8.75390625" style="1" bestFit="1" customWidth="1"/>
    <col min="19" max="16384" width="8.00390625" style="1" customWidth="1"/>
  </cols>
  <sheetData>
    <row r="1" spans="1:16" ht="12.75">
      <c r="A1" s="1" t="str">
        <f>'HY 2004analysts schs index '!A1</f>
        <v>Date: 27 July 2004</v>
      </c>
      <c r="P1" s="18" t="s">
        <v>291</v>
      </c>
    </row>
    <row r="3" ht="12.75">
      <c r="A3" s="10" t="s">
        <v>70</v>
      </c>
    </row>
    <row r="4" ht="12.75">
      <c r="A4" s="10"/>
    </row>
    <row r="5" ht="12.75">
      <c r="A5" s="11" t="s">
        <v>181</v>
      </c>
    </row>
    <row r="6" spans="1:18" ht="12.75">
      <c r="A6" s="8"/>
      <c r="B6" s="8"/>
      <c r="C6" s="8"/>
      <c r="D6" s="8"/>
      <c r="E6" s="8"/>
      <c r="F6" s="8"/>
      <c r="G6" s="8"/>
      <c r="H6" s="783" t="s">
        <v>99</v>
      </c>
      <c r="I6" s="783"/>
      <c r="J6" s="783"/>
      <c r="K6" s="8"/>
      <c r="L6" s="780" t="s">
        <v>56</v>
      </c>
      <c r="M6" s="780"/>
      <c r="N6" s="780"/>
      <c r="O6" s="8"/>
      <c r="P6" s="780" t="s">
        <v>65</v>
      </c>
      <c r="Q6" s="780"/>
      <c r="R6" s="780"/>
    </row>
    <row r="7" spans="1:18" ht="12.75">
      <c r="A7" s="8"/>
      <c r="B7" s="8"/>
      <c r="C7" s="8"/>
      <c r="D7" s="8"/>
      <c r="E7" s="8"/>
      <c r="F7" s="8"/>
      <c r="G7" s="8"/>
      <c r="H7" s="12" t="s">
        <v>208</v>
      </c>
      <c r="I7" s="12" t="s">
        <v>209</v>
      </c>
      <c r="J7" s="12" t="s">
        <v>210</v>
      </c>
      <c r="K7" s="8"/>
      <c r="L7" s="49" t="s">
        <v>208</v>
      </c>
      <c r="M7" s="49" t="s">
        <v>209</v>
      </c>
      <c r="N7" s="49" t="s">
        <v>210</v>
      </c>
      <c r="O7" s="8"/>
      <c r="P7" s="49" t="s">
        <v>208</v>
      </c>
      <c r="Q7" s="49" t="s">
        <v>209</v>
      </c>
      <c r="R7" s="49" t="s">
        <v>210</v>
      </c>
    </row>
    <row r="8" spans="1:18" ht="12.75">
      <c r="A8" s="13" t="s">
        <v>292</v>
      </c>
      <c r="B8" s="23"/>
      <c r="C8" s="23"/>
      <c r="D8" s="23"/>
      <c r="E8" s="23"/>
      <c r="F8" s="23"/>
      <c r="G8" s="23"/>
      <c r="H8" s="14" t="s">
        <v>213</v>
      </c>
      <c r="I8" s="14" t="s">
        <v>213</v>
      </c>
      <c r="J8" s="14" t="s">
        <v>213</v>
      </c>
      <c r="K8" s="23"/>
      <c r="L8" s="50" t="s">
        <v>213</v>
      </c>
      <c r="M8" s="50" t="s">
        <v>213</v>
      </c>
      <c r="N8" s="50" t="s">
        <v>213</v>
      </c>
      <c r="O8" s="23"/>
      <c r="P8" s="50" t="s">
        <v>213</v>
      </c>
      <c r="Q8" s="50" t="s">
        <v>213</v>
      </c>
      <c r="R8" s="50" t="s">
        <v>213</v>
      </c>
    </row>
    <row r="9" spans="8:18" ht="12.75">
      <c r="H9" s="182"/>
      <c r="I9" s="182"/>
      <c r="J9" s="182"/>
      <c r="K9" s="15"/>
      <c r="L9" s="15"/>
      <c r="M9" s="15"/>
      <c r="N9" s="15"/>
      <c r="O9" s="15"/>
      <c r="P9" s="15"/>
      <c r="Q9" s="15"/>
      <c r="R9" s="15"/>
    </row>
    <row r="10" spans="1:18" ht="12.75">
      <c r="A10" s="114" t="s">
        <v>688</v>
      </c>
      <c r="H10" s="182">
        <v>88</v>
      </c>
      <c r="I10" s="182">
        <v>-26</v>
      </c>
      <c r="J10" s="182">
        <f>SUM(H10:I10)</f>
        <v>62</v>
      </c>
      <c r="K10" s="15"/>
      <c r="L10" s="15">
        <v>86</v>
      </c>
      <c r="M10" s="15">
        <v>-26</v>
      </c>
      <c r="N10" s="15">
        <f>SUM(L10:M10)</f>
        <v>60</v>
      </c>
      <c r="O10" s="15"/>
      <c r="P10" s="15">
        <v>166</v>
      </c>
      <c r="Q10" s="15">
        <v>-50</v>
      </c>
      <c r="R10" s="15">
        <f>SUM(P10:Q10)</f>
        <v>116</v>
      </c>
    </row>
    <row r="11" spans="8:18" ht="12.75">
      <c r="H11" s="182"/>
      <c r="I11" s="182"/>
      <c r="J11" s="182"/>
      <c r="K11" s="15"/>
      <c r="L11" s="15"/>
      <c r="M11" s="15"/>
      <c r="N11" s="15"/>
      <c r="O11" s="15"/>
      <c r="P11" s="15"/>
      <c r="Q11" s="15"/>
      <c r="R11" s="15"/>
    </row>
    <row r="12" spans="1:18" ht="12.75">
      <c r="A12" s="114" t="s">
        <v>698</v>
      </c>
      <c r="H12" s="182">
        <v>82</v>
      </c>
      <c r="I12" s="182">
        <v>-41</v>
      </c>
      <c r="J12" s="182">
        <f>SUM(H12:I12)</f>
        <v>41</v>
      </c>
      <c r="K12" s="15"/>
      <c r="L12" s="15">
        <v>94</v>
      </c>
      <c r="M12" s="15">
        <v>-46</v>
      </c>
      <c r="N12" s="15">
        <f>SUM(L12:M12)</f>
        <v>48</v>
      </c>
      <c r="O12" s="15"/>
      <c r="P12" s="15">
        <v>148</v>
      </c>
      <c r="Q12" s="15">
        <v>-72</v>
      </c>
      <c r="R12" s="15">
        <f>SUM(P12:Q12)</f>
        <v>76</v>
      </c>
    </row>
    <row r="13" spans="8:18" ht="12.75">
      <c r="H13" s="182"/>
      <c r="I13" s="182"/>
      <c r="J13" s="182"/>
      <c r="K13" s="15"/>
      <c r="L13" s="15"/>
      <c r="M13" s="15"/>
      <c r="N13" s="15"/>
      <c r="O13" s="15"/>
      <c r="P13" s="15"/>
      <c r="Q13" s="15"/>
      <c r="R13" s="15"/>
    </row>
    <row r="14" spans="1:18" ht="12.75">
      <c r="A14" s="114" t="s">
        <v>321</v>
      </c>
      <c r="H14" s="182">
        <v>135</v>
      </c>
      <c r="I14" s="309">
        <v>-36</v>
      </c>
      <c r="J14" s="309">
        <f>SUM(H14:I14)</f>
        <v>99</v>
      </c>
      <c r="K14" s="15"/>
      <c r="L14" s="15">
        <v>123</v>
      </c>
      <c r="M14" s="15">
        <v>-34</v>
      </c>
      <c r="N14" s="15">
        <f>SUM(L14:M14)</f>
        <v>89</v>
      </c>
      <c r="O14" s="15"/>
      <c r="P14" s="15">
        <v>291</v>
      </c>
      <c r="Q14" s="15">
        <v>-80</v>
      </c>
      <c r="R14" s="15">
        <f>SUM(P14:Q14)</f>
        <v>211</v>
      </c>
    </row>
    <row r="15" spans="8:18" ht="12.75">
      <c r="H15" s="182"/>
      <c r="I15" s="309"/>
      <c r="J15" s="309"/>
      <c r="K15" s="15"/>
      <c r="L15" s="15"/>
      <c r="M15" s="15"/>
      <c r="N15" s="15"/>
      <c r="O15" s="15"/>
      <c r="P15" s="15"/>
      <c r="Q15" s="15"/>
      <c r="R15" s="15"/>
    </row>
    <row r="16" spans="8:18" ht="12.75">
      <c r="H16" s="185">
        <f>SUM(H10:H14)</f>
        <v>305</v>
      </c>
      <c r="I16" s="439">
        <f>SUM(I10:I14)</f>
        <v>-103</v>
      </c>
      <c r="J16" s="439">
        <f>SUM(H16:I16)</f>
        <v>202</v>
      </c>
      <c r="K16" s="15"/>
      <c r="L16" s="17">
        <f>SUM(L10:L14)</f>
        <v>303</v>
      </c>
      <c r="M16" s="17">
        <f>SUM(M10:M14)</f>
        <v>-106</v>
      </c>
      <c r="N16" s="17">
        <f>SUM(L16:M16)</f>
        <v>197</v>
      </c>
      <c r="O16" s="15"/>
      <c r="P16" s="17">
        <f>SUM(P10:P14)</f>
        <v>605</v>
      </c>
      <c r="Q16" s="17">
        <f>SUM(Q10:Q14)</f>
        <v>-202</v>
      </c>
      <c r="R16" s="17">
        <f>SUM(P16:Q16)</f>
        <v>403</v>
      </c>
    </row>
    <row r="17" spans="1:18" ht="12.75">
      <c r="A17" s="18" t="s">
        <v>293</v>
      </c>
      <c r="H17" s="15"/>
      <c r="I17" s="73"/>
      <c r="J17" s="73"/>
      <c r="K17" s="15"/>
      <c r="L17" s="15"/>
      <c r="M17" s="15"/>
      <c r="N17" s="15"/>
      <c r="O17" s="15"/>
      <c r="P17" s="15"/>
      <c r="Q17" s="15"/>
      <c r="R17" s="15"/>
    </row>
    <row r="18" spans="8:18" ht="12.75">
      <c r="H18" s="15"/>
      <c r="I18" s="73"/>
      <c r="J18" s="73"/>
      <c r="K18" s="15"/>
      <c r="L18" s="15"/>
      <c r="M18" s="15"/>
      <c r="N18" s="15"/>
      <c r="O18" s="15"/>
      <c r="P18" s="15"/>
      <c r="Q18" s="15"/>
      <c r="R18" s="15"/>
    </row>
    <row r="19" spans="1:18" ht="12.75">
      <c r="A19" s="1" t="s">
        <v>294</v>
      </c>
      <c r="B19" s="1" t="s">
        <v>295</v>
      </c>
      <c r="H19" s="15"/>
      <c r="I19" s="15"/>
      <c r="J19" s="15"/>
      <c r="K19" s="15"/>
      <c r="L19" s="15"/>
      <c r="M19" s="15"/>
      <c r="N19" s="15"/>
      <c r="O19" s="15"/>
      <c r="P19" s="15"/>
      <c r="Q19" s="15"/>
      <c r="R19" s="15"/>
    </row>
    <row r="20" spans="8:18" ht="12.75">
      <c r="H20" s="15"/>
      <c r="I20" s="15"/>
      <c r="J20" s="182"/>
      <c r="K20" s="15"/>
      <c r="L20" s="15"/>
      <c r="M20" s="15"/>
      <c r="N20" s="15"/>
      <c r="O20" s="15"/>
      <c r="P20" s="15"/>
      <c r="Q20" s="15"/>
      <c r="R20" s="15"/>
    </row>
    <row r="21" spans="2:18" ht="12.75">
      <c r="B21" s="1" t="s">
        <v>296</v>
      </c>
      <c r="H21" s="15"/>
      <c r="I21" s="15"/>
      <c r="J21" s="182">
        <v>51</v>
      </c>
      <c r="K21" s="15"/>
      <c r="L21" s="15"/>
      <c r="M21" s="15"/>
      <c r="N21" s="15">
        <v>56</v>
      </c>
      <c r="O21" s="15"/>
      <c r="P21" s="15"/>
      <c r="Q21" s="15"/>
      <c r="R21" s="15">
        <v>95</v>
      </c>
    </row>
    <row r="22" spans="2:18" ht="12.75">
      <c r="B22" s="114" t="s">
        <v>720</v>
      </c>
      <c r="H22" s="15"/>
      <c r="I22" s="15"/>
      <c r="J22" s="182">
        <v>-10</v>
      </c>
      <c r="K22" s="15"/>
      <c r="L22" s="15"/>
      <c r="M22" s="15"/>
      <c r="N22" s="15">
        <v>-8</v>
      </c>
      <c r="O22" s="15"/>
      <c r="P22" s="15"/>
      <c r="Q22" s="15"/>
      <c r="R22" s="15">
        <v>-19</v>
      </c>
    </row>
    <row r="23" spans="2:18" ht="12.75">
      <c r="B23" s="1" t="s">
        <v>297</v>
      </c>
      <c r="H23" s="15"/>
      <c r="I23" s="15"/>
      <c r="J23" s="185">
        <f>SUM(J21:J22)</f>
        <v>41</v>
      </c>
      <c r="K23" s="15"/>
      <c r="L23" s="15"/>
      <c r="M23" s="15"/>
      <c r="N23" s="17">
        <f>SUM(N21:N22)</f>
        <v>48</v>
      </c>
      <c r="O23" s="15"/>
      <c r="P23" s="15"/>
      <c r="Q23" s="15"/>
      <c r="R23" s="17">
        <f>SUM(R21:R22)</f>
        <v>76</v>
      </c>
    </row>
    <row r="24" spans="8:18" ht="12.75">
      <c r="H24" s="15"/>
      <c r="I24" s="15"/>
      <c r="J24" s="35"/>
      <c r="K24" s="15"/>
      <c r="L24" s="15"/>
      <c r="M24" s="15"/>
      <c r="N24" s="35"/>
      <c r="O24" s="15"/>
      <c r="P24" s="15"/>
      <c r="Q24" s="15"/>
      <c r="R24" s="35"/>
    </row>
    <row r="25" spans="7:13" ht="12.75">
      <c r="G25" s="36"/>
      <c r="H25" s="36"/>
      <c r="I25" s="36"/>
      <c r="J25" s="36"/>
      <c r="K25" s="36"/>
      <c r="L25" s="36"/>
      <c r="M25" s="36"/>
    </row>
    <row r="26" spans="1:18" ht="12.75">
      <c r="A26" s="37" t="s">
        <v>298</v>
      </c>
      <c r="B26" s="38"/>
      <c r="C26" s="38"/>
      <c r="D26" s="38"/>
      <c r="E26" s="38"/>
      <c r="F26" s="38"/>
      <c r="G26" s="38"/>
      <c r="H26" s="38"/>
      <c r="I26" s="38"/>
      <c r="J26" s="38"/>
      <c r="K26" s="38"/>
      <c r="L26" s="38"/>
      <c r="M26" s="38"/>
      <c r="N26" s="38"/>
      <c r="O26" s="38"/>
      <c r="P26" s="38"/>
      <c r="Q26" s="38"/>
      <c r="R26" s="39"/>
    </row>
    <row r="27" spans="1:18" ht="12.75">
      <c r="A27" s="40"/>
      <c r="B27" s="41"/>
      <c r="C27" s="41"/>
      <c r="D27" s="41"/>
      <c r="E27" s="41"/>
      <c r="F27" s="41"/>
      <c r="G27" s="41"/>
      <c r="H27" s="41"/>
      <c r="I27" s="41"/>
      <c r="J27" s="41"/>
      <c r="K27" s="781" t="s">
        <v>721</v>
      </c>
      <c r="L27" s="782"/>
      <c r="M27" s="782"/>
      <c r="N27" s="26"/>
      <c r="O27" s="781" t="s">
        <v>65</v>
      </c>
      <c r="P27" s="781"/>
      <c r="Q27" s="781"/>
      <c r="R27" s="44"/>
    </row>
    <row r="28" spans="1:18" ht="12.75">
      <c r="A28" s="40" t="s">
        <v>299</v>
      </c>
      <c r="B28" s="41"/>
      <c r="C28" s="41"/>
      <c r="D28" s="41"/>
      <c r="E28" s="41"/>
      <c r="F28" s="41"/>
      <c r="G28" s="41"/>
      <c r="H28" s="41"/>
      <c r="I28" s="41"/>
      <c r="J28" s="41"/>
      <c r="K28" s="42" t="s">
        <v>208</v>
      </c>
      <c r="L28" s="42" t="s">
        <v>209</v>
      </c>
      <c r="M28" s="42" t="s">
        <v>210</v>
      </c>
      <c r="N28" s="26"/>
      <c r="O28" s="42" t="s">
        <v>208</v>
      </c>
      <c r="P28" s="42" t="s">
        <v>209</v>
      </c>
      <c r="Q28" s="42" t="s">
        <v>210</v>
      </c>
      <c r="R28" s="44"/>
    </row>
    <row r="29" spans="1:18" ht="12.75">
      <c r="A29" s="169" t="s">
        <v>66</v>
      </c>
      <c r="B29" s="41"/>
      <c r="C29" s="41"/>
      <c r="D29" s="41"/>
      <c r="E29" s="41"/>
      <c r="F29" s="41"/>
      <c r="G29" s="41"/>
      <c r="H29" s="41"/>
      <c r="I29" s="41"/>
      <c r="J29" s="41"/>
      <c r="K29" s="42" t="s">
        <v>213</v>
      </c>
      <c r="L29" s="42" t="s">
        <v>213</v>
      </c>
      <c r="M29" s="42" t="s">
        <v>213</v>
      </c>
      <c r="N29" s="26"/>
      <c r="O29" s="42" t="s">
        <v>213</v>
      </c>
      <c r="P29" s="42" t="s">
        <v>213</v>
      </c>
      <c r="Q29" s="42" t="s">
        <v>213</v>
      </c>
      <c r="R29" s="44"/>
    </row>
    <row r="30" spans="1:18" ht="12.75">
      <c r="A30" s="40"/>
      <c r="B30" s="41"/>
      <c r="C30" s="41"/>
      <c r="D30" s="41"/>
      <c r="E30" s="41"/>
      <c r="F30" s="41"/>
      <c r="G30" s="41"/>
      <c r="H30" s="41"/>
      <c r="I30" s="41"/>
      <c r="J30" s="207"/>
      <c r="K30" s="310"/>
      <c r="L30" s="310"/>
      <c r="M30" s="310"/>
      <c r="N30" s="310"/>
      <c r="O30" s="310"/>
      <c r="P30" s="310"/>
      <c r="Q30" s="310"/>
      <c r="R30" s="44"/>
    </row>
    <row r="31" spans="1:18" ht="12.75">
      <c r="A31" s="169" t="s">
        <v>688</v>
      </c>
      <c r="B31" s="41"/>
      <c r="C31" s="41"/>
      <c r="D31" s="41"/>
      <c r="E31" s="41"/>
      <c r="F31" s="41"/>
      <c r="G31" s="41"/>
      <c r="H31" s="41"/>
      <c r="I31" s="41"/>
      <c r="J31" s="207"/>
      <c r="K31" s="310">
        <v>88</v>
      </c>
      <c r="L31" s="310">
        <v>-26</v>
      </c>
      <c r="M31" s="310">
        <f>SUM(K31:L31)</f>
        <v>62</v>
      </c>
      <c r="N31" s="310"/>
      <c r="O31" s="310">
        <v>162</v>
      </c>
      <c r="P31" s="310">
        <v>-49</v>
      </c>
      <c r="Q31" s="310">
        <f>SUM(O31:P31)</f>
        <v>113</v>
      </c>
      <c r="R31" s="44"/>
    </row>
    <row r="32" spans="1:18" ht="12.75">
      <c r="A32" s="40"/>
      <c r="B32" s="41"/>
      <c r="C32" s="41"/>
      <c r="D32" s="41"/>
      <c r="E32" s="41"/>
      <c r="F32" s="41"/>
      <c r="G32" s="41"/>
      <c r="H32" s="41"/>
      <c r="I32" s="41"/>
      <c r="J32" s="207"/>
      <c r="K32" s="310"/>
      <c r="L32" s="310"/>
      <c r="M32" s="310"/>
      <c r="N32" s="310"/>
      <c r="O32" s="310"/>
      <c r="P32" s="310"/>
      <c r="Q32" s="310"/>
      <c r="R32" s="44"/>
    </row>
    <row r="33" spans="1:18" ht="12.75">
      <c r="A33" s="169" t="s">
        <v>699</v>
      </c>
      <c r="B33" s="41"/>
      <c r="C33" s="41"/>
      <c r="D33" s="41"/>
      <c r="E33" s="41"/>
      <c r="F33" s="41"/>
      <c r="G33" s="41"/>
      <c r="H33" s="41"/>
      <c r="I33" s="41"/>
      <c r="J33" s="207"/>
      <c r="K33" s="310">
        <v>86</v>
      </c>
      <c r="L33" s="310">
        <v>-44</v>
      </c>
      <c r="M33" s="310">
        <f>SUM(K33:L33)</f>
        <v>42</v>
      </c>
      <c r="N33" s="310"/>
      <c r="O33" s="310">
        <v>146</v>
      </c>
      <c r="P33" s="310">
        <v>-71</v>
      </c>
      <c r="Q33" s="310">
        <f>SUM(O33:P33)</f>
        <v>75</v>
      </c>
      <c r="R33" s="44"/>
    </row>
    <row r="34" spans="1:18" ht="12.75">
      <c r="A34" s="40"/>
      <c r="B34" s="41"/>
      <c r="C34" s="41"/>
      <c r="D34" s="41"/>
      <c r="E34" s="41"/>
      <c r="F34" s="41"/>
      <c r="G34" s="41"/>
      <c r="H34" s="41"/>
      <c r="I34" s="41"/>
      <c r="J34" s="207"/>
      <c r="K34" s="310"/>
      <c r="L34" s="310"/>
      <c r="M34" s="310"/>
      <c r="N34" s="310"/>
      <c r="O34" s="310"/>
      <c r="P34" s="310"/>
      <c r="Q34" s="310"/>
      <c r="R34" s="44"/>
    </row>
    <row r="35" spans="1:18" ht="12.75">
      <c r="A35" s="169" t="s">
        <v>321</v>
      </c>
      <c r="B35" s="41"/>
      <c r="C35" s="41"/>
      <c r="D35" s="41"/>
      <c r="E35" s="41"/>
      <c r="F35" s="41"/>
      <c r="G35" s="41"/>
      <c r="H35" s="41"/>
      <c r="I35" s="41"/>
      <c r="J35" s="207"/>
      <c r="K35" s="310">
        <v>124</v>
      </c>
      <c r="L35" s="310">
        <v>-36</v>
      </c>
      <c r="M35" s="310">
        <f>SUM(K35:L35)</f>
        <v>88</v>
      </c>
      <c r="N35" s="310"/>
      <c r="O35" s="310">
        <v>284</v>
      </c>
      <c r="P35" s="310">
        <v>-78</v>
      </c>
      <c r="Q35" s="310">
        <f>SUM(O35:P35)</f>
        <v>206</v>
      </c>
      <c r="R35" s="44"/>
    </row>
    <row r="36" spans="1:18" ht="12.75">
      <c r="A36" s="40"/>
      <c r="B36" s="41"/>
      <c r="C36" s="41"/>
      <c r="D36" s="41"/>
      <c r="E36" s="41"/>
      <c r="F36" s="41"/>
      <c r="G36" s="41"/>
      <c r="H36" s="41"/>
      <c r="I36" s="41"/>
      <c r="J36" s="207"/>
      <c r="K36" s="310"/>
      <c r="L36" s="310"/>
      <c r="M36" s="310"/>
      <c r="N36" s="310"/>
      <c r="O36" s="310"/>
      <c r="P36" s="310"/>
      <c r="Q36" s="310"/>
      <c r="R36" s="44"/>
    </row>
    <row r="37" spans="1:18" ht="12.75">
      <c r="A37" s="40"/>
      <c r="B37" s="41"/>
      <c r="C37" s="41"/>
      <c r="D37" s="41"/>
      <c r="E37" s="41"/>
      <c r="F37" s="41"/>
      <c r="G37" s="41"/>
      <c r="H37" s="41"/>
      <c r="I37" s="41"/>
      <c r="J37" s="207"/>
      <c r="K37" s="196">
        <f>SUM(K31:K35)</f>
        <v>298</v>
      </c>
      <c r="L37" s="196">
        <f>SUM(L31:L35)</f>
        <v>-106</v>
      </c>
      <c r="M37" s="196">
        <f>SUM(K37:L37)</f>
        <v>192</v>
      </c>
      <c r="N37" s="310"/>
      <c r="O37" s="196">
        <f>SUM(O31:O35)</f>
        <v>592</v>
      </c>
      <c r="P37" s="196">
        <f>SUM(P31:P35)</f>
        <v>-198</v>
      </c>
      <c r="Q37" s="196">
        <f>SUM(O37:P37)</f>
        <v>394</v>
      </c>
      <c r="R37" s="44"/>
    </row>
    <row r="38" spans="1:18" ht="12.75">
      <c r="A38" s="45" t="s">
        <v>293</v>
      </c>
      <c r="B38" s="41"/>
      <c r="C38" s="41"/>
      <c r="D38" s="41"/>
      <c r="E38" s="41"/>
      <c r="F38" s="41"/>
      <c r="G38" s="41"/>
      <c r="H38" s="41"/>
      <c r="I38" s="41"/>
      <c r="J38" s="207"/>
      <c r="K38" s="310"/>
      <c r="L38" s="310"/>
      <c r="M38" s="310"/>
      <c r="N38" s="310"/>
      <c r="O38" s="310"/>
      <c r="P38" s="310"/>
      <c r="Q38" s="310"/>
      <c r="R38" s="44"/>
    </row>
    <row r="39" spans="1:18" ht="12.75">
      <c r="A39" s="40"/>
      <c r="B39" s="41"/>
      <c r="C39" s="41"/>
      <c r="D39" s="41"/>
      <c r="E39" s="41"/>
      <c r="F39" s="41"/>
      <c r="G39" s="41"/>
      <c r="H39" s="41"/>
      <c r="I39" s="41"/>
      <c r="J39" s="207"/>
      <c r="K39" s="310"/>
      <c r="L39" s="310"/>
      <c r="M39" s="310"/>
      <c r="N39" s="310"/>
      <c r="O39" s="310"/>
      <c r="P39" s="310"/>
      <c r="Q39" s="310"/>
      <c r="R39" s="44"/>
    </row>
    <row r="40" spans="1:18" ht="12.75">
      <c r="A40" s="40"/>
      <c r="B40" s="41" t="s">
        <v>295</v>
      </c>
      <c r="C40" s="41"/>
      <c r="D40" s="41"/>
      <c r="E40" s="41"/>
      <c r="F40" s="41"/>
      <c r="G40" s="41"/>
      <c r="H40" s="41"/>
      <c r="I40" s="41"/>
      <c r="J40" s="41"/>
      <c r="K40" s="35"/>
      <c r="L40" s="35"/>
      <c r="M40" s="35"/>
      <c r="N40" s="35"/>
      <c r="O40" s="35"/>
      <c r="P40" s="35"/>
      <c r="Q40" s="35"/>
      <c r="R40" s="44"/>
    </row>
    <row r="41" spans="1:18" ht="12.75">
      <c r="A41" s="40"/>
      <c r="B41" s="41"/>
      <c r="C41" s="41"/>
      <c r="D41" s="41"/>
      <c r="E41" s="41"/>
      <c r="F41" s="41"/>
      <c r="G41" s="41"/>
      <c r="H41" s="41"/>
      <c r="I41" s="41"/>
      <c r="J41" s="207"/>
      <c r="K41" s="310"/>
      <c r="L41" s="310"/>
      <c r="M41" s="310"/>
      <c r="N41" s="310"/>
      <c r="O41" s="310"/>
      <c r="P41" s="310"/>
      <c r="Q41" s="310"/>
      <c r="R41" s="44"/>
    </row>
    <row r="42" spans="1:18" ht="12.75">
      <c r="A42" s="40"/>
      <c r="B42" s="41" t="s">
        <v>296</v>
      </c>
      <c r="C42" s="41"/>
      <c r="D42" s="41"/>
      <c r="E42" s="41"/>
      <c r="F42" s="41"/>
      <c r="G42" s="41"/>
      <c r="H42" s="41"/>
      <c r="I42" s="41"/>
      <c r="J42" s="207"/>
      <c r="K42" s="310"/>
      <c r="L42" s="310"/>
      <c r="M42" s="310">
        <v>52</v>
      </c>
      <c r="N42" s="310"/>
      <c r="O42" s="310"/>
      <c r="P42" s="310"/>
      <c r="Q42" s="310">
        <v>93</v>
      </c>
      <c r="R42" s="44"/>
    </row>
    <row r="43" spans="1:18" ht="12.75">
      <c r="A43" s="40"/>
      <c r="B43" s="114" t="s">
        <v>720</v>
      </c>
      <c r="C43" s="41"/>
      <c r="D43" s="41"/>
      <c r="E43" s="41"/>
      <c r="F43" s="41"/>
      <c r="G43" s="41"/>
      <c r="H43" s="41"/>
      <c r="I43" s="41"/>
      <c r="J43" s="207"/>
      <c r="K43" s="310"/>
      <c r="L43" s="310"/>
      <c r="M43" s="310">
        <v>-10</v>
      </c>
      <c r="N43" s="310"/>
      <c r="O43" s="310"/>
      <c r="P43" s="310"/>
      <c r="Q43" s="310">
        <v>-18</v>
      </c>
      <c r="R43" s="44"/>
    </row>
    <row r="44" spans="1:18" ht="12.75">
      <c r="A44" s="40"/>
      <c r="B44" s="41" t="s">
        <v>297</v>
      </c>
      <c r="C44" s="41"/>
      <c r="D44" s="41"/>
      <c r="E44" s="41"/>
      <c r="F44" s="41"/>
      <c r="G44" s="41"/>
      <c r="H44" s="41"/>
      <c r="I44" s="41"/>
      <c r="J44" s="207"/>
      <c r="K44" s="310"/>
      <c r="L44" s="310"/>
      <c r="M44" s="196">
        <f>SUM(M42:M43)</f>
        <v>42</v>
      </c>
      <c r="N44" s="310"/>
      <c r="O44" s="310"/>
      <c r="P44" s="310"/>
      <c r="Q44" s="196">
        <f>SUM(Q42:Q43)</f>
        <v>75</v>
      </c>
      <c r="R44" s="44"/>
    </row>
    <row r="45" spans="1:18" ht="12.75">
      <c r="A45" s="46"/>
      <c r="B45" s="9"/>
      <c r="C45" s="9"/>
      <c r="D45" s="9"/>
      <c r="E45" s="9"/>
      <c r="F45" s="9"/>
      <c r="G45" s="9"/>
      <c r="H45" s="9"/>
      <c r="I45" s="9"/>
      <c r="J45" s="9"/>
      <c r="K45" s="9"/>
      <c r="L45" s="9"/>
      <c r="M45" s="9"/>
      <c r="N45" s="9"/>
      <c r="O45" s="9"/>
      <c r="P45" s="9"/>
      <c r="Q45" s="9"/>
      <c r="R45" s="47"/>
    </row>
  </sheetData>
  <mergeCells count="5">
    <mergeCell ref="P6:R6"/>
    <mergeCell ref="O27:Q27"/>
    <mergeCell ref="K27:M27"/>
    <mergeCell ref="H6:J6"/>
    <mergeCell ref="L6:N6"/>
  </mergeCells>
  <printOptions horizontalCentered="1"/>
  <pageMargins left="0.7480314960629921" right="0.7480314960629921" top="0.7086614173228347" bottom="0.4724409448818898" header="0.5118110236220472" footer="0.5118110236220472"/>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J90"/>
  <sheetViews>
    <sheetView showGridLines="0" zoomScale="75" zoomScaleNormal="75" zoomScaleSheetLayoutView="50" workbookViewId="0" topLeftCell="A3">
      <selection activeCell="M46" sqref="M46"/>
    </sheetView>
  </sheetViews>
  <sheetFormatPr defaultColWidth="9.00390625" defaultRowHeight="14.25"/>
  <cols>
    <col min="1" max="1" width="6.25390625" style="1" customWidth="1"/>
    <col min="2" max="3" width="17.625" style="1" customWidth="1"/>
    <col min="4" max="4" width="12.50390625" style="1" customWidth="1"/>
    <col min="5" max="5" width="13.00390625" style="1" customWidth="1"/>
    <col min="6" max="6" width="15.50390625" style="1" customWidth="1"/>
    <col min="7" max="7" width="11.375" style="1" customWidth="1"/>
    <col min="8" max="8" width="12.625" style="1" customWidth="1"/>
    <col min="9" max="9" width="11.625" style="1" customWidth="1"/>
    <col min="10" max="10" width="3.875" style="1" customWidth="1"/>
    <col min="11" max="16384" width="8.00390625" style="1" customWidth="1"/>
  </cols>
  <sheetData>
    <row r="1" spans="1:9" ht="12.75">
      <c r="A1" s="114" t="s">
        <v>100</v>
      </c>
      <c r="I1" s="48" t="s">
        <v>300</v>
      </c>
    </row>
    <row r="3" ht="12.75">
      <c r="A3" s="10" t="s">
        <v>70</v>
      </c>
    </row>
    <row r="4" ht="12.75">
      <c r="A4" s="10"/>
    </row>
    <row r="5" spans="1:10" ht="12.75">
      <c r="A5" s="11" t="s">
        <v>181</v>
      </c>
      <c r="I5" s="3"/>
      <c r="J5" s="3"/>
    </row>
    <row r="6" spans="7:9" ht="12.75">
      <c r="G6" s="3"/>
      <c r="H6" s="3"/>
      <c r="I6" s="3"/>
    </row>
    <row r="7" spans="7:10" ht="12.75">
      <c r="G7" s="60" t="s">
        <v>579</v>
      </c>
      <c r="H7" s="42" t="s">
        <v>579</v>
      </c>
      <c r="I7" s="42" t="s">
        <v>285</v>
      </c>
      <c r="J7" s="30"/>
    </row>
    <row r="8" spans="1:10" ht="12.75">
      <c r="A8" s="13" t="s">
        <v>302</v>
      </c>
      <c r="B8" s="9"/>
      <c r="C8" s="9"/>
      <c r="D8" s="9"/>
      <c r="E8" s="9"/>
      <c r="F8" s="9"/>
      <c r="G8" s="14" t="s">
        <v>67</v>
      </c>
      <c r="H8" s="50" t="s">
        <v>316</v>
      </c>
      <c r="I8" s="440" t="s">
        <v>316</v>
      </c>
      <c r="J8" s="30"/>
    </row>
    <row r="10" spans="1:9" ht="12.75">
      <c r="A10" s="3" t="s">
        <v>688</v>
      </c>
      <c r="G10" s="182"/>
      <c r="H10" s="15"/>
      <c r="I10" s="15"/>
    </row>
    <row r="11" spans="7:9" ht="12.75">
      <c r="G11" s="182"/>
      <c r="H11" s="15"/>
      <c r="I11" s="15"/>
    </row>
    <row r="12" spans="1:10" ht="12.75">
      <c r="A12" s="114" t="s">
        <v>722</v>
      </c>
      <c r="G12" s="181">
        <v>187</v>
      </c>
      <c r="H12" s="51">
        <v>156</v>
      </c>
      <c r="I12" s="15">
        <v>343</v>
      </c>
      <c r="J12" s="36"/>
    </row>
    <row r="13" spans="1:10" ht="12.75">
      <c r="A13" s="114" t="s">
        <v>689</v>
      </c>
      <c r="G13" s="340">
        <v>0</v>
      </c>
      <c r="H13" s="51">
        <v>-50</v>
      </c>
      <c r="I13" s="15">
        <v>-50</v>
      </c>
      <c r="J13" s="36"/>
    </row>
    <row r="14" spans="1:10" ht="12.75">
      <c r="A14" s="114" t="s">
        <v>683</v>
      </c>
      <c r="G14" s="181">
        <v>-35</v>
      </c>
      <c r="H14" s="51">
        <v>-18</v>
      </c>
      <c r="I14" s="15">
        <v>-100</v>
      </c>
      <c r="J14" s="36"/>
    </row>
    <row r="15" spans="7:10" ht="12.75">
      <c r="G15" s="183">
        <f>SUM(G12:G14)</f>
        <v>152</v>
      </c>
      <c r="H15" s="17">
        <f>SUM(H12:H14)</f>
        <v>88</v>
      </c>
      <c r="I15" s="17">
        <f>SUM(I12:I14)</f>
        <v>193</v>
      </c>
      <c r="J15" s="36"/>
    </row>
    <row r="16" spans="1:10" ht="12.75">
      <c r="A16" s="3" t="s">
        <v>304</v>
      </c>
      <c r="G16" s="182"/>
      <c r="H16" s="15"/>
      <c r="I16" s="15"/>
      <c r="J16" s="36"/>
    </row>
    <row r="17" spans="7:10" ht="12.75">
      <c r="G17" s="182"/>
      <c r="H17" s="15"/>
      <c r="I17" s="15"/>
      <c r="J17" s="36"/>
    </row>
    <row r="18" spans="1:10" ht="12.75">
      <c r="A18" s="114" t="s">
        <v>723</v>
      </c>
      <c r="G18" s="181">
        <v>70</v>
      </c>
      <c r="H18" s="51">
        <v>69</v>
      </c>
      <c r="I18" s="15">
        <v>145</v>
      </c>
      <c r="J18" s="36"/>
    </row>
    <row r="19" spans="1:10" ht="12.75">
      <c r="A19" s="1" t="s">
        <v>305</v>
      </c>
      <c r="G19" s="181">
        <v>19</v>
      </c>
      <c r="H19" s="51">
        <v>17</v>
      </c>
      <c r="I19" s="15">
        <v>33</v>
      </c>
      <c r="J19" s="36"/>
    </row>
    <row r="20" spans="1:10" ht="12.75">
      <c r="A20" s="1" t="s">
        <v>306</v>
      </c>
      <c r="G20" s="181"/>
      <c r="H20" s="51"/>
      <c r="I20" s="15"/>
      <c r="J20" s="36"/>
    </row>
    <row r="21" spans="3:9" ht="12.75">
      <c r="C21" s="114" t="s">
        <v>702</v>
      </c>
      <c r="G21" s="239">
        <v>0</v>
      </c>
      <c r="H21" s="51">
        <v>-21</v>
      </c>
      <c r="I21" s="15">
        <v>-17</v>
      </c>
    </row>
    <row r="22" spans="3:9" ht="12.75">
      <c r="C22" s="1" t="s">
        <v>307</v>
      </c>
      <c r="G22" s="181">
        <v>5</v>
      </c>
      <c r="H22" s="51">
        <v>4</v>
      </c>
      <c r="I22" s="15">
        <v>10</v>
      </c>
    </row>
    <row r="23" spans="3:9" ht="12.75">
      <c r="C23" s="1" t="s">
        <v>308</v>
      </c>
      <c r="G23" s="181">
        <v>2</v>
      </c>
      <c r="H23" s="194">
        <v>7</v>
      </c>
      <c r="I23" s="341">
        <v>0</v>
      </c>
    </row>
    <row r="24" spans="3:9" ht="12.75">
      <c r="C24" s="1" t="s">
        <v>309</v>
      </c>
      <c r="G24" s="181">
        <v>-1</v>
      </c>
      <c r="H24" s="51">
        <v>-2</v>
      </c>
      <c r="I24" s="15">
        <v>-8</v>
      </c>
    </row>
    <row r="25" spans="1:10" ht="12.75">
      <c r="A25" s="114" t="s">
        <v>724</v>
      </c>
      <c r="G25" s="181">
        <v>-22</v>
      </c>
      <c r="H25" s="51">
        <v>-38</v>
      </c>
      <c r="I25" s="15">
        <v>-66</v>
      </c>
      <c r="J25" s="36"/>
    </row>
    <row r="26" spans="1:9" ht="12.75">
      <c r="A26" s="1" t="s">
        <v>310</v>
      </c>
      <c r="G26" s="181">
        <v>-3</v>
      </c>
      <c r="H26" s="341">
        <v>0</v>
      </c>
      <c r="I26" s="15">
        <v>-21</v>
      </c>
    </row>
    <row r="27" spans="1:9" ht="12.75">
      <c r="A27" s="1" t="s">
        <v>199</v>
      </c>
      <c r="G27" s="181">
        <v>24</v>
      </c>
      <c r="H27" s="51">
        <v>15</v>
      </c>
      <c r="I27" s="15">
        <v>-5</v>
      </c>
    </row>
    <row r="28" spans="7:9" ht="12.75">
      <c r="G28" s="183">
        <f>SUM(G18:G27)</f>
        <v>94</v>
      </c>
      <c r="H28" s="17">
        <f>SUM(H18:H27)</f>
        <v>51</v>
      </c>
      <c r="I28" s="17">
        <f>SUM(I18:I27)</f>
        <v>71</v>
      </c>
    </row>
    <row r="29" spans="1:9" ht="12.75">
      <c r="A29" s="3" t="s">
        <v>321</v>
      </c>
      <c r="G29" s="182"/>
      <c r="H29" s="15"/>
      <c r="I29" s="15"/>
    </row>
    <row r="30" spans="7:9" ht="12.75">
      <c r="G30" s="182"/>
      <c r="H30" s="15"/>
      <c r="I30" s="15"/>
    </row>
    <row r="31" spans="1:9" ht="12.75">
      <c r="A31" s="114" t="s">
        <v>723</v>
      </c>
      <c r="G31" s="182">
        <v>65</v>
      </c>
      <c r="H31" s="15">
        <v>55</v>
      </c>
      <c r="I31" s="15">
        <v>115</v>
      </c>
    </row>
    <row r="32" spans="1:9" ht="12.75">
      <c r="A32" s="114" t="s">
        <v>725</v>
      </c>
      <c r="G32" s="181">
        <v>-29</v>
      </c>
      <c r="H32" s="341">
        <v>0</v>
      </c>
      <c r="I32" s="52">
        <v>-27</v>
      </c>
    </row>
    <row r="33" spans="1:9" ht="12.75">
      <c r="A33" s="1" t="s">
        <v>303</v>
      </c>
      <c r="G33" s="181">
        <v>4</v>
      </c>
      <c r="H33" s="51">
        <v>-18</v>
      </c>
      <c r="I33" s="15">
        <v>-14</v>
      </c>
    </row>
    <row r="34" spans="7:9" ht="12.75">
      <c r="G34" s="185">
        <f>SUM(G31:G33)</f>
        <v>40</v>
      </c>
      <c r="H34" s="17">
        <f>SUM(H31:H33)</f>
        <v>37</v>
      </c>
      <c r="I34" s="17">
        <f>SUM(I31:I33)</f>
        <v>74</v>
      </c>
    </row>
    <row r="35" spans="7:9" ht="12.75" customHeight="1">
      <c r="G35" s="184"/>
      <c r="H35" s="35"/>
      <c r="I35" s="35"/>
    </row>
    <row r="36" spans="1:9" ht="12.75">
      <c r="A36" s="1" t="s">
        <v>286</v>
      </c>
      <c r="G36" s="186">
        <f>G15+G28+G34</f>
        <v>286</v>
      </c>
      <c r="H36" s="53">
        <f>H15+H28+H34</f>
        <v>176</v>
      </c>
      <c r="I36" s="53">
        <f>I15+I28+I34</f>
        <v>338</v>
      </c>
    </row>
    <row r="38" ht="12.75">
      <c r="A38" s="18" t="s">
        <v>312</v>
      </c>
    </row>
    <row r="39" ht="12.75">
      <c r="A39" s="18"/>
    </row>
    <row r="40" spans="1:2" ht="12.75">
      <c r="A40" s="1" t="s">
        <v>313</v>
      </c>
      <c r="B40" s="114" t="s">
        <v>726</v>
      </c>
    </row>
    <row r="42" ht="12.75">
      <c r="B42" s="114" t="s">
        <v>154</v>
      </c>
    </row>
    <row r="43" ht="12.75">
      <c r="B43" s="114" t="s">
        <v>155</v>
      </c>
    </row>
    <row r="44" ht="12.75">
      <c r="B44" s="114" t="s">
        <v>242</v>
      </c>
    </row>
    <row r="46" ht="12.75">
      <c r="B46" s="114" t="s">
        <v>700</v>
      </c>
    </row>
    <row r="47" ht="12.75">
      <c r="B47" s="114" t="s">
        <v>152</v>
      </c>
    </row>
    <row r="49" spans="1:2" ht="12.75">
      <c r="A49" s="114" t="s">
        <v>314</v>
      </c>
      <c r="B49" s="114" t="s">
        <v>747</v>
      </c>
    </row>
    <row r="50" spans="1:2" ht="12.75">
      <c r="A50" s="114"/>
      <c r="B50" s="114"/>
    </row>
    <row r="51" ht="12" customHeight="1">
      <c r="B51" s="114" t="s">
        <v>487</v>
      </c>
    </row>
    <row r="52" spans="2:8" ht="12" customHeight="1">
      <c r="B52" s="170" t="s">
        <v>488</v>
      </c>
      <c r="C52" s="72"/>
      <c r="D52" s="72"/>
      <c r="E52" s="72"/>
      <c r="F52" s="72"/>
      <c r="G52" s="72"/>
      <c r="H52" s="72"/>
    </row>
    <row r="53" ht="12.75">
      <c r="I53" s="114" t="s">
        <v>176</v>
      </c>
    </row>
    <row r="54" spans="1:2" ht="12.75">
      <c r="A54" s="114" t="s">
        <v>602</v>
      </c>
      <c r="B54" s="114" t="s">
        <v>701</v>
      </c>
    </row>
    <row r="56" spans="2:9" ht="12.75">
      <c r="B56" s="170" t="s">
        <v>232</v>
      </c>
      <c r="C56" s="72"/>
      <c r="D56" s="72"/>
      <c r="E56" s="72"/>
      <c r="F56" s="72"/>
      <c r="G56" s="72"/>
      <c r="H56" s="72"/>
      <c r="I56" s="72"/>
    </row>
    <row r="57" spans="2:9" ht="12.75">
      <c r="B57" s="170" t="s">
        <v>748</v>
      </c>
      <c r="C57" s="72"/>
      <c r="D57" s="72"/>
      <c r="E57" s="72"/>
      <c r="F57" s="72"/>
      <c r="G57" s="72"/>
      <c r="H57" s="72"/>
      <c r="I57" s="72"/>
    </row>
    <row r="58" spans="2:9" ht="12.75">
      <c r="B58" s="170" t="s">
        <v>749</v>
      </c>
      <c r="C58" s="72"/>
      <c r="D58" s="72"/>
      <c r="E58" s="72"/>
      <c r="F58" s="72"/>
      <c r="G58" s="72"/>
      <c r="H58" s="72"/>
      <c r="I58" s="72"/>
    </row>
    <row r="59" spans="2:9" ht="12.75">
      <c r="B59" s="170" t="s">
        <v>750</v>
      </c>
      <c r="C59" s="72"/>
      <c r="D59" s="72"/>
      <c r="E59" s="72"/>
      <c r="F59" s="72"/>
      <c r="G59" s="72"/>
      <c r="H59" s="72"/>
      <c r="I59" s="72"/>
    </row>
    <row r="60" spans="2:9" ht="12.75">
      <c r="B60" s="170"/>
      <c r="C60" s="72"/>
      <c r="D60" s="72"/>
      <c r="E60" s="72"/>
      <c r="F60" s="72"/>
      <c r="G60" s="72"/>
      <c r="H60" s="72"/>
      <c r="I60" s="72"/>
    </row>
    <row r="61" spans="2:9" ht="12.75">
      <c r="B61" s="114" t="s">
        <v>126</v>
      </c>
      <c r="I61" s="72"/>
    </row>
    <row r="62" spans="6:9" ht="12.75">
      <c r="F62" s="60" t="s">
        <v>579</v>
      </c>
      <c r="G62" s="42" t="s">
        <v>579</v>
      </c>
      <c r="H62" s="42" t="s">
        <v>301</v>
      </c>
      <c r="I62" s="72"/>
    </row>
    <row r="63" spans="6:9" ht="12.75">
      <c r="F63" s="14" t="s">
        <v>67</v>
      </c>
      <c r="G63" s="50" t="s">
        <v>316</v>
      </c>
      <c r="H63" s="50" t="s">
        <v>316</v>
      </c>
      <c r="I63" s="72"/>
    </row>
    <row r="64" spans="6:9" ht="12.75">
      <c r="F64" s="12"/>
      <c r="G64" s="43"/>
      <c r="H64" s="43"/>
      <c r="I64" s="72"/>
    </row>
    <row r="65" spans="3:9" ht="12.75">
      <c r="C65" s="114" t="s">
        <v>127</v>
      </c>
      <c r="F65" s="182">
        <v>32</v>
      </c>
      <c r="G65" s="51">
        <v>18</v>
      </c>
      <c r="H65" s="15">
        <v>54</v>
      </c>
      <c r="I65" s="72"/>
    </row>
    <row r="66" spans="3:9" ht="12.75">
      <c r="C66" s="114" t="s">
        <v>243</v>
      </c>
      <c r="F66" s="182"/>
      <c r="G66" s="15"/>
      <c r="H66" s="15"/>
      <c r="I66" s="72"/>
    </row>
    <row r="67" spans="3:8" ht="12.75">
      <c r="C67" s="114" t="s">
        <v>244</v>
      </c>
      <c r="F67" s="241">
        <v>-32</v>
      </c>
      <c r="G67" s="311">
        <v>-39</v>
      </c>
      <c r="H67" s="311">
        <v>-71</v>
      </c>
    </row>
    <row r="68" spans="3:8" ht="12.75">
      <c r="C68" s="114" t="s">
        <v>245</v>
      </c>
      <c r="F68" s="183">
        <f>SUM(F65:F67)</f>
        <v>0</v>
      </c>
      <c r="G68" s="312">
        <f>SUM(G65:G67)</f>
        <v>-21</v>
      </c>
      <c r="H68" s="312">
        <f>SUM(H65:H67)</f>
        <v>-17</v>
      </c>
    </row>
    <row r="69" spans="2:8" ht="12.75">
      <c r="B69" s="170"/>
      <c r="C69" s="72"/>
      <c r="D69" s="72"/>
      <c r="E69" s="72"/>
      <c r="F69" s="72"/>
      <c r="G69" s="72"/>
      <c r="H69" s="72"/>
    </row>
    <row r="70" spans="1:2" ht="12.75">
      <c r="A70" s="114" t="s">
        <v>170</v>
      </c>
      <c r="B70" s="114" t="s">
        <v>751</v>
      </c>
    </row>
    <row r="71" ht="12.75">
      <c r="B71" s="114"/>
    </row>
    <row r="72" ht="12.75">
      <c r="B72" s="114" t="s">
        <v>752</v>
      </c>
    </row>
    <row r="73" ht="12.75">
      <c r="B73" s="114" t="s">
        <v>755</v>
      </c>
    </row>
    <row r="74" ht="12.75">
      <c r="B74" s="114" t="s">
        <v>753</v>
      </c>
    </row>
    <row r="75" ht="12.75">
      <c r="B75" s="114" t="s">
        <v>754</v>
      </c>
    </row>
    <row r="77" spans="1:2" ht="12.75">
      <c r="A77" s="114" t="s">
        <v>101</v>
      </c>
      <c r="B77" s="114" t="s">
        <v>77</v>
      </c>
    </row>
    <row r="78" spans="2:7" ht="12.75">
      <c r="B78" s="72"/>
      <c r="C78" s="72"/>
      <c r="D78" s="72"/>
      <c r="E78" s="72"/>
      <c r="F78" s="72"/>
      <c r="G78" s="72"/>
    </row>
    <row r="79" spans="2:7" ht="12.75">
      <c r="B79" s="170" t="s">
        <v>484</v>
      </c>
      <c r="C79" s="72"/>
      <c r="D79" s="72"/>
      <c r="E79" s="72"/>
      <c r="F79" s="72"/>
      <c r="G79" s="72"/>
    </row>
    <row r="80" ht="12.75">
      <c r="B80" s="114" t="s">
        <v>358</v>
      </c>
    </row>
    <row r="82" spans="1:2" ht="12.75">
      <c r="A82" s="114" t="s">
        <v>76</v>
      </c>
      <c r="B82" s="114" t="s">
        <v>69</v>
      </c>
    </row>
    <row r="83" spans="8:9" ht="12.75">
      <c r="H83" s="42" t="s">
        <v>719</v>
      </c>
      <c r="I83" s="49" t="s">
        <v>285</v>
      </c>
    </row>
    <row r="84" spans="8:9" ht="12.75">
      <c r="H84" s="50" t="s">
        <v>756</v>
      </c>
      <c r="I84" s="50" t="s">
        <v>316</v>
      </c>
    </row>
    <row r="85" spans="8:10" ht="12.75">
      <c r="H85" s="73"/>
      <c r="I85" s="73"/>
      <c r="J85" s="72"/>
    </row>
    <row r="86" spans="5:10" ht="12.75">
      <c r="E86" s="114" t="s">
        <v>688</v>
      </c>
      <c r="H86" s="73">
        <v>182</v>
      </c>
      <c r="I86" s="73">
        <v>372</v>
      </c>
      <c r="J86" s="72"/>
    </row>
    <row r="87" spans="5:10" ht="12.75">
      <c r="E87" s="1" t="s">
        <v>304</v>
      </c>
      <c r="H87" s="73">
        <v>73</v>
      </c>
      <c r="I87" s="73">
        <v>146</v>
      </c>
      <c r="J87" s="72"/>
    </row>
    <row r="88" spans="5:10" ht="12.75">
      <c r="E88" s="114" t="s">
        <v>321</v>
      </c>
      <c r="H88" s="73">
        <v>53</v>
      </c>
      <c r="I88" s="73">
        <v>110</v>
      </c>
      <c r="J88" s="72"/>
    </row>
    <row r="89" spans="8:10" ht="12.75">
      <c r="H89" s="73"/>
      <c r="I89" s="73"/>
      <c r="J89" s="72"/>
    </row>
    <row r="90" spans="5:10" ht="12.75">
      <c r="E90" s="1" t="s">
        <v>286</v>
      </c>
      <c r="H90" s="313">
        <f>SUM(H86:H89)</f>
        <v>308</v>
      </c>
      <c r="I90" s="313">
        <f>SUM(I86:I89)</f>
        <v>628</v>
      </c>
      <c r="J90" s="72"/>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N87"/>
  <sheetViews>
    <sheetView showGridLines="0" zoomScale="75" zoomScaleNormal="75" zoomScaleSheetLayoutView="75" workbookViewId="0" topLeftCell="A1">
      <selection activeCell="L60" sqref="L60"/>
    </sheetView>
  </sheetViews>
  <sheetFormatPr defaultColWidth="9.00390625" defaultRowHeight="14.25"/>
  <cols>
    <col min="1" max="8" width="8.00390625" style="1" customWidth="1"/>
    <col min="9" max="9" width="7.375" style="1" customWidth="1"/>
    <col min="10" max="10" width="9.375" style="1" customWidth="1"/>
    <col min="11" max="11" width="11.375" style="1" customWidth="1"/>
    <col min="12" max="12" width="4.625" style="1" customWidth="1"/>
    <col min="13" max="13" width="9.00390625" style="1" bestFit="1" customWidth="1"/>
    <col min="14" max="16384" width="8.00390625" style="1" customWidth="1"/>
  </cols>
  <sheetData>
    <row r="1" spans="1:13" ht="12.75">
      <c r="A1" s="114" t="s">
        <v>100</v>
      </c>
      <c r="M1" s="9" t="s">
        <v>315</v>
      </c>
    </row>
    <row r="3" ht="12.75">
      <c r="A3" s="10" t="s">
        <v>70</v>
      </c>
    </row>
    <row r="4" ht="12.75">
      <c r="A4" s="10"/>
    </row>
    <row r="5" ht="12.75">
      <c r="A5" s="11" t="s">
        <v>181</v>
      </c>
    </row>
    <row r="8" spans="1:13" ht="12.75">
      <c r="A8" s="43"/>
      <c r="B8" s="43"/>
      <c r="C8" s="43"/>
      <c r="D8" s="43"/>
      <c r="E8" s="43"/>
      <c r="F8" s="43"/>
      <c r="G8" s="43"/>
      <c r="H8" s="43"/>
      <c r="I8" s="43"/>
      <c r="J8" s="60" t="s">
        <v>719</v>
      </c>
      <c r="K8" s="42" t="s">
        <v>719</v>
      </c>
      <c r="L8" s="42"/>
      <c r="M8" s="42" t="s">
        <v>301</v>
      </c>
    </row>
    <row r="9" spans="1:13" ht="12.75">
      <c r="A9" s="13" t="s">
        <v>187</v>
      </c>
      <c r="B9" s="55"/>
      <c r="C9" s="55"/>
      <c r="D9" s="55"/>
      <c r="E9" s="55"/>
      <c r="F9" s="55"/>
      <c r="G9" s="55"/>
      <c r="H9" s="55"/>
      <c r="I9" s="55"/>
      <c r="J9" s="14" t="s">
        <v>72</v>
      </c>
      <c r="K9" s="50" t="s">
        <v>316</v>
      </c>
      <c r="L9" s="50"/>
      <c r="M9" s="50" t="s">
        <v>316</v>
      </c>
    </row>
    <row r="11" ht="12.75">
      <c r="A11" s="1" t="s">
        <v>317</v>
      </c>
    </row>
    <row r="12" spans="2:13" ht="12.75">
      <c r="B12" s="114" t="s">
        <v>690</v>
      </c>
      <c r="J12" s="182">
        <v>-51</v>
      </c>
      <c r="K12" s="15">
        <v>195</v>
      </c>
      <c r="L12" s="15"/>
      <c r="M12" s="15">
        <v>531</v>
      </c>
    </row>
    <row r="13" spans="2:13" ht="12.75">
      <c r="B13" s="1" t="s">
        <v>318</v>
      </c>
      <c r="J13" s="182">
        <v>69</v>
      </c>
      <c r="K13" s="15">
        <v>54</v>
      </c>
      <c r="L13" s="15"/>
      <c r="M13" s="15">
        <v>132</v>
      </c>
    </row>
    <row r="14" spans="2:13" ht="12.75">
      <c r="B14" s="114" t="s">
        <v>233</v>
      </c>
      <c r="J14" s="182">
        <v>-44</v>
      </c>
      <c r="K14" s="15">
        <v>67</v>
      </c>
      <c r="L14" s="15"/>
      <c r="M14" s="15">
        <v>1</v>
      </c>
    </row>
    <row r="15" spans="1:13" ht="12.75">
      <c r="A15" s="1" t="s">
        <v>319</v>
      </c>
      <c r="J15" s="182"/>
      <c r="K15" s="15"/>
      <c r="L15" s="15"/>
      <c r="M15" s="265"/>
    </row>
    <row r="16" spans="1:13" ht="12.75">
      <c r="A16" s="114" t="s">
        <v>757</v>
      </c>
      <c r="J16" s="182">
        <v>7</v>
      </c>
      <c r="K16" s="441">
        <v>0</v>
      </c>
      <c r="L16" s="15"/>
      <c r="M16" s="56">
        <v>4</v>
      </c>
    </row>
    <row r="17" spans="1:13" ht="12.75">
      <c r="A17" s="114" t="s">
        <v>491</v>
      </c>
      <c r="J17" s="182">
        <v>-7</v>
      </c>
      <c r="K17" s="441">
        <v>0</v>
      </c>
      <c r="L17" s="15"/>
      <c r="M17" s="15">
        <v>14</v>
      </c>
    </row>
    <row r="18" spans="1:13" ht="12.75">
      <c r="A18" s="1" t="s">
        <v>404</v>
      </c>
      <c r="J18" s="185">
        <f>SUM(J12:J17)</f>
        <v>-26</v>
      </c>
      <c r="K18" s="17">
        <f>SUM(K12:K17)</f>
        <v>316</v>
      </c>
      <c r="L18" s="17"/>
      <c r="M18" s="17">
        <f>SUM(M12:M17)</f>
        <v>682</v>
      </c>
    </row>
    <row r="19" spans="10:13" ht="12.75">
      <c r="J19" s="35"/>
      <c r="K19" s="35"/>
      <c r="L19" s="35"/>
      <c r="M19" s="35"/>
    </row>
    <row r="20" ht="12.75">
      <c r="A20" s="18" t="s">
        <v>312</v>
      </c>
    </row>
    <row r="21" ht="12.75">
      <c r="A21" s="18"/>
    </row>
    <row r="22" spans="1:2" ht="12.75">
      <c r="A22" s="1" t="s">
        <v>405</v>
      </c>
      <c r="B22" s="114" t="s">
        <v>688</v>
      </c>
    </row>
    <row r="24" ht="12.75">
      <c r="B24" s="114" t="s">
        <v>156</v>
      </c>
    </row>
    <row r="25" ht="12.75">
      <c r="B25" s="114" t="s">
        <v>758</v>
      </c>
    </row>
    <row r="26" ht="12.75">
      <c r="B26" s="114"/>
    </row>
    <row r="27" ht="12.75">
      <c r="B27" s="114" t="s">
        <v>267</v>
      </c>
    </row>
    <row r="28" ht="12.75">
      <c r="B28" s="114" t="s">
        <v>373</v>
      </c>
    </row>
    <row r="30" spans="1:2" ht="12.75">
      <c r="A30" s="1" t="s">
        <v>406</v>
      </c>
      <c r="B30" s="1" t="s">
        <v>407</v>
      </c>
    </row>
    <row r="31" spans="10:13" ht="12.75">
      <c r="J31" s="60" t="s">
        <v>579</v>
      </c>
      <c r="K31" s="42" t="s">
        <v>579</v>
      </c>
      <c r="L31" s="8"/>
      <c r="M31" s="42" t="s">
        <v>301</v>
      </c>
    </row>
    <row r="32" spans="2:13" ht="12.75">
      <c r="B32" s="1" t="s">
        <v>408</v>
      </c>
      <c r="J32" s="14" t="s">
        <v>72</v>
      </c>
      <c r="K32" s="50" t="s">
        <v>316</v>
      </c>
      <c r="L32" s="50"/>
      <c r="M32" s="50" t="s">
        <v>316</v>
      </c>
    </row>
    <row r="33" spans="10:13" ht="12.75">
      <c r="J33" s="60"/>
      <c r="K33" s="42"/>
      <c r="L33" s="42"/>
      <c r="M33" s="42"/>
    </row>
    <row r="34" spans="2:12" ht="12.75">
      <c r="B34" s="1" t="s">
        <v>409</v>
      </c>
      <c r="J34" s="3"/>
      <c r="L34" s="15"/>
    </row>
    <row r="35" spans="2:13" ht="12.75">
      <c r="B35" s="1" t="s">
        <v>410</v>
      </c>
      <c r="J35" s="182">
        <v>92</v>
      </c>
      <c r="K35" s="15">
        <v>19</v>
      </c>
      <c r="L35" s="15"/>
      <c r="M35" s="15">
        <v>96</v>
      </c>
    </row>
    <row r="36" spans="10:13" ht="12.75">
      <c r="J36" s="182"/>
      <c r="K36" s="15"/>
      <c r="L36" s="15"/>
      <c r="M36" s="15"/>
    </row>
    <row r="37" spans="2:13" ht="12.75">
      <c r="B37" s="114" t="s">
        <v>246</v>
      </c>
      <c r="J37" s="182"/>
      <c r="K37" s="15"/>
      <c r="L37" s="15"/>
      <c r="M37" s="15"/>
    </row>
    <row r="38" spans="2:13" ht="12.75">
      <c r="B38" s="114" t="s">
        <v>157</v>
      </c>
      <c r="J38" s="182"/>
      <c r="K38" s="15"/>
      <c r="L38" s="15"/>
      <c r="M38" s="15"/>
    </row>
    <row r="39" spans="2:13" ht="12.75">
      <c r="B39" s="114" t="s">
        <v>535</v>
      </c>
      <c r="J39" s="182">
        <v>-23</v>
      </c>
      <c r="K39" s="15">
        <v>35</v>
      </c>
      <c r="L39" s="15"/>
      <c r="M39" s="15">
        <v>36</v>
      </c>
    </row>
    <row r="40" spans="10:13" ht="12.75">
      <c r="J40" s="185">
        <f>SUM(J35:J39)</f>
        <v>69</v>
      </c>
      <c r="K40" s="17">
        <f>SUM(K35:K39)</f>
        <v>54</v>
      </c>
      <c r="L40" s="17"/>
      <c r="M40" s="17">
        <f>SUM(M35:M39)</f>
        <v>132</v>
      </c>
    </row>
    <row r="41" spans="10:13" ht="12.75">
      <c r="J41" s="35"/>
      <c r="K41" s="35"/>
      <c r="L41" s="35"/>
      <c r="M41" s="35"/>
    </row>
    <row r="42" spans="10:13" ht="12.75">
      <c r="J42" s="35"/>
      <c r="K42" s="35"/>
      <c r="L42" s="35"/>
      <c r="M42" s="35"/>
    </row>
    <row r="43" spans="1:2" ht="12.75">
      <c r="A43" s="1" t="s">
        <v>411</v>
      </c>
      <c r="B43" s="114" t="s">
        <v>691</v>
      </c>
    </row>
    <row r="44" spans="10:13" ht="12.75">
      <c r="J44" s="60" t="s">
        <v>579</v>
      </c>
      <c r="K44" s="42" t="s">
        <v>579</v>
      </c>
      <c r="L44" s="8"/>
      <c r="M44" s="42" t="s">
        <v>301</v>
      </c>
    </row>
    <row r="45" spans="10:13" ht="12.75">
      <c r="J45" s="14" t="s">
        <v>72</v>
      </c>
      <c r="K45" s="50" t="s">
        <v>316</v>
      </c>
      <c r="L45" s="50"/>
      <c r="M45" s="50" t="s">
        <v>316</v>
      </c>
    </row>
    <row r="46" spans="2:13" ht="12.75">
      <c r="B46" s="1" t="s">
        <v>412</v>
      </c>
      <c r="J46" s="60"/>
      <c r="K46" s="42"/>
      <c r="L46" s="42"/>
      <c r="M46" s="42"/>
    </row>
    <row r="47" spans="3:13" ht="12.75">
      <c r="C47" s="1" t="s">
        <v>413</v>
      </c>
      <c r="J47" s="182">
        <v>92</v>
      </c>
      <c r="K47" s="15">
        <v>20</v>
      </c>
      <c r="L47" s="58"/>
      <c r="M47" s="58">
        <v>98</v>
      </c>
    </row>
    <row r="48" spans="3:13" ht="12.75">
      <c r="C48" s="1" t="s">
        <v>414</v>
      </c>
      <c r="J48" s="182"/>
      <c r="K48" s="15"/>
      <c r="L48" s="15"/>
      <c r="M48" s="15"/>
    </row>
    <row r="49" spans="10:13" ht="12.75">
      <c r="J49" s="182"/>
      <c r="K49" s="15"/>
      <c r="L49" s="15"/>
      <c r="M49" s="15"/>
    </row>
    <row r="50" spans="3:13" ht="12.75">
      <c r="C50" s="114" t="s">
        <v>128</v>
      </c>
      <c r="I50" s="114" t="s">
        <v>273</v>
      </c>
      <c r="J50" s="239">
        <v>0</v>
      </c>
      <c r="K50" s="15">
        <v>-1</v>
      </c>
      <c r="L50" s="15"/>
      <c r="M50" s="442">
        <v>-2</v>
      </c>
    </row>
    <row r="51" spans="10:13" ht="12.75">
      <c r="J51" s="181"/>
      <c r="K51" s="15"/>
      <c r="L51" s="15"/>
      <c r="M51" s="15"/>
    </row>
    <row r="52" spans="10:13" ht="12.75">
      <c r="J52" s="185">
        <f>SUM(J47:J51)</f>
        <v>92</v>
      </c>
      <c r="K52" s="17">
        <f>SUM(K47:K51)</f>
        <v>19</v>
      </c>
      <c r="L52" s="17"/>
      <c r="M52" s="17">
        <f>SUM(M47:M51)</f>
        <v>96</v>
      </c>
    </row>
    <row r="53" spans="12:13" ht="12.75">
      <c r="L53" s="15"/>
      <c r="M53" s="15"/>
    </row>
    <row r="54" spans="12:13" ht="12.75">
      <c r="L54" s="15"/>
      <c r="M54" s="15"/>
    </row>
    <row r="55" spans="1:14" ht="12.75">
      <c r="A55" s="1" t="s">
        <v>415</v>
      </c>
      <c r="B55" s="1" t="s">
        <v>416</v>
      </c>
      <c r="I55" s="54"/>
      <c r="J55" s="21"/>
      <c r="K55" s="784"/>
      <c r="L55" s="785"/>
      <c r="M55" s="785"/>
      <c r="N55" s="57"/>
    </row>
    <row r="56" spans="2:14" ht="12.75">
      <c r="B56" s="114" t="s">
        <v>681</v>
      </c>
      <c r="I56" s="54"/>
      <c r="J56" s="21"/>
      <c r="K56" s="240" t="s">
        <v>759</v>
      </c>
      <c r="L56" s="97"/>
      <c r="M56" s="97"/>
      <c r="N56" s="57"/>
    </row>
    <row r="57" spans="9:13" ht="12.75">
      <c r="I57" s="33"/>
      <c r="J57" s="33"/>
      <c r="K57" s="241" t="s">
        <v>417</v>
      </c>
      <c r="L57" s="13"/>
      <c r="M57" s="241" t="s">
        <v>213</v>
      </c>
    </row>
    <row r="58" spans="11:13" ht="12.75">
      <c r="K58" s="182"/>
      <c r="L58" s="182"/>
      <c r="M58" s="3"/>
    </row>
    <row r="59" spans="11:13" ht="12.75">
      <c r="K59" s="182"/>
      <c r="L59" s="182"/>
      <c r="M59" s="3"/>
    </row>
    <row r="60" spans="11:13" ht="12.75">
      <c r="K60" s="182"/>
      <c r="L60" s="182"/>
      <c r="M60" s="3"/>
    </row>
    <row r="61" spans="4:13" ht="12.75">
      <c r="D61" s="114" t="s">
        <v>108</v>
      </c>
      <c r="J61" s="5">
        <v>2000</v>
      </c>
      <c r="K61" s="182">
        <v>-90</v>
      </c>
      <c r="L61" s="182"/>
      <c r="M61" s="182"/>
    </row>
    <row r="62" spans="9:13" ht="12.75">
      <c r="I62" s="36"/>
      <c r="J62" s="5">
        <v>2001</v>
      </c>
      <c r="K62" s="182">
        <v>-532</v>
      </c>
      <c r="L62" s="182"/>
      <c r="M62" s="182"/>
    </row>
    <row r="63" spans="9:13" ht="12.75">
      <c r="I63" s="36"/>
      <c r="J63" s="5">
        <v>2002</v>
      </c>
      <c r="K63" s="182">
        <v>-435</v>
      </c>
      <c r="L63" s="182"/>
      <c r="M63" s="182"/>
    </row>
    <row r="64" spans="9:13" ht="12.75">
      <c r="I64" s="36"/>
      <c r="J64" s="5">
        <v>2003</v>
      </c>
      <c r="K64" s="182">
        <v>-65</v>
      </c>
      <c r="L64" s="182"/>
      <c r="M64" s="182"/>
    </row>
    <row r="65" spans="9:13" ht="12.75">
      <c r="I65" s="36"/>
      <c r="J65" s="5"/>
      <c r="K65" s="182"/>
      <c r="L65" s="182"/>
      <c r="M65" s="184"/>
    </row>
    <row r="66" spans="9:13" ht="12.75">
      <c r="I66" s="36"/>
      <c r="J66" s="5" t="s">
        <v>286</v>
      </c>
      <c r="K66" s="185">
        <f>SUM(K61:K65)</f>
        <v>-1122</v>
      </c>
      <c r="L66" s="185"/>
      <c r="M66" s="186">
        <v>-615</v>
      </c>
    </row>
    <row r="67" spans="9:13" ht="12.75">
      <c r="I67" s="36"/>
      <c r="J67" s="36"/>
      <c r="K67" s="182"/>
      <c r="L67" s="182"/>
      <c r="M67" s="184"/>
    </row>
    <row r="68" spans="4:13" ht="12.75">
      <c r="D68" s="114" t="s">
        <v>74</v>
      </c>
      <c r="I68" s="36"/>
      <c r="J68" s="36"/>
      <c r="K68" s="182">
        <v>-561</v>
      </c>
      <c r="L68" s="182"/>
      <c r="M68" s="182">
        <v>-308</v>
      </c>
    </row>
    <row r="69" spans="9:13" ht="12.75">
      <c r="I69" s="36"/>
      <c r="J69" s="36"/>
      <c r="K69" s="182"/>
      <c r="L69" s="182"/>
      <c r="M69" s="182"/>
    </row>
    <row r="70" spans="4:13" ht="12.75">
      <c r="D70" s="114" t="s">
        <v>73</v>
      </c>
      <c r="I70" s="5"/>
      <c r="K70" s="182">
        <v>68</v>
      </c>
      <c r="L70" s="182"/>
      <c r="M70" s="182">
        <v>38</v>
      </c>
    </row>
    <row r="71" spans="11:13" ht="12.75">
      <c r="K71" s="182"/>
      <c r="L71" s="182"/>
      <c r="M71" s="184"/>
    </row>
    <row r="72" spans="4:13" ht="12.75">
      <c r="D72" s="1" t="s">
        <v>418</v>
      </c>
      <c r="K72" s="185">
        <f>SUM(K68:K70)</f>
        <v>-493</v>
      </c>
      <c r="L72" s="185"/>
      <c r="M72" s="185">
        <v>-270</v>
      </c>
    </row>
    <row r="73" spans="11:13" ht="12.75">
      <c r="K73" s="182"/>
      <c r="L73" s="182"/>
      <c r="M73" s="184"/>
    </row>
    <row r="74" spans="4:13" ht="13.5" thickBot="1">
      <c r="D74" s="114" t="s">
        <v>109</v>
      </c>
      <c r="K74" s="242">
        <f>K72/5</f>
        <v>-98.6</v>
      </c>
      <c r="L74" s="242"/>
      <c r="M74" s="242">
        <v>-54</v>
      </c>
    </row>
    <row r="75" spans="4:13" ht="13.5" thickTop="1">
      <c r="D75" s="114"/>
      <c r="K75" s="184"/>
      <c r="L75" s="184"/>
      <c r="M75" s="184"/>
    </row>
    <row r="76" spans="4:13" ht="12.75">
      <c r="D76" s="114" t="s">
        <v>682</v>
      </c>
      <c r="K76" s="182"/>
      <c r="L76" s="182"/>
      <c r="M76" s="184"/>
    </row>
    <row r="77" spans="5:13" ht="12.75">
      <c r="E77" s="114" t="s">
        <v>110</v>
      </c>
      <c r="K77" s="182">
        <v>-58</v>
      </c>
      <c r="L77" s="182"/>
      <c r="M77" s="184">
        <v>-32</v>
      </c>
    </row>
    <row r="78" spans="5:13" ht="12.75">
      <c r="E78" s="114" t="s">
        <v>112</v>
      </c>
      <c r="K78" s="182"/>
      <c r="L78" s="182"/>
      <c r="M78" s="184"/>
    </row>
    <row r="79" spans="5:13" ht="12.75">
      <c r="E79" s="114" t="s">
        <v>111</v>
      </c>
      <c r="K79" s="182">
        <v>-41</v>
      </c>
      <c r="L79" s="182"/>
      <c r="M79" s="182">
        <v>-22</v>
      </c>
    </row>
    <row r="80" spans="11:13" ht="12.75">
      <c r="K80" s="185">
        <f>SUM(K77:K79)</f>
        <v>-99</v>
      </c>
      <c r="L80" s="185"/>
      <c r="M80" s="185">
        <f>SUM(M77:M79)</f>
        <v>-54</v>
      </c>
    </row>
    <row r="81" spans="11:13" ht="12.75">
      <c r="K81" s="182"/>
      <c r="L81" s="182"/>
      <c r="M81" s="182"/>
    </row>
    <row r="82" spans="4:13" ht="12.75">
      <c r="D82" s="114" t="s">
        <v>376</v>
      </c>
      <c r="K82" s="15"/>
      <c r="L82" s="182"/>
      <c r="M82" s="15"/>
    </row>
    <row r="83" spans="4:13" ht="13.5" thickBot="1">
      <c r="D83" s="114" t="s">
        <v>375</v>
      </c>
      <c r="K83" s="242">
        <f>K70-K74</f>
        <v>166.6</v>
      </c>
      <c r="L83" s="242"/>
      <c r="M83" s="242">
        <f>M70-M74</f>
        <v>92</v>
      </c>
    </row>
    <row r="84" spans="11:13" ht="13.5" thickTop="1">
      <c r="K84" s="182"/>
      <c r="L84" s="182"/>
      <c r="M84" s="182"/>
    </row>
    <row r="85" spans="1:2" ht="12.75">
      <c r="A85" s="114" t="s">
        <v>113</v>
      </c>
      <c r="B85" s="114" t="s">
        <v>321</v>
      </c>
    </row>
    <row r="86" spans="2:11" ht="12.75">
      <c r="B86" s="72"/>
      <c r="C86" s="72"/>
      <c r="D86" s="72"/>
      <c r="E86" s="72"/>
      <c r="F86" s="72"/>
      <c r="G86" s="72"/>
      <c r="H86" s="72"/>
      <c r="I86" s="72"/>
      <c r="J86" s="72"/>
      <c r="K86" s="72"/>
    </row>
    <row r="87" spans="2:11" ht="12.75">
      <c r="B87" s="170" t="s">
        <v>374</v>
      </c>
      <c r="C87" s="72"/>
      <c r="D87" s="72"/>
      <c r="E87" s="72"/>
      <c r="F87" s="72"/>
      <c r="G87" s="72"/>
      <c r="H87" s="72"/>
      <c r="I87" s="72"/>
      <c r="J87" s="72"/>
      <c r="K87" s="72"/>
    </row>
  </sheetData>
  <mergeCells count="1">
    <mergeCell ref="K55:M55"/>
  </mergeCells>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L95"/>
  <sheetViews>
    <sheetView showGridLines="0" zoomScale="75" zoomScaleNormal="75" zoomScaleSheetLayoutView="75" workbookViewId="0" topLeftCell="A1">
      <selection activeCell="N21" sqref="N21"/>
    </sheetView>
  </sheetViews>
  <sheetFormatPr defaultColWidth="9.00390625" defaultRowHeight="14.25"/>
  <cols>
    <col min="1" max="1" width="3.75390625" style="1" customWidth="1"/>
    <col min="2" max="8" width="8.00390625" style="1" customWidth="1"/>
    <col min="9" max="9" width="2.625" style="1" customWidth="1"/>
    <col min="10" max="10" width="11.25390625" style="1" customWidth="1"/>
    <col min="11" max="11" width="11.125" style="1" customWidth="1"/>
    <col min="12" max="12" width="11.25390625" style="1" customWidth="1"/>
    <col min="13" max="16384" width="8.00390625" style="1" customWidth="1"/>
  </cols>
  <sheetData>
    <row r="1" spans="1:12" ht="12.75">
      <c r="A1" s="114" t="s">
        <v>100</v>
      </c>
      <c r="L1" s="18" t="s">
        <v>419</v>
      </c>
    </row>
    <row r="3" ht="12.75">
      <c r="A3" s="10" t="s">
        <v>70</v>
      </c>
    </row>
    <row r="4" ht="12.75">
      <c r="A4" s="10"/>
    </row>
    <row r="5" spans="1:12" ht="12.75">
      <c r="A5" s="11" t="s">
        <v>181</v>
      </c>
      <c r="J5" s="8"/>
      <c r="K5" s="21"/>
      <c r="L5" s="21"/>
    </row>
    <row r="6" spans="10:12" ht="12.75">
      <c r="J6" s="59"/>
      <c r="K6" s="33"/>
      <c r="L6" s="33"/>
    </row>
    <row r="7" spans="10:12" ht="12.75">
      <c r="J7" s="60" t="s">
        <v>579</v>
      </c>
      <c r="K7" s="42" t="s">
        <v>579</v>
      </c>
      <c r="L7" s="42" t="s">
        <v>301</v>
      </c>
    </row>
    <row r="8" spans="1:12" ht="12.75">
      <c r="A8" s="13" t="s">
        <v>188</v>
      </c>
      <c r="B8" s="9"/>
      <c r="C8" s="9"/>
      <c r="D8" s="9"/>
      <c r="E8" s="9"/>
      <c r="F8" s="9"/>
      <c r="G8" s="9"/>
      <c r="H8" s="9"/>
      <c r="I8" s="9"/>
      <c r="J8" s="14" t="s">
        <v>72</v>
      </c>
      <c r="K8" s="50" t="s">
        <v>316</v>
      </c>
      <c r="L8" s="50" t="s">
        <v>316</v>
      </c>
    </row>
    <row r="10" ht="12.75">
      <c r="A10" s="18" t="s">
        <v>247</v>
      </c>
    </row>
    <row r="12" ht="12.75">
      <c r="A12" s="1" t="s">
        <v>420</v>
      </c>
    </row>
    <row r="13" ht="12.75">
      <c r="J13" s="3"/>
    </row>
    <row r="14" spans="2:12" ht="12.75">
      <c r="B14" s="114" t="s">
        <v>688</v>
      </c>
      <c r="J14" s="182">
        <v>72</v>
      </c>
      <c r="K14" s="15">
        <v>53</v>
      </c>
      <c r="L14" s="15">
        <v>133</v>
      </c>
    </row>
    <row r="15" spans="2:12" ht="12.75">
      <c r="B15" s="114" t="s">
        <v>248</v>
      </c>
      <c r="J15" s="182">
        <v>66</v>
      </c>
      <c r="K15" s="15">
        <v>38</v>
      </c>
      <c r="L15" s="15">
        <v>67</v>
      </c>
    </row>
    <row r="16" spans="2:12" ht="12.75">
      <c r="B16" s="114" t="s">
        <v>234</v>
      </c>
      <c r="J16" s="186">
        <v>43</v>
      </c>
      <c r="K16" s="53">
        <v>53</v>
      </c>
      <c r="L16" s="53">
        <v>117</v>
      </c>
    </row>
    <row r="17" spans="10:12" ht="12.75">
      <c r="J17" s="182">
        <f>SUM(J14:J16)</f>
        <v>181</v>
      </c>
      <c r="K17" s="15">
        <f>SUM(K14:K16)</f>
        <v>144</v>
      </c>
      <c r="L17" s="15">
        <f>SUM(L11:L16)</f>
        <v>317</v>
      </c>
    </row>
    <row r="18" spans="10:12" ht="12.75">
      <c r="J18" s="182"/>
      <c r="K18" s="15"/>
      <c r="L18" s="15"/>
    </row>
    <row r="19" spans="1:12" ht="12.75">
      <c r="A19" s="114" t="s">
        <v>129</v>
      </c>
      <c r="J19" s="182">
        <v>-14</v>
      </c>
      <c r="K19" s="15">
        <v>-17</v>
      </c>
      <c r="L19" s="15">
        <v>-44</v>
      </c>
    </row>
    <row r="20" spans="10:12" ht="12.75">
      <c r="J20" s="182"/>
      <c r="K20" s="15"/>
      <c r="L20" s="15"/>
    </row>
    <row r="21" spans="1:12" ht="12.75">
      <c r="A21" s="1" t="s">
        <v>422</v>
      </c>
      <c r="J21" s="185">
        <f>SUM(J17:J19)</f>
        <v>167</v>
      </c>
      <c r="K21" s="17">
        <f>SUM(K17:K19)</f>
        <v>127</v>
      </c>
      <c r="L21" s="17">
        <f>SUM(L17:L19)</f>
        <v>273</v>
      </c>
    </row>
    <row r="22" spans="10:12" ht="12.75">
      <c r="J22" s="182"/>
      <c r="K22" s="15"/>
      <c r="L22" s="15"/>
    </row>
    <row r="23" spans="1:12" ht="12.75">
      <c r="A23" s="18" t="s">
        <v>249</v>
      </c>
      <c r="J23" s="182"/>
      <c r="K23" s="15"/>
      <c r="L23" s="15"/>
    </row>
    <row r="24" spans="10:12" ht="12.75">
      <c r="J24" s="182"/>
      <c r="K24" s="15"/>
      <c r="L24" s="15"/>
    </row>
    <row r="25" spans="1:12" ht="12.75">
      <c r="A25" s="114" t="s">
        <v>556</v>
      </c>
      <c r="J25" s="182">
        <v>10</v>
      </c>
      <c r="K25" s="15">
        <v>82</v>
      </c>
      <c r="L25" s="15">
        <v>212</v>
      </c>
    </row>
    <row r="26" spans="10:12" ht="12.75">
      <c r="J26" s="182"/>
      <c r="K26" s="15"/>
      <c r="L26" s="15"/>
    </row>
    <row r="27" spans="1:12" ht="12.75">
      <c r="A27" s="114" t="s">
        <v>250</v>
      </c>
      <c r="J27" s="182">
        <v>11</v>
      </c>
      <c r="K27" s="15">
        <v>-103</v>
      </c>
      <c r="L27" s="15">
        <v>-130</v>
      </c>
    </row>
    <row r="28" spans="10:12" ht="12.75">
      <c r="J28" s="182"/>
      <c r="K28" s="15"/>
      <c r="L28" s="15"/>
    </row>
    <row r="29" spans="1:12" ht="12.75">
      <c r="A29" s="1" t="s">
        <v>424</v>
      </c>
      <c r="J29" s="185">
        <f>SUM(J25:J27)</f>
        <v>21</v>
      </c>
      <c r="K29" s="17">
        <f>SUM(K25:K27)</f>
        <v>-21</v>
      </c>
      <c r="L29" s="17">
        <f>SUM(L25:L27)</f>
        <v>82</v>
      </c>
    </row>
    <row r="30" spans="10:12" ht="12.75">
      <c r="J30" s="182"/>
      <c r="K30" s="15"/>
      <c r="L30" s="15"/>
    </row>
    <row r="31" spans="1:12" ht="12.75">
      <c r="A31" s="114" t="s">
        <v>760</v>
      </c>
      <c r="J31" s="182"/>
      <c r="K31" s="15"/>
      <c r="L31" s="15"/>
    </row>
    <row r="32" spans="1:12" ht="12.75">
      <c r="A32" s="1" t="s">
        <v>425</v>
      </c>
      <c r="J32" s="186">
        <f>J21+J29</f>
        <v>188</v>
      </c>
      <c r="K32" s="53">
        <f>K21+K29</f>
        <v>106</v>
      </c>
      <c r="L32" s="53">
        <f>L21+L29</f>
        <v>355</v>
      </c>
    </row>
    <row r="33" spans="10:12" ht="12.75">
      <c r="J33" s="182"/>
      <c r="K33" s="15"/>
      <c r="L33" s="15"/>
    </row>
    <row r="34" spans="1:12" ht="12.75">
      <c r="A34" s="18" t="s">
        <v>219</v>
      </c>
      <c r="J34" s="182"/>
      <c r="K34" s="15"/>
      <c r="L34" s="15"/>
    </row>
    <row r="35" spans="10:12" ht="12.75">
      <c r="J35" s="182"/>
      <c r="K35" s="15"/>
      <c r="L35" s="15"/>
    </row>
    <row r="36" spans="1:12" ht="12.75">
      <c r="A36" s="1" t="s">
        <v>426</v>
      </c>
      <c r="B36" s="114" t="s">
        <v>601</v>
      </c>
      <c r="J36" s="182"/>
      <c r="K36" s="15"/>
      <c r="L36" s="15"/>
    </row>
    <row r="37" spans="10:12" ht="12.75">
      <c r="J37" s="15"/>
      <c r="K37" s="15"/>
      <c r="L37" s="15"/>
    </row>
    <row r="38" spans="1:12" ht="12.75">
      <c r="A38" s="1" t="s">
        <v>427</v>
      </c>
      <c r="B38" s="1" t="s">
        <v>428</v>
      </c>
      <c r="J38" s="15"/>
      <c r="K38" s="15"/>
      <c r="L38" s="15"/>
    </row>
    <row r="39" spans="10:12" ht="12.75">
      <c r="J39" s="15"/>
      <c r="K39" s="15"/>
      <c r="L39" s="15"/>
    </row>
    <row r="40" spans="1:12" ht="12.75">
      <c r="A40" s="1" t="s">
        <v>429</v>
      </c>
      <c r="B40" s="114" t="s">
        <v>709</v>
      </c>
      <c r="J40" s="15"/>
      <c r="K40" s="15"/>
      <c r="L40" s="15"/>
    </row>
    <row r="41" spans="2:12" ht="12.75">
      <c r="B41" s="114" t="s">
        <v>710</v>
      </c>
      <c r="J41" s="15"/>
      <c r="K41" s="15"/>
      <c r="L41" s="15"/>
    </row>
    <row r="42" spans="1:2" ht="12.75">
      <c r="A42" s="8"/>
      <c r="B42" s="114" t="s">
        <v>139</v>
      </c>
    </row>
    <row r="95" ht="12.75">
      <c r="B95" s="1" t="s">
        <v>645</v>
      </c>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O90"/>
  <sheetViews>
    <sheetView showGridLines="0" zoomScale="75" zoomScaleNormal="75" zoomScaleSheetLayoutView="75" workbookViewId="0" topLeftCell="A61">
      <selection activeCell="E93" sqref="E93"/>
    </sheetView>
  </sheetViews>
  <sheetFormatPr defaultColWidth="9.00390625" defaultRowHeight="14.25"/>
  <cols>
    <col min="1" max="1" width="4.25390625" style="1" customWidth="1"/>
    <col min="2" max="2" width="2.625" style="1" customWidth="1"/>
    <col min="3" max="3" width="7.375" style="1" customWidth="1"/>
    <col min="4" max="6" width="8.00390625" style="1" customWidth="1"/>
    <col min="7" max="7" width="9.75390625" style="1" customWidth="1"/>
    <col min="8" max="8" width="4.75390625" style="1" customWidth="1"/>
    <col min="9" max="9" width="10.75390625" style="1" customWidth="1"/>
    <col min="10" max="10" width="11.00390625" style="1" customWidth="1"/>
    <col min="11" max="11" width="5.375" style="1" customWidth="1"/>
    <col min="12" max="12" width="9.25390625" style="1" bestFit="1" customWidth="1"/>
    <col min="13" max="13" width="5.375" style="1" customWidth="1"/>
    <col min="14" max="14" width="8.00390625" style="1" customWidth="1"/>
    <col min="15" max="15" width="7.00390625" style="1" customWidth="1"/>
    <col min="16" max="16384" width="8.00390625" style="1" customWidth="1"/>
  </cols>
  <sheetData>
    <row r="1" spans="1:14" ht="12.75">
      <c r="A1" s="114" t="s">
        <v>100</v>
      </c>
      <c r="E1" s="4"/>
      <c r="N1" s="54" t="s">
        <v>430</v>
      </c>
    </row>
    <row r="3" ht="12.75">
      <c r="A3" s="10" t="s">
        <v>70</v>
      </c>
    </row>
    <row r="4" spans="1:4" ht="12.75">
      <c r="A4" s="10"/>
      <c r="B4" s="41"/>
      <c r="C4" s="41"/>
      <c r="D4" s="41"/>
    </row>
    <row r="5" spans="1:15" ht="12.75">
      <c r="A5" s="11" t="s">
        <v>181</v>
      </c>
      <c r="B5" s="43"/>
      <c r="C5" s="43"/>
      <c r="D5" s="43"/>
      <c r="E5" s="43"/>
      <c r="F5" s="43"/>
      <c r="G5" s="43"/>
      <c r="H5" s="43"/>
      <c r="I5" s="43"/>
      <c r="J5" s="43"/>
      <c r="K5" s="43"/>
      <c r="L5" s="43"/>
      <c r="M5" s="43"/>
      <c r="N5" s="61"/>
      <c r="O5" s="43"/>
    </row>
    <row r="6" spans="1:15" ht="12.75">
      <c r="A6" s="11"/>
      <c r="B6" s="43"/>
      <c r="C6" s="43"/>
      <c r="D6" s="43"/>
      <c r="E6" s="43"/>
      <c r="F6" s="43"/>
      <c r="G6" s="43"/>
      <c r="H6" s="43"/>
      <c r="I6" s="43"/>
      <c r="J6" s="43"/>
      <c r="K6" s="43"/>
      <c r="L6" s="49" t="s">
        <v>75</v>
      </c>
      <c r="M6" s="49"/>
      <c r="N6" s="49" t="s">
        <v>75</v>
      </c>
      <c r="O6" s="43"/>
    </row>
    <row r="7" spans="1:15" ht="12.75">
      <c r="A7" s="43"/>
      <c r="B7" s="43"/>
      <c r="C7" s="43"/>
      <c r="D7" s="43"/>
      <c r="E7" s="43"/>
      <c r="F7" s="43"/>
      <c r="G7" s="43"/>
      <c r="H7" s="43"/>
      <c r="I7" s="43"/>
      <c r="J7" s="49"/>
      <c r="K7" s="49"/>
      <c r="L7" s="168" t="s">
        <v>130</v>
      </c>
      <c r="M7" s="168"/>
      <c r="N7" s="168" t="s">
        <v>130</v>
      </c>
      <c r="O7" s="43"/>
    </row>
    <row r="8" spans="1:15" ht="12.75">
      <c r="A8" s="43"/>
      <c r="B8" s="43"/>
      <c r="C8" s="43"/>
      <c r="D8" s="43"/>
      <c r="E8" s="43"/>
      <c r="F8" s="43"/>
      <c r="G8" s="43"/>
      <c r="H8" s="43"/>
      <c r="I8" s="43"/>
      <c r="J8" s="60" t="s">
        <v>579</v>
      </c>
      <c r="K8" s="60"/>
      <c r="L8" s="42" t="s">
        <v>579</v>
      </c>
      <c r="M8" s="8"/>
      <c r="N8" s="42" t="s">
        <v>301</v>
      </c>
      <c r="O8" s="43"/>
    </row>
    <row r="9" spans="1:15" ht="12.75">
      <c r="A9" s="13" t="s">
        <v>78</v>
      </c>
      <c r="B9" s="55"/>
      <c r="C9" s="55"/>
      <c r="D9" s="55"/>
      <c r="E9" s="55"/>
      <c r="F9" s="55"/>
      <c r="G9" s="55"/>
      <c r="H9" s="55"/>
      <c r="I9" s="55"/>
      <c r="J9" s="14" t="s">
        <v>72</v>
      </c>
      <c r="K9" s="14"/>
      <c r="L9" s="50" t="s">
        <v>316</v>
      </c>
      <c r="M9" s="23"/>
      <c r="N9" s="50" t="s">
        <v>316</v>
      </c>
      <c r="O9" s="43"/>
    </row>
    <row r="11" spans="1:14" ht="12.75">
      <c r="A11" s="114" t="s">
        <v>79</v>
      </c>
      <c r="J11" s="15"/>
      <c r="K11" s="15"/>
      <c r="L11" s="15"/>
      <c r="M11" s="15"/>
      <c r="N11" s="15"/>
    </row>
    <row r="12" spans="2:14" ht="12.75">
      <c r="B12" s="1" t="s">
        <v>431</v>
      </c>
      <c r="J12" s="15"/>
      <c r="K12" s="310"/>
      <c r="L12" s="15"/>
      <c r="M12" s="15"/>
      <c r="N12" s="15"/>
    </row>
    <row r="13" spans="4:14" ht="12.75">
      <c r="D13" s="114" t="s">
        <v>114</v>
      </c>
      <c r="J13" s="399">
        <v>3648</v>
      </c>
      <c r="K13" s="398"/>
      <c r="L13" s="62">
        <v>3363</v>
      </c>
      <c r="M13" s="35"/>
      <c r="N13" s="62">
        <v>3469</v>
      </c>
    </row>
    <row r="14" spans="4:14" ht="12.75">
      <c r="D14" s="1" t="s">
        <v>432</v>
      </c>
      <c r="J14" s="400">
        <v>-67</v>
      </c>
      <c r="K14" s="398"/>
      <c r="L14" s="63">
        <v>-256</v>
      </c>
      <c r="M14" s="35"/>
      <c r="N14" s="63">
        <v>-45</v>
      </c>
    </row>
    <row r="15" spans="10:14" ht="12.75">
      <c r="J15" s="182">
        <v>3581</v>
      </c>
      <c r="K15" s="182"/>
      <c r="L15" s="15">
        <f>SUM(L13:L14)</f>
        <v>3107</v>
      </c>
      <c r="M15" s="15"/>
      <c r="N15" s="15">
        <f>SUM(N13:N14)</f>
        <v>3424</v>
      </c>
    </row>
    <row r="16" spans="2:15" ht="12.75">
      <c r="B16" s="1" t="s">
        <v>433</v>
      </c>
      <c r="J16" s="182">
        <v>341</v>
      </c>
      <c r="K16" s="182"/>
      <c r="L16" s="15">
        <v>347</v>
      </c>
      <c r="M16" s="15"/>
      <c r="N16" s="15">
        <v>336</v>
      </c>
      <c r="O16" s="20"/>
    </row>
    <row r="17" spans="2:14" ht="12.75">
      <c r="B17" s="114" t="s">
        <v>434</v>
      </c>
      <c r="D17" s="7"/>
      <c r="J17" s="184">
        <v>350</v>
      </c>
      <c r="K17" s="184"/>
      <c r="L17" s="35">
        <v>353</v>
      </c>
      <c r="M17" s="15"/>
      <c r="N17" s="35">
        <v>348</v>
      </c>
    </row>
    <row r="18" spans="10:14" ht="12.75">
      <c r="J18" s="185">
        <f>SUM(J15:J17)</f>
        <v>4272</v>
      </c>
      <c r="K18" s="185"/>
      <c r="L18" s="17">
        <f>SUM(L15:L17)</f>
        <v>3807</v>
      </c>
      <c r="M18" s="17"/>
      <c r="N18" s="17">
        <f>SUM(N15:N17)</f>
        <v>4108</v>
      </c>
    </row>
    <row r="19" spans="10:14" ht="12.75">
      <c r="J19" s="184"/>
      <c r="K19" s="184"/>
      <c r="L19" s="35"/>
      <c r="M19" s="35"/>
      <c r="N19" s="35"/>
    </row>
    <row r="20" spans="1:14" ht="12.75">
      <c r="A20" s="1" t="s">
        <v>435</v>
      </c>
      <c r="J20" s="182"/>
      <c r="K20" s="182"/>
      <c r="L20" s="15"/>
      <c r="M20" s="15"/>
      <c r="N20" s="15"/>
    </row>
    <row r="21" spans="2:14" ht="12.75">
      <c r="B21" s="114" t="s">
        <v>105</v>
      </c>
      <c r="J21" s="182"/>
      <c r="K21" s="182"/>
      <c r="L21" s="15"/>
      <c r="M21" s="15"/>
      <c r="N21" s="15"/>
    </row>
    <row r="22" spans="4:14" ht="12.75">
      <c r="D22" s="1" t="s">
        <v>436</v>
      </c>
      <c r="J22" s="182"/>
      <c r="K22" s="182"/>
      <c r="L22" s="15"/>
      <c r="M22" s="15"/>
      <c r="N22" s="15"/>
    </row>
    <row r="23" spans="5:14" ht="12.75">
      <c r="E23" s="1" t="s">
        <v>437</v>
      </c>
      <c r="J23" s="243">
        <v>1740</v>
      </c>
      <c r="K23" s="184"/>
      <c r="L23" s="62">
        <v>1956</v>
      </c>
      <c r="M23" s="15"/>
      <c r="N23" s="62">
        <v>1741</v>
      </c>
    </row>
    <row r="24" spans="5:14" ht="12.75">
      <c r="E24" s="1" t="s">
        <v>438</v>
      </c>
      <c r="J24" s="244">
        <v>931</v>
      </c>
      <c r="K24" s="184"/>
      <c r="L24" s="63">
        <v>816</v>
      </c>
      <c r="M24" s="35"/>
      <c r="N24" s="63">
        <v>842</v>
      </c>
    </row>
    <row r="25" spans="10:14" ht="12.75">
      <c r="J25" s="245">
        <f>SUM(J23:J24)</f>
        <v>2671</v>
      </c>
      <c r="K25" s="184"/>
      <c r="L25" s="64">
        <f>SUM(L23:L24)</f>
        <v>2772</v>
      </c>
      <c r="M25" s="15"/>
      <c r="N25" s="64">
        <f>SUM(N23:N24)</f>
        <v>2583</v>
      </c>
    </row>
    <row r="26" spans="4:14" ht="12.75">
      <c r="D26" s="114" t="s">
        <v>115</v>
      </c>
      <c r="J26" s="244">
        <v>-176</v>
      </c>
      <c r="K26" s="184"/>
      <c r="L26" s="63">
        <v>-144</v>
      </c>
      <c r="M26" s="15"/>
      <c r="N26" s="63">
        <v>-164</v>
      </c>
    </row>
    <row r="27" spans="4:14" ht="12.75">
      <c r="D27" s="1" t="s">
        <v>439</v>
      </c>
      <c r="J27" s="182">
        <f>SUM(J25:J26)</f>
        <v>2495</v>
      </c>
      <c r="K27" s="184"/>
      <c r="L27" s="15">
        <f>SUM(L25:L26)</f>
        <v>2628</v>
      </c>
      <c r="M27" s="15"/>
      <c r="N27" s="15">
        <f>SUM(N25:N26)</f>
        <v>2419</v>
      </c>
    </row>
    <row r="28" spans="4:14" ht="12.75">
      <c r="D28" s="114" t="s">
        <v>116</v>
      </c>
      <c r="J28" s="182">
        <v>73</v>
      </c>
      <c r="K28" s="182"/>
      <c r="L28" s="15">
        <v>77</v>
      </c>
      <c r="M28" s="15"/>
      <c r="N28" s="15">
        <v>71</v>
      </c>
    </row>
    <row r="29" spans="10:14" ht="12.75">
      <c r="J29" s="185">
        <f>SUM(J27:J28)</f>
        <v>2568</v>
      </c>
      <c r="K29" s="185"/>
      <c r="L29" s="17">
        <f>SUM(L27:L28)</f>
        <v>2705</v>
      </c>
      <c r="M29" s="17"/>
      <c r="N29" s="17">
        <f>SUM(N27:N28)</f>
        <v>2490</v>
      </c>
    </row>
    <row r="30" spans="10:14" ht="12.75">
      <c r="J30" s="184"/>
      <c r="K30" s="184"/>
      <c r="L30" s="35"/>
      <c r="M30" s="15"/>
      <c r="N30" s="35"/>
    </row>
    <row r="31" spans="1:14" ht="12.75">
      <c r="A31" s="114" t="s">
        <v>321</v>
      </c>
      <c r="J31" s="266"/>
      <c r="K31" s="266"/>
      <c r="L31" s="35"/>
      <c r="M31" s="15"/>
      <c r="N31" s="35"/>
    </row>
    <row r="32" spans="2:14" ht="12.75">
      <c r="B32" s="114" t="s">
        <v>550</v>
      </c>
      <c r="J32" s="182">
        <v>1423</v>
      </c>
      <c r="K32" s="182"/>
      <c r="L32" s="15">
        <v>1285</v>
      </c>
      <c r="M32" s="15"/>
      <c r="N32" s="15">
        <v>1358</v>
      </c>
    </row>
    <row r="33" spans="2:14" ht="12.75">
      <c r="B33" s="114" t="s">
        <v>727</v>
      </c>
      <c r="J33" s="182">
        <v>63</v>
      </c>
      <c r="K33" s="182"/>
      <c r="L33" s="15">
        <v>57</v>
      </c>
      <c r="M33" s="15"/>
      <c r="N33" s="15">
        <v>61</v>
      </c>
    </row>
    <row r="34" spans="2:14" ht="12.75">
      <c r="B34" s="114"/>
      <c r="J34" s="185">
        <f>SUM(J32:J33)</f>
        <v>1486</v>
      </c>
      <c r="K34" s="185"/>
      <c r="L34" s="401">
        <f>SUM(L32:L33)</f>
        <v>1342</v>
      </c>
      <c r="M34" s="401"/>
      <c r="N34" s="401">
        <f>SUM(N32:N33)</f>
        <v>1419</v>
      </c>
    </row>
    <row r="35" spans="10:14" ht="12.75">
      <c r="J35" s="182"/>
      <c r="K35" s="182"/>
      <c r="L35" s="15"/>
      <c r="M35" s="15"/>
      <c r="N35" s="15"/>
    </row>
    <row r="36" spans="1:14" ht="12.75">
      <c r="A36" s="1" t="s">
        <v>491</v>
      </c>
      <c r="J36" s="182"/>
      <c r="K36" s="182"/>
      <c r="L36" s="15"/>
      <c r="M36" s="15"/>
      <c r="N36" s="15"/>
    </row>
    <row r="37" spans="2:14" ht="12.75">
      <c r="B37" s="114" t="s">
        <v>117</v>
      </c>
      <c r="J37" s="182">
        <v>1399</v>
      </c>
      <c r="K37" s="182"/>
      <c r="L37" s="15">
        <v>1494</v>
      </c>
      <c r="M37" s="15"/>
      <c r="N37" s="15">
        <v>1445</v>
      </c>
    </row>
    <row r="38" spans="2:14" ht="12.75">
      <c r="B38" s="114" t="s">
        <v>118</v>
      </c>
      <c r="J38" s="182">
        <v>-2055</v>
      </c>
      <c r="K38" s="182"/>
      <c r="L38" s="15">
        <v>-2111</v>
      </c>
      <c r="M38" s="15"/>
      <c r="N38" s="15">
        <v>-1995</v>
      </c>
    </row>
    <row r="39" spans="2:15" ht="12.75">
      <c r="B39" s="114" t="s">
        <v>134</v>
      </c>
      <c r="J39" s="182">
        <v>-448</v>
      </c>
      <c r="K39" s="182"/>
      <c r="L39" s="15">
        <v>-175</v>
      </c>
      <c r="M39" s="15"/>
      <c r="N39" s="15">
        <v>-462</v>
      </c>
      <c r="O39" s="20"/>
    </row>
    <row r="40" spans="10:14" ht="12.75">
      <c r="J40" s="185">
        <f>SUM(J37:J39)</f>
        <v>-1104</v>
      </c>
      <c r="K40" s="185"/>
      <c r="L40" s="17">
        <f>SUM(L37:L39)</f>
        <v>-792</v>
      </c>
      <c r="M40" s="17"/>
      <c r="N40" s="17">
        <f>SUM(N37:N39)</f>
        <v>-1012</v>
      </c>
    </row>
    <row r="41" spans="10:14" ht="12.75">
      <c r="J41" s="184"/>
      <c r="K41" s="184"/>
      <c r="L41" s="35"/>
      <c r="M41" s="15"/>
      <c r="N41" s="35"/>
    </row>
    <row r="42" spans="1:14" ht="12.75">
      <c r="A42" s="114" t="s">
        <v>119</v>
      </c>
      <c r="J42" s="185">
        <v>7222</v>
      </c>
      <c r="K42" s="185"/>
      <c r="L42" s="17">
        <f>L18+L29+L34+L40</f>
        <v>7062</v>
      </c>
      <c r="M42" s="17"/>
      <c r="N42" s="17">
        <f>N18+N29+N34+N40</f>
        <v>7005</v>
      </c>
    </row>
    <row r="43" spans="10:14" ht="12.75">
      <c r="J43" s="35"/>
      <c r="K43" s="35"/>
      <c r="L43" s="35"/>
      <c r="M43" s="35"/>
      <c r="N43" s="35"/>
    </row>
    <row r="44" ht="12.75">
      <c r="A44" s="18" t="s">
        <v>312</v>
      </c>
    </row>
    <row r="46" spans="1:2" ht="12.75">
      <c r="A46" s="114" t="s">
        <v>492</v>
      </c>
      <c r="B46" s="114" t="s">
        <v>123</v>
      </c>
    </row>
    <row r="47" ht="12.75">
      <c r="B47" s="114" t="s">
        <v>124</v>
      </c>
    </row>
    <row r="48" ht="12.75">
      <c r="B48" s="114" t="s">
        <v>102</v>
      </c>
    </row>
    <row r="49" ht="12.75">
      <c r="B49" s="114" t="s">
        <v>142</v>
      </c>
    </row>
    <row r="50" ht="12.75">
      <c r="B50" s="114" t="s">
        <v>143</v>
      </c>
    </row>
    <row r="51" ht="12.75">
      <c r="B51" s="114"/>
    </row>
    <row r="52" spans="1:2" ht="12.75">
      <c r="A52" s="114" t="s">
        <v>493</v>
      </c>
      <c r="B52" s="114" t="s">
        <v>120</v>
      </c>
    </row>
    <row r="53" ht="12.75">
      <c r="B53" s="114" t="s">
        <v>121</v>
      </c>
    </row>
    <row r="54" ht="12.75">
      <c r="B54" s="114" t="s">
        <v>122</v>
      </c>
    </row>
    <row r="56" spans="1:2" ht="12.75">
      <c r="A56" s="114" t="s">
        <v>494</v>
      </c>
      <c r="B56" s="114" t="s">
        <v>677</v>
      </c>
    </row>
    <row r="57" ht="12.75">
      <c r="B57" s="114" t="s">
        <v>678</v>
      </c>
    </row>
    <row r="58" ht="12.75">
      <c r="B58" s="114" t="s">
        <v>763</v>
      </c>
    </row>
    <row r="60" spans="1:2" ht="12.75">
      <c r="A60" s="114" t="s">
        <v>496</v>
      </c>
      <c r="B60" s="114" t="s">
        <v>679</v>
      </c>
    </row>
    <row r="61" ht="12.75">
      <c r="B61" s="114" t="s">
        <v>251</v>
      </c>
    </row>
    <row r="62" spans="2:8" ht="12.75">
      <c r="B62" s="114" t="s">
        <v>253</v>
      </c>
      <c r="G62" s="72"/>
      <c r="H62" s="72"/>
    </row>
    <row r="63" spans="2:8" ht="12.75">
      <c r="B63" s="114" t="s">
        <v>252</v>
      </c>
      <c r="G63" s="72"/>
      <c r="H63" s="72"/>
    </row>
    <row r="65" spans="1:11" ht="12.75">
      <c r="A65" s="114" t="s">
        <v>498</v>
      </c>
      <c r="B65" s="1" t="s">
        <v>495</v>
      </c>
      <c r="J65" s="3"/>
      <c r="K65" s="3"/>
    </row>
    <row r="66" spans="1:11" ht="12.75">
      <c r="A66" s="114"/>
      <c r="J66" s="3"/>
      <c r="K66" s="3"/>
    </row>
    <row r="67" spans="1:14" ht="12.75">
      <c r="A67" s="114" t="s">
        <v>501</v>
      </c>
      <c r="B67" s="114" t="s">
        <v>144</v>
      </c>
      <c r="J67" s="60" t="s">
        <v>719</v>
      </c>
      <c r="K67" s="60"/>
      <c r="L67" s="42" t="s">
        <v>719</v>
      </c>
      <c r="M67" s="8"/>
      <c r="N67" s="42" t="s">
        <v>301</v>
      </c>
    </row>
    <row r="68" spans="10:14" ht="12.75">
      <c r="J68" s="249" t="s">
        <v>72</v>
      </c>
      <c r="K68" s="249"/>
      <c r="L68" s="48" t="s">
        <v>316</v>
      </c>
      <c r="M68" s="26"/>
      <c r="N68" s="48" t="s">
        <v>316</v>
      </c>
    </row>
    <row r="69" spans="10:11" ht="12.75">
      <c r="J69" s="3"/>
      <c r="K69" s="3"/>
    </row>
    <row r="70" spans="3:14" ht="12.75">
      <c r="C70" s="1" t="s">
        <v>497</v>
      </c>
      <c r="J70" s="182">
        <v>50</v>
      </c>
      <c r="K70" s="182"/>
      <c r="L70" s="15">
        <v>55</v>
      </c>
      <c r="M70" s="15"/>
      <c r="N70" s="15">
        <v>53</v>
      </c>
    </row>
    <row r="71" spans="3:14" ht="12.75">
      <c r="C71" s="114" t="s">
        <v>169</v>
      </c>
      <c r="J71" s="182">
        <v>6</v>
      </c>
      <c r="K71" s="182"/>
      <c r="L71" s="15">
        <v>6</v>
      </c>
      <c r="M71" s="15"/>
      <c r="N71" s="115">
        <v>6</v>
      </c>
    </row>
    <row r="72" spans="3:14" ht="12.75">
      <c r="C72" s="114" t="s">
        <v>145</v>
      </c>
      <c r="J72" s="182">
        <v>1399</v>
      </c>
      <c r="K72" s="182"/>
      <c r="L72" s="15">
        <v>1494</v>
      </c>
      <c r="M72" s="15"/>
      <c r="N72" s="53">
        <v>1445</v>
      </c>
    </row>
    <row r="73" spans="10:14" ht="12.75">
      <c r="J73" s="185">
        <f>SUM(J70:J72)</f>
        <v>1455</v>
      </c>
      <c r="K73" s="185"/>
      <c r="L73" s="17">
        <f>SUM(L70:L72)</f>
        <v>1555</v>
      </c>
      <c r="M73" s="17"/>
      <c r="N73" s="17">
        <f>SUM(N68:N72)</f>
        <v>1504</v>
      </c>
    </row>
    <row r="74" spans="10:14" ht="12.75">
      <c r="J74" s="15"/>
      <c r="K74" s="15"/>
      <c r="L74" s="15"/>
      <c r="M74" s="15"/>
      <c r="N74" s="35"/>
    </row>
    <row r="75" spans="1:14" ht="12.75">
      <c r="A75" s="114" t="s">
        <v>146</v>
      </c>
      <c r="B75" s="1" t="s">
        <v>499</v>
      </c>
      <c r="J75" s="314" t="s">
        <v>719</v>
      </c>
      <c r="K75" s="314"/>
      <c r="L75" s="58" t="s">
        <v>719</v>
      </c>
      <c r="M75" s="102"/>
      <c r="N75" s="58" t="s">
        <v>301</v>
      </c>
    </row>
    <row r="76" spans="10:14" ht="12.75">
      <c r="J76" s="315" t="s">
        <v>72</v>
      </c>
      <c r="K76" s="315"/>
      <c r="L76" s="267" t="s">
        <v>316</v>
      </c>
      <c r="M76" s="268"/>
      <c r="N76" s="267" t="s">
        <v>316</v>
      </c>
    </row>
    <row r="77" spans="10:14" ht="12.75">
      <c r="J77" s="314"/>
      <c r="K77" s="314"/>
      <c r="L77" s="58"/>
      <c r="M77" s="268"/>
      <c r="N77" s="58"/>
    </row>
    <row r="78" spans="2:14" ht="12.75">
      <c r="B78" s="114" t="s">
        <v>148</v>
      </c>
      <c r="J78" s="309">
        <v>403</v>
      </c>
      <c r="K78" s="309"/>
      <c r="L78" s="15">
        <v>364</v>
      </c>
      <c r="M78" s="15"/>
      <c r="N78" s="15">
        <v>432</v>
      </c>
    </row>
    <row r="79" spans="2:14" ht="12.75">
      <c r="B79" s="114" t="s">
        <v>255</v>
      </c>
      <c r="J79" s="309"/>
      <c r="K79" s="309"/>
      <c r="L79" s="15"/>
      <c r="M79" s="15"/>
      <c r="N79" s="35"/>
    </row>
    <row r="80" spans="4:14" ht="12.75">
      <c r="D80" s="114" t="s">
        <v>761</v>
      </c>
      <c r="J80" s="309">
        <v>-2458</v>
      </c>
      <c r="K80" s="309"/>
      <c r="L80" s="15">
        <v>-2475</v>
      </c>
      <c r="M80" s="15"/>
      <c r="N80" s="15">
        <v>-2427</v>
      </c>
    </row>
    <row r="81" spans="4:14" ht="12.75">
      <c r="D81" s="114" t="s">
        <v>762</v>
      </c>
      <c r="J81" s="182">
        <v>-138</v>
      </c>
      <c r="K81" s="182"/>
      <c r="L81" s="15">
        <v>-151</v>
      </c>
      <c r="M81" s="15"/>
      <c r="N81" s="15">
        <v>-140</v>
      </c>
    </row>
    <row r="82" spans="10:14" ht="12.75">
      <c r="J82" s="185">
        <f>SUM(J78:J81)</f>
        <v>-2193</v>
      </c>
      <c r="K82" s="185"/>
      <c r="L82" s="17">
        <f>L78+L80+L81</f>
        <v>-2262</v>
      </c>
      <c r="M82" s="17"/>
      <c r="N82" s="17">
        <f>SUM(N78:N81)</f>
        <v>-2135</v>
      </c>
    </row>
    <row r="84" spans="1:13" ht="12.75">
      <c r="A84" s="114" t="s">
        <v>147</v>
      </c>
      <c r="B84" s="114" t="s">
        <v>485</v>
      </c>
      <c r="C84" s="72"/>
      <c r="D84" s="72"/>
      <c r="E84" s="72"/>
      <c r="F84" s="72"/>
      <c r="G84" s="72"/>
      <c r="H84" s="72"/>
      <c r="I84" s="72"/>
      <c r="J84" s="72"/>
      <c r="K84" s="72"/>
      <c r="L84" s="72"/>
      <c r="M84" s="72"/>
    </row>
    <row r="85" spans="2:13" ht="12.75">
      <c r="B85" s="114" t="s">
        <v>359</v>
      </c>
      <c r="C85" s="72"/>
      <c r="D85" s="72"/>
      <c r="E85" s="72"/>
      <c r="F85" s="72"/>
      <c r="G85" s="72"/>
      <c r="H85" s="72"/>
      <c r="I85" s="72"/>
      <c r="J85" s="72"/>
      <c r="K85" s="72"/>
      <c r="L85" s="72"/>
      <c r="M85" s="72"/>
    </row>
    <row r="86" spans="2:13" ht="12.75">
      <c r="B86" s="114" t="s">
        <v>377</v>
      </c>
      <c r="C86" s="72"/>
      <c r="D86" s="72"/>
      <c r="E86" s="72"/>
      <c r="F86" s="72"/>
      <c r="G86" s="72"/>
      <c r="H86" s="72"/>
      <c r="I86" s="72"/>
      <c r="J86" s="72"/>
      <c r="K86" s="72"/>
      <c r="L86" s="72"/>
      <c r="M86" s="72"/>
    </row>
    <row r="87" spans="2:13" ht="12.75">
      <c r="B87" s="114" t="s">
        <v>254</v>
      </c>
      <c r="C87" s="72"/>
      <c r="D87" s="72"/>
      <c r="E87" s="72"/>
      <c r="F87" s="72"/>
      <c r="G87" s="72"/>
      <c r="H87" s="72"/>
      <c r="I87" s="72"/>
      <c r="J87" s="72"/>
      <c r="K87" s="72"/>
      <c r="L87" s="72"/>
      <c r="M87" s="72"/>
    </row>
    <row r="89" spans="1:2" ht="12.75">
      <c r="A89" s="114" t="s">
        <v>131</v>
      </c>
      <c r="B89" s="114" t="s">
        <v>132</v>
      </c>
    </row>
    <row r="90" ht="12.75">
      <c r="B90" s="114" t="s">
        <v>133</v>
      </c>
    </row>
  </sheetData>
  <printOptions horizontalCentered="1"/>
  <pageMargins left="0.7480314960629921" right="0.7480314960629921" top="0.7086614173228347" bottom="0.4724409448818898"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renata.feitosa</cp:lastModifiedBy>
  <cp:lastPrinted>2004-07-26T16:26:14Z</cp:lastPrinted>
  <dcterms:created xsi:type="dcterms:W3CDTF">2003-07-21T14:22:46Z</dcterms:created>
  <dcterms:modified xsi:type="dcterms:W3CDTF">2005-10-19T12:22:01Z</dcterms:modified>
  <cp:category/>
  <cp:version/>
  <cp:contentType/>
  <cp:contentStatus/>
</cp:coreProperties>
</file>