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25" windowWidth="15075" windowHeight="8670" tabRatio="588" activeTab="0"/>
  </bookViews>
  <sheets>
    <sheet name="Summary" sheetId="1" r:id="rId1"/>
    <sheet name="APConsolP&amp;L" sheetId="2" r:id="rId2"/>
    <sheet name="NewBus" sheetId="3" r:id="rId3"/>
    <sheet name="APOpProfit" sheetId="4" r:id="rId4"/>
    <sheet name="APBalSheet" sheetId="5" r:id="rId5"/>
    <sheet name="APSHFunds" sheetId="6" r:id="rId6"/>
    <sheet name="AP Assumps" sheetId="7" r:id="rId7"/>
    <sheet name="APNotes" sheetId="8" r:id="rId8"/>
    <sheet name="MSBConsolP&amp;l" sheetId="9" r:id="rId9"/>
    <sheet name="MSBOpProfit" sheetId="10" r:id="rId10"/>
    <sheet name="Funds Flow" sheetId="11" r:id="rId11"/>
  </sheets>
  <definedNames>
    <definedName name="_C1_NOTES12_13">#REF!</definedName>
    <definedName name="_C2_NOTES14_17">#REF!</definedName>
    <definedName name="_C3_NOTES18_24">#REF!</definedName>
    <definedName name="_C4_NOTES23_27">#REF!</definedName>
    <definedName name="_C5_NOTES27_28">#REF!</definedName>
    <definedName name="_C6_NOTES29_30">#REF!</definedName>
    <definedName name="_C7_NOTES31_33">#REF!</definedName>
    <definedName name="A2_CONTENTS">#REF!</definedName>
    <definedName name="A3_TECH_GB">#REF!</definedName>
    <definedName name="A4_TECH_LT">#REF!</definedName>
    <definedName name="A5_NON_TECH">#REF!</definedName>
    <definedName name="A6_REC_GAINS">#REF!</definedName>
    <definedName name="A7_CONSOL_BS1">#REF!</definedName>
    <definedName name="A8_CONSOL_BS2">#REF!</definedName>
    <definedName name="A9_COY_BS">#REF!</definedName>
    <definedName name="B1_CASHFLOW">#REF!</definedName>
    <definedName name="B6_SEG_ANAL1">#REF!</definedName>
    <definedName name="B7_SEG_ANAL2">#REF!</definedName>
    <definedName name="B8_NOTES3_TO_7">#REF!</definedName>
    <definedName name="B9_NOTES8_TO_11">#REF!</definedName>
    <definedName name="D1_SODR">#REF!</definedName>
    <definedName name="D2_5YR1">#REF!</definedName>
    <definedName name="D3_5YR2">#REF!</definedName>
    <definedName name="D4_ACCRUALS1">#REF!</definedName>
    <definedName name="D5_ACCRUALS2">#REF!</definedName>
    <definedName name="D6_ACCRUALS3">#REF!</definedName>
    <definedName name="D7_ACCRUALS4">#REF!</definedName>
    <definedName name="D8_ACCRUALS5">#REF!</definedName>
    <definedName name="E1_FINCAL">#REF!</definedName>
    <definedName name="_xlnm.Print_Area" localSheetId="6">'AP Assumps'!$A$1:$M$54</definedName>
    <definedName name="_xlnm.Print_Area" localSheetId="4">'APBalSheet'!$A$1:$O$53</definedName>
    <definedName name="_xlnm.Print_Area" localSheetId="1">'APConsolP&amp;L'!$A$1:$M$53</definedName>
    <definedName name="_xlnm.Print_Area" localSheetId="7">'APNotes'!$A$1:$L$55</definedName>
    <definedName name="_xlnm.Print_Area" localSheetId="3">'APOpProfit'!$A$1:$N$53</definedName>
    <definedName name="_xlnm.Print_Area" localSheetId="5">'APSHFunds'!$A$1:$N$31</definedName>
    <definedName name="_xlnm.Print_Area" localSheetId="10">'Funds Flow'!$A$1:$N$37</definedName>
    <definedName name="_xlnm.Print_Area" localSheetId="8">'MSBConsolP&amp;l'!$A$1:$O$57</definedName>
    <definedName name="_xlnm.Print_Area" localSheetId="9">'MSBOpProfit'!$A$1:$N$49</definedName>
    <definedName name="_xlnm.Print_Area" localSheetId="2">'NewBus'!$A$1:$O$67</definedName>
    <definedName name="_xlnm.Print_Area" localSheetId="0">'Summary'!$A$1:$N$47</definedName>
    <definedName name="XFIVE">#REF!</definedName>
    <definedName name="XFOUR">#REF!</definedName>
    <definedName name="XONE">#REF!</definedName>
    <definedName name="XPRINT1">#REF!</definedName>
    <definedName name="XPRINTALL">#REF!</definedName>
    <definedName name="XSIX">#REF!</definedName>
    <definedName name="XTHREE">#REF!</definedName>
    <definedName name="XTWO">#REF!</definedName>
    <definedName name="Z_FB6D2541_14AF_11D2_A7E7_0000F65A714E_.wvu.Cols" localSheetId="1" hidden="1">'APConsolP&amp;L'!#REF!</definedName>
    <definedName name="Z_FB6D2541_14AF_11D2_A7E7_0000F65A714E_.wvu.PrintArea" localSheetId="5" hidden="1">'APSHFunds'!$A:$XFD</definedName>
    <definedName name="Z_FB6D2541_14AF_11D2_A7E7_0000F65A714E_.wvu.PrintArea" localSheetId="10" hidden="1">'Funds Flow'!$A$1:$K$1</definedName>
    <definedName name="Z_FB6D2541_14AF_11D2_A7E7_0000F65A714E_.wvu.PrintArea" localSheetId="8" hidden="1">'MSBConsolP&amp;l'!$A$1:$O$53</definedName>
    <definedName name="Z_FB6D2541_14AF_11D2_A7E7_0000F65A714E_.wvu.PrintArea" localSheetId="9" hidden="1">'MSBOpProfit'!$A$4:$N$36</definedName>
    <definedName name="Z_FB6D2541_14AF_11D2_A7E7_0000F65A714E_.wvu.PrintArea" localSheetId="0" hidden="1">'Summary'!$A$1:$N$49</definedName>
    <definedName name="Z_FB6D2541_14AF_11D2_A7E7_0000F65A714E_.wvu.Rows" localSheetId="8" hidden="1">'MSBConsolP&amp;l'!$1:$1</definedName>
  </definedNames>
  <calcPr fullCalcOnLoad="1"/>
</workbook>
</file>

<file path=xl/sharedStrings.xml><?xml version="1.0" encoding="utf-8"?>
<sst xmlns="http://schemas.openxmlformats.org/spreadsheetml/2006/main" count="685" uniqueCount="351">
  <si>
    <t>Movement in Net Borrowings</t>
  </si>
  <si>
    <t>Central funds</t>
  </si>
  <si>
    <t>Holding Company net funds movement</t>
  </si>
  <si>
    <t>Holding Company net funds movement (as above)</t>
  </si>
  <si>
    <t>Net core structural borrowings at beginning of period</t>
  </si>
  <si>
    <t>Net core structural borrowings at end of period</t>
  </si>
  <si>
    <t>Holding Company cash and short-term investments less short-term borrowings</t>
  </si>
  <si>
    <t>Notes on the Statutory Basis Results</t>
  </si>
  <si>
    <t>Future bonus rates have been set at levels which would fully utilise the assets of the with-profits fund over the lifetime of the</t>
  </si>
  <si>
    <t xml:space="preserve">      Long-term business</t>
  </si>
  <si>
    <t xml:space="preserve">    Investment products</t>
  </si>
  <si>
    <t xml:space="preserve">An analysis of banking business liabilities is set out below: </t>
  </si>
  <si>
    <t xml:space="preserve">   30 June</t>
  </si>
  <si>
    <t>ended 30 June</t>
  </si>
  <si>
    <t>Prudential Asia</t>
  </si>
  <si>
    <t>Results Analysis by Business Area</t>
  </si>
  <si>
    <t>Long-term business</t>
  </si>
  <si>
    <t>Development expenses</t>
  </si>
  <si>
    <t>Dividends</t>
  </si>
  <si>
    <t>New share capital subscribed</t>
  </si>
  <si>
    <t>Timing differences and other items</t>
  </si>
  <si>
    <t>Exchange movements</t>
  </si>
  <si>
    <t>Shareholders' capital and reserves at beginning of period</t>
  </si>
  <si>
    <t>Shareholders' capital and reserves at end of period</t>
  </si>
  <si>
    <t>Tax</t>
  </si>
  <si>
    <t>Average number of shares</t>
  </si>
  <si>
    <t>Total</t>
  </si>
  <si>
    <t>New business</t>
  </si>
  <si>
    <t>Business in force</t>
  </si>
  <si>
    <t>30 June</t>
  </si>
  <si>
    <t>Summarised Consolidated Balance Sheet</t>
  </si>
  <si>
    <t>Equities</t>
  </si>
  <si>
    <t>Fixed income securities</t>
  </si>
  <si>
    <t>Properties</t>
  </si>
  <si>
    <t>Deposits with credit institutions</t>
  </si>
  <si>
    <t>Assets held to cover linked liabilities</t>
  </si>
  <si>
    <t xml:space="preserve">Less: shareholders' accrued interest in the long-term business </t>
  </si>
  <si>
    <t>Total net assets</t>
  </si>
  <si>
    <t>Share capital</t>
  </si>
  <si>
    <t>Share premium</t>
  </si>
  <si>
    <t xml:space="preserve">Statutory basis retained profit </t>
  </si>
  <si>
    <t>Additional reserves on the achieved profits basis</t>
  </si>
  <si>
    <t>Comprising:</t>
  </si>
  <si>
    <t>Short-term fluctuations in investment returns</t>
  </si>
  <si>
    <t>Amortisation of goodwill</t>
  </si>
  <si>
    <t>Represented by:</t>
  </si>
  <si>
    <t>Goodwill</t>
  </si>
  <si>
    <t>Adjustment for amortisation of goodwill</t>
  </si>
  <si>
    <t>Long-term business and investment products</t>
  </si>
  <si>
    <t>Investment return and other income</t>
  </si>
  <si>
    <t>Banking business assets</t>
  </si>
  <si>
    <t>Results Summary</t>
  </si>
  <si>
    <t>M&amp;G</t>
  </si>
  <si>
    <t>Egg</t>
  </si>
  <si>
    <t>Prudential Europe</t>
  </si>
  <si>
    <t>Broker dealer and fund management</t>
  </si>
  <si>
    <t>Basic Earnings Per Share</t>
  </si>
  <si>
    <t>Diluted Earnings Per Share</t>
  </si>
  <si>
    <t>Dividend Per Share</t>
  </si>
  <si>
    <t>Movement in Shareholders' Capital and Reserves</t>
  </si>
  <si>
    <t>31 December</t>
  </si>
  <si>
    <t>Jackson National Life</t>
  </si>
  <si>
    <t>Deferred acquisition costs</t>
  </si>
  <si>
    <t>Dividend payable</t>
  </si>
  <si>
    <t>Minority interests</t>
  </si>
  <si>
    <t>2001 £m</t>
  </si>
  <si>
    <t>UK Insurance Operations</t>
  </si>
  <si>
    <t>UK Operations</t>
  </si>
  <si>
    <t>Summarised Consolidated Profit and Loss Account</t>
  </si>
  <si>
    <t>Group Total</t>
  </si>
  <si>
    <t>Profit for the period after minority interests</t>
  </si>
  <si>
    <t>Banking deposit balances</t>
  </si>
  <si>
    <t>US Operations</t>
  </si>
  <si>
    <t>Other Income and Expenditure</t>
  </si>
  <si>
    <t>STATUTORY BASIS RESULTS</t>
  </si>
  <si>
    <t>Profit for the period before minority interests</t>
  </si>
  <si>
    <t>FUNDS FLOW</t>
  </si>
  <si>
    <t xml:space="preserve">Other Income and Expenditure </t>
  </si>
  <si>
    <t>Other operating results</t>
  </si>
  <si>
    <t>Investments in respect of non-linked business:</t>
  </si>
  <si>
    <t>Other investments (principally mortgages and loans)</t>
  </si>
  <si>
    <t>Obligations of Jackson National Life under sale and repurchase and lending agreements</t>
  </si>
  <si>
    <t>Shareholders' capital and reserves - achieved profits basis</t>
  </si>
  <si>
    <t>Shareholders' Capital and Reserves</t>
  </si>
  <si>
    <t>Holding Company Funds Statement</t>
  </si>
  <si>
    <t>ACHIEVED PROFITS BASIS RESULTS</t>
  </si>
  <si>
    <t xml:space="preserve">Business in force </t>
  </si>
  <si>
    <t xml:space="preserve">Long-term business </t>
  </si>
  <si>
    <t>Comprising</t>
  </si>
  <si>
    <t>Shareholders' funds</t>
  </si>
  <si>
    <t>Interest payable on core structural borrowings of shareholder financed operations</t>
  </si>
  <si>
    <t xml:space="preserve">Banking business liabilities </t>
  </si>
  <si>
    <t>Operating profit before amortisation of goodwill and exceptional items</t>
  </si>
  <si>
    <t>before amortisation of goodwill and exceptional items</t>
  </si>
  <si>
    <t xml:space="preserve">       -</t>
  </si>
  <si>
    <t>Statutory Basis Results</t>
  </si>
  <si>
    <t xml:space="preserve">UK Operations </t>
  </si>
  <si>
    <t xml:space="preserve">Prudential Asia </t>
  </si>
  <si>
    <t>(2.4)p</t>
  </si>
  <si>
    <t>12.1p</t>
  </si>
  <si>
    <t>1,976m</t>
  </si>
  <si>
    <t xml:space="preserve">Development expenses </t>
  </si>
  <si>
    <t>Analysed as profits (losses) from:</t>
  </si>
  <si>
    <t>19.4p</t>
  </si>
  <si>
    <t>£168bn</t>
  </si>
  <si>
    <t>Core structural borrowings of shareholder financed operations</t>
  </si>
  <si>
    <t>1,982m</t>
  </si>
  <si>
    <t>Merger break fee (net of related expenses)</t>
  </si>
  <si>
    <t>Adjustment for post-tax merger break fee (net of related expenses)</t>
  </si>
  <si>
    <t xml:space="preserve">Prudential Europe </t>
  </si>
  <si>
    <t xml:space="preserve">The achieved profits basis results include the results of the Group's long-term insurance operations on the achieved profits </t>
  </si>
  <si>
    <t>Note</t>
  </si>
  <si>
    <t>Insurance technical provisions (net of reinsurance) and fund for future</t>
  </si>
  <si>
    <t>appropriations, less shareholders' accrued interest</t>
  </si>
  <si>
    <t xml:space="preserve">Statutory basis operating profit after tax and related minority interests </t>
  </si>
  <si>
    <t>UK re-engineering costs</t>
  </si>
  <si>
    <t>£6.9bn</t>
  </si>
  <si>
    <t xml:space="preserve">UK re-engineering costs </t>
  </si>
  <si>
    <t>(1)</t>
  </si>
  <si>
    <t>8.7p</t>
  </si>
  <si>
    <t>2002 £m</t>
  </si>
  <si>
    <t>PRUDENTIAL PLC 2002 UNAUDITED INTERIM RESULTS</t>
  </si>
  <si>
    <t>41.9p</t>
  </si>
  <si>
    <t>£8.15bn</t>
  </si>
  <si>
    <t>23.3p</t>
  </si>
  <si>
    <t>25.4p</t>
  </si>
  <si>
    <t>£163bn</t>
  </si>
  <si>
    <t>£6.5bn</t>
  </si>
  <si>
    <t>Adjustment for post-tax effect of change in economic assumptions</t>
  </si>
  <si>
    <t>(16.0)p</t>
  </si>
  <si>
    <t>(4.8)p</t>
  </si>
  <si>
    <t>(48.9)p</t>
  </si>
  <si>
    <t>16.8p</t>
  </si>
  <si>
    <t>Group Head Office</t>
  </si>
  <si>
    <t>Asia Regional Head Office</t>
  </si>
  <si>
    <t>Borrowings to support short-term fixed income securities reinvestment programme</t>
  </si>
  <si>
    <t>Deferred tax</t>
  </si>
  <si>
    <t>Fund for future appropriations</t>
  </si>
  <si>
    <t>As originally reported</t>
  </si>
  <si>
    <t>Prior year adjustments on implementation of FRS 19 on deferred tax</t>
  </si>
  <si>
    <t>As restated</t>
  </si>
  <si>
    <t>listed above, this basis is appropriate for the Group's Asian operations.</t>
  </si>
  <si>
    <t>UK equities</t>
  </si>
  <si>
    <t>Overseas equities</t>
  </si>
  <si>
    <t>7.5% to 7.8%</t>
  </si>
  <si>
    <t>Property</t>
  </si>
  <si>
    <t>Gilts</t>
  </si>
  <si>
    <t>Corporate bonds</t>
  </si>
  <si>
    <t>PAC with-profits fund assets</t>
  </si>
  <si>
    <t>Expected long-term rate of inflation</t>
  </si>
  <si>
    <t>Pension business (where no tax applies)</t>
  </si>
  <si>
    <t xml:space="preserve">Life business </t>
  </si>
  <si>
    <t xml:space="preserve">Risk discount rate </t>
  </si>
  <si>
    <t>Expected long-term spread between earned rate and rate credited to policyholders</t>
  </si>
  <si>
    <t xml:space="preserve">Prudential Asia  </t>
  </si>
  <si>
    <t>Weighted expected long-term rate of inflation</t>
  </si>
  <si>
    <t xml:space="preserve">Weighted risk discount rate </t>
  </si>
  <si>
    <t>Continuing operations</t>
  </si>
  <si>
    <t>(15.6)p</t>
  </si>
  <si>
    <t>19.7p</t>
  </si>
  <si>
    <t>1,978m</t>
  </si>
  <si>
    <t>19.6p</t>
  </si>
  <si>
    <t>Achieved Profits Basis Results</t>
  </si>
  <si>
    <t>Operating profit from continuing operations</t>
  </si>
  <si>
    <t>Discontinued UK general business operations</t>
  </si>
  <si>
    <t xml:space="preserve">-  </t>
  </si>
  <si>
    <t>Profit on sale of UK general business operations</t>
  </si>
  <si>
    <t>Operating earnings per share</t>
  </si>
  <si>
    <t>Effect of change in economic assumptions</t>
  </si>
  <si>
    <t xml:space="preserve">  ended 30 June</t>
  </si>
  <si>
    <t xml:space="preserve">         ended 30 June</t>
  </si>
  <si>
    <t>Restated</t>
  </si>
  <si>
    <t>Insurance Operations:</t>
  </si>
  <si>
    <t>Corporate expenditure:</t>
  </si>
  <si>
    <t>Operating profit from continuing operations before amortisation of</t>
  </si>
  <si>
    <t>goodwill and exceptional items</t>
  </si>
  <si>
    <t>Balance sheet comparatives for 30 June 2001 have been restated to reflect the implementation of FRS19 on deferred tax.  As a</t>
  </si>
  <si>
    <t xml:space="preserve">UK Operations: </t>
  </si>
  <si>
    <t>Other operations (including central goodwill and borrowings)</t>
  </si>
  <si>
    <t>Additional Notes on the Supplementary Achieved Profits Basis Results</t>
  </si>
  <si>
    <t>(2)</t>
  </si>
  <si>
    <t xml:space="preserve">basis.  The operating profit from new business represents the profitability of new long-term insurance business written in the </t>
  </si>
  <si>
    <t>(3)</t>
  </si>
  <si>
    <t>(4)</t>
  </si>
  <si>
    <t>(5)</t>
  </si>
  <si>
    <t>(6)</t>
  </si>
  <si>
    <t xml:space="preserve">its UK subsidiary, on 4 January 2002 for a consideration of £353m.  After allowing for the costs of sale and other related items, </t>
  </si>
  <si>
    <t>The Company adopted FRS 19 on deferred tax in its 2001 Full Year financial statements.  Comparative figures for the 2001</t>
  </si>
  <si>
    <t>Half Year in this Report have been restated accordingly.</t>
  </si>
  <si>
    <t>13 September 2002.  A scrip dividend alternative will be offered to shareholders.</t>
  </si>
  <si>
    <t>Retained profit (loss) for the period</t>
  </si>
  <si>
    <t>Based on operating profit after tax and related minority interests before amortisation</t>
  </si>
  <si>
    <t>Adjustment from post-tax long-term investment returns to post-tax actual investment</t>
  </si>
  <si>
    <t>returns (after related minority interests)</t>
  </si>
  <si>
    <t xml:space="preserve">   Half Year</t>
  </si>
  <si>
    <t>Full Year</t>
  </si>
  <si>
    <t>Operating profit for insurance operations includes investment returns at the expected long-term rate of return.  For the purposes</t>
  </si>
  <si>
    <t>of the presentation shown above, to be consistent with the alternative earnings per share, operating profit excludes amortisation</t>
  </si>
  <si>
    <t xml:space="preserve">             Half Year</t>
  </si>
  <si>
    <t>Adjustment for post-tax profit on sale of UK general business operations</t>
  </si>
  <si>
    <t>Operating Profit before Amortisation of Goodwill and Exceptional Items</t>
  </si>
  <si>
    <t>Half Year</t>
  </si>
  <si>
    <t>Insurance technical provisions (net of reinsurance):</t>
  </si>
  <si>
    <t>Shareholders' capital and reserves - statutory basis</t>
  </si>
  <si>
    <t xml:space="preserve">                  Half Year</t>
  </si>
  <si>
    <t>Net (decrease) increase in shareholders' capital and reserves</t>
  </si>
  <si>
    <t>General business</t>
  </si>
  <si>
    <t>The achieved profits basis results for 2002 and the 2001 Full Year have been prepared in accordance with the guidance issued</t>
  </si>
  <si>
    <t>by the Association of British Insurers in December 2001 "Supplementary Reporting for long-term insurance business (the achieved</t>
  </si>
  <si>
    <t>Asian operations, the active basis is appropriate for business written in Japan and Korea and for US dollar denominated business</t>
  </si>
  <si>
    <t>written in Hong Kong.</t>
  </si>
  <si>
    <t xml:space="preserve">An exception to this general rule is that for countries where long-term fixed income markets are underdeveloped, investment return </t>
  </si>
  <si>
    <t xml:space="preserve">assumptions and risk discount rates should be based on an assessment of long-term economic conditions.  Except for the countries </t>
  </si>
  <si>
    <t>Under this guidance, the basis for setting long-term expected rates of return on investments and risk discount rates are, for most</t>
  </si>
  <si>
    <t>countries, set by reference to period end rates of return on fixed income securities.  This "active" basis of assumption setting has</t>
  </si>
  <si>
    <t>been applied in preparing the results of the Group's UK, US, and European long-term business operations.  For the Group's</t>
  </si>
  <si>
    <t>profits method)".</t>
  </si>
  <si>
    <t>the new guidance.</t>
  </si>
  <si>
    <t>For previous periods, the achieved profits basis results for all of the Group's operations were calculated by using expected</t>
  </si>
  <si>
    <t xml:space="preserve">The key economic assumptions are set out below: </t>
  </si>
  <si>
    <t>Pre-tax expected long-term nominal rate of investment return:</t>
  </si>
  <si>
    <t>Post-tax expected long-term nominal rate of return:</t>
  </si>
  <si>
    <t>US Operations (Jackson National Life)</t>
  </si>
  <si>
    <t xml:space="preserve">Weighted pre-tax expected long-term nominal rate of investment return </t>
  </si>
  <si>
    <t>The achieved profits basis results for the 2002 and 2001 Half Years are unaudited.  The results for the 2002 Half Year have</t>
  </si>
  <si>
    <t>been prepared using the same principal assumptions as were used for the 2001 Full Year.  The results for the 2001 Full Year</t>
  </si>
  <si>
    <t>have been derived from the achieved profits basis supplement to the Company's statutory accounts for that year.  The</t>
  </si>
  <si>
    <t>supplement included an unqualified review report from the auditors.</t>
  </si>
  <si>
    <t>period.  The operating profit from business in force represents the profitability of business in force at the start of the period</t>
  </si>
  <si>
    <t>with, for Asia, the statutory basis results of non-insurance operations.  These results are combined with the statutory basis</t>
  </si>
  <si>
    <t>results of the Group's other operations, including unit trusts, mutual funds and other non-insurance investment management</t>
  </si>
  <si>
    <t>The proportion of surplus allocated to shareholders from the UK with-profits business has been based on the present value of 10%.</t>
  </si>
  <si>
    <t>(7)</t>
  </si>
  <si>
    <t>business.  In the directors' opinion, the achieved profits basis provides a more realistic reflection of the performance of the</t>
  </si>
  <si>
    <t>(8)</t>
  </si>
  <si>
    <t xml:space="preserve">An analysis of long-term business gross premiums written and investment product sales by product provider is set out below: </t>
  </si>
  <si>
    <t>Half Year ended 30 June</t>
  </si>
  <si>
    <t>Total UK Operations</t>
  </si>
  <si>
    <t>Operating profit before amortisation of goodwill and exceptional items:</t>
  </si>
  <si>
    <t>Profit on ordinary activities before tax (including actual investment returns)</t>
  </si>
  <si>
    <t>Net increase (decrease) in shareholders' capital and reserves</t>
  </si>
  <si>
    <t>Merger break fee (net of related expenses and tax)</t>
  </si>
  <si>
    <t xml:space="preserve">Acquisition of new businesses </t>
  </si>
  <si>
    <t>Reinvestment in existing businesses</t>
  </si>
  <si>
    <t>Accrued expenses and tax on merger break fee</t>
  </si>
  <si>
    <t>Single</t>
  </si>
  <si>
    <t>Regular</t>
  </si>
  <si>
    <t>Individual pensions</t>
  </si>
  <si>
    <t>Corporate pensions</t>
  </si>
  <si>
    <t>Life</t>
  </si>
  <si>
    <t>Annuities</t>
  </si>
  <si>
    <t>Department of Social Security rebate business</t>
  </si>
  <si>
    <t>Fixed annuities</t>
  </si>
  <si>
    <t>Variable annuities</t>
  </si>
  <si>
    <t>Guaranteed Investment Contracts</t>
  </si>
  <si>
    <t>Basis of Preparation of Results</t>
  </si>
  <si>
    <t>The Company completed the transfer of its UK general business operations to Winterthur Insurance and Churchill group,</t>
  </si>
  <si>
    <t xml:space="preserve">long-term equilibrium rates of return and discount rates.  Comparative results for the 2001 Half Year have not been restated for   </t>
  </si>
  <si>
    <t>Intermediated distribution</t>
  </si>
  <si>
    <t>Direct distribution</t>
  </si>
  <si>
    <t>Closed Direct Sales Force distribution</t>
  </si>
  <si>
    <t>13.1p</t>
  </si>
  <si>
    <t>(3.4)p</t>
  </si>
  <si>
    <t>consequence, the provision for deferred tax at 30 June 2001 has increased by £1,974m.  This increase in provision is matched by</t>
  </si>
  <si>
    <t>the shareholders' accrued interest in the long-term business, and £46m in technical provisions.  These adjustments relate almost</t>
  </si>
  <si>
    <t>TOTAL INSURANCE AND INVESTMENT NEW BUSINESS</t>
  </si>
  <si>
    <t>Insurance Products</t>
  </si>
  <si>
    <t xml:space="preserve">Gross Inflows </t>
  </si>
  <si>
    <t>Redemptions</t>
  </si>
  <si>
    <t>Profit (loss) on ordinary activities before tax (including actual investment returns)</t>
  </si>
  <si>
    <t xml:space="preserve">The Prudential Asia weighted economic assumptions have been determined by weighting each country's assumptions </t>
  </si>
  <si>
    <t>of goodwill and exceptional items of £227m (£258m and £460m)</t>
  </si>
  <si>
    <t>11.4p</t>
  </si>
  <si>
    <t>(2.5)p</t>
  </si>
  <si>
    <t>(5.0)p</t>
  </si>
  <si>
    <t>17.3p</t>
  </si>
  <si>
    <t>21.2p</t>
  </si>
  <si>
    <t>Based on profit for the period after minority interests of £422m (£384m and £389m)</t>
  </si>
  <si>
    <t>£8.3bn</t>
  </si>
  <si>
    <t>Other Income and Expenditure (including development expenses)</t>
  </si>
  <si>
    <t>Profit (loss) on ordinary activities before tax</t>
  </si>
  <si>
    <t>Insurance and Investment Funds under Management</t>
  </si>
  <si>
    <t xml:space="preserve">Banking Deposit Balances under Management </t>
  </si>
  <si>
    <t xml:space="preserve">of goodwill and the profit on sale of UK general business operations.  The directors believe that operating profit, as adjusted for </t>
  </si>
  <si>
    <t>basis of presentation has been adopted consistently throughout the Interim Report.</t>
  </si>
  <si>
    <t>1,986m</t>
  </si>
  <si>
    <t>Profit (loss) for the period before minority interests</t>
  </si>
  <si>
    <t>Profit (loss) for the period after minority interests</t>
  </si>
  <si>
    <t>Other net (liabilities) assets</t>
  </si>
  <si>
    <t xml:space="preserve">reductions of £1,880m in the fund for future appropriations, £51m in shareholders' capital and reserves, less £3m reduction in </t>
  </si>
  <si>
    <t>by reference to the Achieved Profits basis operating results for new business written in the relevant period.</t>
  </si>
  <si>
    <t>Group's long-term insurance operations than results under the statutory basis.</t>
  </si>
  <si>
    <t>Debt securities issued and other liabilities</t>
  </si>
  <si>
    <t>Exchange translation gains (losses)</t>
  </si>
  <si>
    <t>Core structural borrowings of shareholder financed operations:</t>
  </si>
  <si>
    <t xml:space="preserve">    Investment Products</t>
  </si>
  <si>
    <t xml:space="preserve">             -</t>
  </si>
  <si>
    <t xml:space="preserve">       Annual Premium Equivalents</t>
  </si>
  <si>
    <t>Total UK Insurance Operations</t>
  </si>
  <si>
    <t>Annual Premium Equivalents are calculated as the aggregate of regular new business premiums and one tenth of single new business premiums.</t>
  </si>
  <si>
    <t xml:space="preserve">Single new business premiums include increments under existing group pension schemes and pensions vested into annuity contracts </t>
  </si>
  <si>
    <t>(at the annuity purchase price).  Regular new business premiums are determined on an annualised basis.</t>
  </si>
  <si>
    <t>FUM</t>
  </si>
  <si>
    <t>Market</t>
  </si>
  <si>
    <t>Movements</t>
  </si>
  <si>
    <t>30 June 2002</t>
  </si>
  <si>
    <t>18.4p</t>
  </si>
  <si>
    <t>£8.05bn</t>
  </si>
  <si>
    <t>£9.05bn</t>
  </si>
  <si>
    <t>(0.9)p</t>
  </si>
  <si>
    <t>wholly to deferred tax on unrealised appreciation on investments that it was previously inappropriate to recognise under the partial</t>
  </si>
  <si>
    <t xml:space="preserve">provisioning method under SSAP 15. </t>
  </si>
  <si>
    <t xml:space="preserve">these items, better reflects underlying performance.  Total profit includes these items together with actual investment returns.  This </t>
  </si>
  <si>
    <t>The tax charge and earnings per share for the 2001 Half Year have been restated for the implementation of FRS 19 on deferred tax.</t>
  </si>
  <si>
    <t>Prudential Asia and Prudential Europe development expenses</t>
  </si>
  <si>
    <t xml:space="preserve">the profit on sale was £355m before tax.                                                                                                                                                                                        </t>
  </si>
  <si>
    <t>1,987m</t>
  </si>
  <si>
    <t>The tax charge, earnings per share and movement in shareholders' capital and reserves for the 2001 Half Year have been restated for the</t>
  </si>
  <si>
    <t>implementation of FRS 19 on deferred tax.</t>
  </si>
  <si>
    <t>£159bn</t>
  </si>
  <si>
    <t>(11.0)p</t>
  </si>
  <si>
    <t>The statutory basis results for the 2002 and 2001 Half Years are unaudited.  The results for the 2002 Half Year have been prepared using</t>
  </si>
  <si>
    <t>the same accounting policies as were used in the 2001 statutory accounts.  The results for the 2001 Full Year have been derived from those</t>
  </si>
  <si>
    <t>accounts.  The auditors have reported on the 2001 statutory accounts and the accounts have been delivered to the Registrar of Companies.</t>
  </si>
  <si>
    <t>The auditors' report was not qualified and did not contain a statement under section 237 (2) or (3) of the Companies Act 1985.</t>
  </si>
  <si>
    <t>The long-term business profit of the UK Insurance Operations has been calculated assuming that the shareholder proportion of surplus</t>
  </si>
  <si>
    <t>allocated to shareholders from the with-profits business of The Prudential Assurance Company Limited remains at 10%.  Provision has</t>
  </si>
  <si>
    <t>been made for possible reductions in bonus rates arising from the fund valuation at 31 December 2002.</t>
  </si>
  <si>
    <t>(£60m) overseas tax.</t>
  </si>
  <si>
    <t>The statutory tax charge for the Half Year ended 30 June 2002 of £50m (Half Year 2001 £183m) comprises £38m (£123m) UK tax and £12m</t>
  </si>
  <si>
    <t xml:space="preserve">business in force.                                                                                                                                                   </t>
  </si>
  <si>
    <t>13.0p</t>
  </si>
  <si>
    <t>Insurance Products - New Business Premiums by Product Distributor</t>
  </si>
  <si>
    <t>Investment Products - Funds Under Management (FUM)</t>
  </si>
  <si>
    <t>(applying the rates listed above to the investments held by the fund)</t>
  </si>
  <si>
    <t>(22.2)p</t>
  </si>
  <si>
    <t>10.1p</t>
  </si>
  <si>
    <t>Based on profit (loss) for the period after minority interests of £201m (£256m and £(217)m)</t>
  </si>
  <si>
    <t>Equity linked indexed annuities</t>
  </si>
  <si>
    <t xml:space="preserve">1 Jan 2002 </t>
  </si>
  <si>
    <t>£m</t>
  </si>
  <si>
    <t>Capital received from businesses</t>
  </si>
  <si>
    <t>Capital received from sale of UK general business operations</t>
  </si>
  <si>
    <t xml:space="preserve">ACHIEVED PROFITS BASIS RESULTS </t>
  </si>
  <si>
    <t>23.4p</t>
  </si>
  <si>
    <t>(20.1)p</t>
  </si>
  <si>
    <t>8.9p</t>
  </si>
  <si>
    <t>The interim dividend of 8.9p per share will be paid on 28 November 2002 to shareholders on the register at the close of business on</t>
  </si>
  <si>
    <t>GIC - Medium Term Notes</t>
  </si>
  <si>
    <r>
      <t>of goodwill and exceptional items of £365m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>(£461m and £828m)</t>
    </r>
  </si>
  <si>
    <t>and Other</t>
  </si>
</sst>
</file>

<file path=xl/styles.xml><?xml version="1.0" encoding="utf-8"?>
<styleSheet xmlns="http://schemas.openxmlformats.org/spreadsheetml/2006/main">
  <numFmts count="6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General_)"/>
    <numFmt numFmtId="165" formatCode="#,##0_);\(#,##0\)"/>
    <numFmt numFmtId="166" formatCode="#,##0.0_);\(#,##0.0\)"/>
    <numFmt numFmtId="167" formatCode="hh:mm\ AM/PM_)"/>
    <numFmt numFmtId="168" formatCode="#,##0.00_);\(#,##0.00\)"/>
    <numFmt numFmtId="169" formatCode="dd\-mmm\-yy_)"/>
    <numFmt numFmtId="170" formatCode="0.0\p"/>
    <numFmt numFmtId="171" formatCode="0.00\p"/>
    <numFmt numFmtId="172" formatCode="0\p"/>
    <numFmt numFmtId="173" formatCode="0.0\p;\(0.0\p\)"/>
    <numFmt numFmtId="174" formatCode="0.0\p;\(0.0\)\p"/>
    <numFmt numFmtId="175" formatCode="0.0"/>
    <numFmt numFmtId="176" formatCode="0.0\p_;\(0.0\)\p"/>
    <numFmt numFmtId="177" formatCode="0.0\p\ ;\(0.0\)\p"/>
    <numFmt numFmtId="178" formatCode="_-* #,##0.0_-;\-* #,##0.0_-;_-* &quot;-&quot;??_-;_-@_-"/>
    <numFmt numFmtId="179" formatCode="_-* #,##0_-;\-* #,##0_-;_-* &quot;-&quot;??_-;_-@_-"/>
    <numFmt numFmtId="180" formatCode="0.\p_;\(0.0\)\p"/>
    <numFmt numFmtId="181" formatCode=".\p_;\(0.0\)\);\9"/>
    <numFmt numFmtId="182" formatCode=".\p_;\(0.\)\);\9"/>
    <numFmt numFmtId="183" formatCode="_-* #,##0_-;\(#,##0\);_-* &quot;-&quot;_-;\-@_-"/>
    <numFmt numFmtId="184" formatCode="_-* #,##0_-;\(#,##0\);_-* &quot;-&quot;_-"/>
    <numFmt numFmtId="185" formatCode="#,##0\ ;\(#,##0\)"/>
    <numFmt numFmtId="186" formatCode="0\p;\(0\p\)"/>
    <numFmt numFmtId="187" formatCode="00000"/>
    <numFmt numFmtId="188" formatCode="#,##0\ ;[Red]\(#,##0\)"/>
    <numFmt numFmtId="189" formatCode="#,##0;\(#,##0\)"/>
    <numFmt numFmtId="190" formatCode="_-* #,##0_-;\ \(#,##0\);_-* &quot;-&quot;_-"/>
    <numFmt numFmtId="191" formatCode="#,##0;\-#,##0;&quot;-    &quot;"/>
    <numFmt numFmtId="192" formatCode="_ \-\ * \ #,##0.0\ \-\ ;\ \-\ * \ #,##0.0\ \-\ ;\ _-* &quot;-&quot;??_-;_-@_-"/>
    <numFmt numFmtId="193" formatCode="_(\-* #,##0.0\)_-;\-* #,##0.0_-;_-* &quot;-&quot;??_-;_-@_-"/>
    <numFmt numFmtId="194" formatCode="_(\-* #,##0.0\)_-;\-* \(#,##0.0_)\-;_-* &quot;-&quot;??_-;_-@_-"/>
    <numFmt numFmtId="195" formatCode="_(\-* #,##0.0\)_-;\-* \(#,##0.0_-\);_-* &quot;&quot;??_-;_-@_-"/>
    <numFmt numFmtId="196" formatCode="_(\-* #,##0.0\)_-;\-* \(#,##0.0_)\-\);_-* &quot;&quot;??_-;_-@_-"/>
    <numFmt numFmtId="197" formatCode="_(\-* #,##0.0\)_-;\-* \(#,##0.0_)\-;_-* &quot;&quot;??_-;_-@_-"/>
    <numFmt numFmtId="198" formatCode="_(\-* #,##0.0\)_-;\-* \(#,##0.0\-\);_-* &quot;&quot;??_-;_-@_-"/>
    <numFmt numFmtId="199" formatCode="_(\-* #,##0.0\)_-;\-* \(#,##0.0\);_-* &quot;&quot;??_-;_-@_-"/>
    <numFmt numFmtId="200" formatCode="\(\-* #,##0.0\)_-;\-* \(#,##0.0\);_-* &quot;&quot;??_-;_-@_-"/>
    <numFmt numFmtId="201" formatCode="\(* #,##0.0\)_-;\-* \(#,##0.0\);_-* &quot;&quot;??_-;_-@_-"/>
    <numFmt numFmtId="202" formatCode="\(* #,##0.0\)_-;* \(#,##0.0\);_-* &quot;&quot;??_-;_-@_-"/>
    <numFmt numFmtId="203" formatCode="\(* #,##0.0\)_-;* \(#,##0.0\)\ \ ;_-* &quot;&quot;??_-;_-@_-"/>
    <numFmt numFmtId="204" formatCode="\(* #,##0.0\)_-;* \(#,##0.0\)\ ;_-* &quot;&quot;??_-;_-@_-"/>
    <numFmt numFmtId="205" formatCode="_-* #,##0.0\-;\-* #,##0.0\-;_-* &quot;-&quot;??_-;_-@_-"/>
    <numFmt numFmtId="206" formatCode="_ \-* #,##0.0\-;\-\ * #,##0.0\-;_-* &quot;-&quot;??_-;_-@_-"/>
    <numFmt numFmtId="207" formatCode="_ \-* #,##0.0\-\ ;\-\ * #,##0.0\-\ ;_-* &quot;-&quot;??_-;_-@_-"/>
    <numFmt numFmtId="208" formatCode="_ \-* #,##0.0\ \-\ ;\-\ * #,##0.0\ \-\ ;_-* &quot;-&quot;??_-;_-@_-"/>
    <numFmt numFmtId="209" formatCode="_ \-* #,##0.0\ \-\ ;\ \-\ * #,##0.0\ \-\ ;\ _-* &quot;-&quot;??_-;_-@_-"/>
    <numFmt numFmtId="210" formatCode="_ \-* \ #,##0.0\ \-\ ;\ \-\ * \ #,##0.0\ \-\ ;\ _-* &quot;-&quot;??_-;_-@_-"/>
    <numFmt numFmtId="211" formatCode="\(0\)"/>
    <numFmt numFmtId="212" formatCode="\(\-0\)"/>
    <numFmt numFmtId="213" formatCode="0.0%"/>
    <numFmt numFmtId="214" formatCode="#,##0;[Red]\(#,##0\)"/>
    <numFmt numFmtId="215" formatCode="\(\c\)"/>
    <numFmt numFmtId="216" formatCode="\'\(\c\)\:\(\c\)"/>
    <numFmt numFmtId="217" formatCode="_*\ #,##0_-;\-* #,##0_-;_-* &quot;-&quot;??_-;_-@_-"/>
    <numFmt numFmtId="218" formatCode="#,##0;\(#,##0\);&quot;-    &quot;"/>
  </numFmts>
  <fonts count="18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i/>
      <u val="single"/>
      <sz val="14"/>
      <name val="Arial"/>
      <family val="2"/>
    </font>
    <font>
      <sz val="14"/>
      <color indexed="10"/>
      <name val="Arial"/>
      <family val="2"/>
    </font>
    <font>
      <b/>
      <sz val="20"/>
      <name val="Arial"/>
      <family val="2"/>
    </font>
    <font>
      <u val="single"/>
      <sz val="14"/>
      <name val="Arial"/>
      <family val="2"/>
    </font>
    <font>
      <b/>
      <i/>
      <u val="single"/>
      <sz val="14"/>
      <name val="Arial"/>
      <family val="2"/>
    </font>
    <font>
      <sz val="14"/>
      <name val="Helv"/>
      <family val="0"/>
    </font>
    <font>
      <b/>
      <sz val="14"/>
      <name val="Helv"/>
      <family val="0"/>
    </font>
    <font>
      <sz val="16"/>
      <name val="Arial"/>
      <family val="2"/>
    </font>
    <font>
      <sz val="14"/>
      <name val="Antique Olive"/>
      <family val="2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87">
    <xf numFmtId="0" fontId="0" fillId="0" borderId="0" xfId="0" applyAlignment="1">
      <alignment/>
    </xf>
    <xf numFmtId="164" fontId="6" fillId="0" borderId="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 vertical="center"/>
    </xf>
    <xf numFmtId="164" fontId="7" fillId="0" borderId="1" xfId="0" applyNumberFormat="1" applyFont="1" applyBorder="1" applyAlignment="1" applyProtection="1">
      <alignment/>
      <protection/>
    </xf>
    <xf numFmtId="0" fontId="6" fillId="0" borderId="0" xfId="0" applyFont="1" applyAlignment="1">
      <alignment/>
    </xf>
    <xf numFmtId="164" fontId="5" fillId="0" borderId="0" xfId="0" applyNumberFormat="1" applyFont="1" applyBorder="1" applyAlignment="1" applyProtection="1">
      <alignment vertical="center"/>
      <protection/>
    </xf>
    <xf numFmtId="165" fontId="7" fillId="0" borderId="0" xfId="0" applyNumberFormat="1" applyFont="1" applyAlignment="1">
      <alignment horizontal="left"/>
    </xf>
    <xf numFmtId="165" fontId="7" fillId="0" borderId="0" xfId="0" applyNumberFormat="1" applyFont="1" applyAlignment="1">
      <alignment/>
    </xf>
    <xf numFmtId="184" fontId="7" fillId="0" borderId="0" xfId="0" applyNumberFormat="1" applyFont="1" applyAlignment="1">
      <alignment/>
    </xf>
    <xf numFmtId="0" fontId="7" fillId="0" borderId="0" xfId="0" applyFont="1" applyBorder="1" applyAlignment="1">
      <alignment horizontal="right"/>
    </xf>
    <xf numFmtId="165" fontId="7" fillId="0" borderId="0" xfId="0" applyNumberFormat="1" applyFont="1" applyBorder="1" applyAlignment="1">
      <alignment/>
    </xf>
    <xf numFmtId="165" fontId="7" fillId="0" borderId="0" xfId="0" applyNumberFormat="1" applyFont="1" applyBorder="1" applyAlignment="1" quotePrefix="1">
      <alignment horizontal="right"/>
    </xf>
    <xf numFmtId="184" fontId="5" fillId="0" borderId="0" xfId="0" applyNumberFormat="1" applyFont="1" applyAlignment="1">
      <alignment/>
    </xf>
    <xf numFmtId="184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/>
    </xf>
    <xf numFmtId="184" fontId="7" fillId="0" borderId="2" xfId="0" applyNumberFormat="1" applyFont="1" applyBorder="1" applyAlignment="1">
      <alignment/>
    </xf>
    <xf numFmtId="0" fontId="7" fillId="0" borderId="2" xfId="0" applyFont="1" applyBorder="1" applyAlignment="1">
      <alignment/>
    </xf>
    <xf numFmtId="184" fontId="5" fillId="0" borderId="2" xfId="0" applyNumberFormat="1" applyFont="1" applyBorder="1" applyAlignment="1">
      <alignment/>
    </xf>
    <xf numFmtId="184" fontId="5" fillId="0" borderId="3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7" fillId="0" borderId="1" xfId="0" applyFont="1" applyBorder="1" applyAlignment="1">
      <alignment/>
    </xf>
    <xf numFmtId="164" fontId="5" fillId="0" borderId="1" xfId="0" applyNumberFormat="1" applyFont="1" applyBorder="1" applyAlignment="1" applyProtection="1">
      <alignment horizontal="right"/>
      <protection/>
    </xf>
    <xf numFmtId="164" fontId="7" fillId="0" borderId="1" xfId="0" applyNumberFormat="1" applyFont="1" applyBorder="1" applyAlignment="1" applyProtection="1">
      <alignment horizontal="right"/>
      <protection/>
    </xf>
    <xf numFmtId="184" fontId="7" fillId="0" borderId="0" xfId="0" applyNumberFormat="1" applyFont="1" applyBorder="1" applyAlignment="1">
      <alignment/>
    </xf>
    <xf numFmtId="184" fontId="7" fillId="0" borderId="3" xfId="0" applyNumberFormat="1" applyFont="1" applyBorder="1" applyAlignment="1">
      <alignment/>
    </xf>
    <xf numFmtId="0" fontId="7" fillId="0" borderId="3" xfId="0" applyFont="1" applyBorder="1" applyAlignment="1">
      <alignment/>
    </xf>
    <xf numFmtId="165" fontId="7" fillId="0" borderId="0" xfId="0" applyNumberFormat="1" applyFont="1" applyBorder="1" applyAlignment="1" applyProtection="1">
      <alignment/>
      <protection/>
    </xf>
    <xf numFmtId="165" fontId="7" fillId="0" borderId="1" xfId="0" applyNumberFormat="1" applyFont="1" applyBorder="1" applyAlignment="1">
      <alignment/>
    </xf>
    <xf numFmtId="165" fontId="5" fillId="0" borderId="1" xfId="0" applyNumberFormat="1" applyFont="1" applyBorder="1" applyAlignment="1" applyProtection="1">
      <alignment horizontal="right"/>
      <protection/>
    </xf>
    <xf numFmtId="165" fontId="7" fillId="0" borderId="1" xfId="0" applyNumberFormat="1" applyFont="1" applyBorder="1" applyAlignment="1">
      <alignment horizontal="right"/>
    </xf>
    <xf numFmtId="165" fontId="7" fillId="0" borderId="0" xfId="0" applyNumberFormat="1" applyFont="1" applyBorder="1" applyAlignment="1" applyProtection="1">
      <alignment horizontal="right"/>
      <protection/>
    </xf>
    <xf numFmtId="165" fontId="7" fillId="0" borderId="0" xfId="0" applyNumberFormat="1" applyFont="1" applyBorder="1" applyAlignment="1">
      <alignment horizontal="right"/>
    </xf>
    <xf numFmtId="165" fontId="5" fillId="0" borderId="0" xfId="0" applyNumberFormat="1" applyFont="1" applyAlignment="1">
      <alignment/>
    </xf>
    <xf numFmtId="165" fontId="7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165" fontId="7" fillId="0" borderId="2" xfId="0" applyNumberFormat="1" applyFont="1" applyBorder="1" applyAlignment="1" applyProtection="1">
      <alignment horizontal="left"/>
      <protection/>
    </xf>
    <xf numFmtId="165" fontId="7" fillId="0" borderId="2" xfId="0" applyNumberFormat="1" applyFont="1" applyBorder="1" applyAlignment="1" applyProtection="1">
      <alignment/>
      <protection/>
    </xf>
    <xf numFmtId="165" fontId="5" fillId="0" borderId="2" xfId="0" applyNumberFormat="1" applyFont="1" applyBorder="1" applyAlignment="1" applyProtection="1">
      <alignment/>
      <protection/>
    </xf>
    <xf numFmtId="165" fontId="7" fillId="0" borderId="3" xfId="0" applyNumberFormat="1" applyFont="1" applyBorder="1" applyAlignment="1" applyProtection="1">
      <alignment horizontal="left"/>
      <protection/>
    </xf>
    <xf numFmtId="165" fontId="7" fillId="0" borderId="3" xfId="0" applyNumberFormat="1" applyFont="1" applyBorder="1" applyAlignment="1" applyProtection="1">
      <alignment/>
      <protection/>
    </xf>
    <xf numFmtId="165" fontId="5" fillId="0" borderId="3" xfId="0" applyNumberFormat="1" applyFont="1" applyBorder="1" applyAlignment="1" applyProtection="1">
      <alignment/>
      <protection/>
    </xf>
    <xf numFmtId="165" fontId="7" fillId="0" borderId="0" xfId="0" applyNumberFormat="1" applyFont="1" applyBorder="1" applyAlignment="1" applyProtection="1">
      <alignment horizontal="left"/>
      <protection/>
    </xf>
    <xf numFmtId="165" fontId="9" fillId="0" borderId="0" xfId="0" applyNumberFormat="1" applyFont="1" applyBorder="1" applyAlignment="1" applyProtection="1">
      <alignment/>
      <protection/>
    </xf>
    <xf numFmtId="184" fontId="7" fillId="0" borderId="0" xfId="0" applyNumberFormat="1" applyFont="1" applyBorder="1" applyAlignment="1">
      <alignment horizontal="center"/>
    </xf>
    <xf numFmtId="184" fontId="5" fillId="0" borderId="0" xfId="0" applyNumberFormat="1" applyFont="1" applyBorder="1" applyAlignment="1">
      <alignment horizontal="center"/>
    </xf>
    <xf numFmtId="164" fontId="10" fillId="0" borderId="0" xfId="0" applyNumberFormat="1" applyFont="1" applyBorder="1" applyAlignment="1" applyProtection="1">
      <alignment vertical="center"/>
      <protection/>
    </xf>
    <xf numFmtId="0" fontId="11" fillId="0" borderId="0" xfId="0" applyFont="1" applyAlignment="1">
      <alignment/>
    </xf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213" fontId="7" fillId="0" borderId="0" xfId="0" applyNumberFormat="1" applyFont="1" applyAlignment="1">
      <alignment horizontal="center"/>
    </xf>
    <xf numFmtId="10" fontId="7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12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Fill="1" applyAlignment="1">
      <alignment horizontal="right"/>
    </xf>
    <xf numFmtId="164" fontId="5" fillId="0" borderId="1" xfId="0" applyNumberFormat="1" applyFont="1" applyFill="1" applyBorder="1" applyAlignment="1" applyProtection="1">
      <alignment horizontal="right"/>
      <protection/>
    </xf>
    <xf numFmtId="164" fontId="5" fillId="0" borderId="1" xfId="0" applyNumberFormat="1" applyFont="1" applyFill="1" applyBorder="1" applyAlignment="1" applyProtection="1" quotePrefix="1">
      <alignment horizontal="right"/>
      <protection/>
    </xf>
    <xf numFmtId="164" fontId="7" fillId="0" borderId="1" xfId="0" applyNumberFormat="1" applyFont="1" applyFill="1" applyBorder="1" applyAlignment="1" applyProtection="1">
      <alignment horizontal="right"/>
      <protection/>
    </xf>
    <xf numFmtId="165" fontId="5" fillId="0" borderId="0" xfId="0" applyNumberFormat="1" applyFont="1" applyAlignment="1" applyProtection="1">
      <alignment horizontal="right"/>
      <protection/>
    </xf>
    <xf numFmtId="178" fontId="5" fillId="0" borderId="0" xfId="0" applyNumberFormat="1" applyFont="1" applyAlignment="1" applyProtection="1">
      <alignment/>
      <protection/>
    </xf>
    <xf numFmtId="165" fontId="7" fillId="0" borderId="0" xfId="0" applyNumberFormat="1" applyFont="1" applyAlignment="1" applyProtection="1">
      <alignment horizontal="right"/>
      <protection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65" fontId="5" fillId="0" borderId="0" xfId="0" applyNumberFormat="1" applyFont="1" applyFill="1" applyBorder="1" applyAlignment="1">
      <alignment horizontal="right"/>
    </xf>
    <xf numFmtId="165" fontId="7" fillId="0" borderId="0" xfId="0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165" fontId="5" fillId="0" borderId="2" xfId="0" applyNumberFormat="1" applyFont="1" applyFill="1" applyBorder="1" applyAlignment="1">
      <alignment horizontal="right"/>
    </xf>
    <xf numFmtId="178" fontId="5" fillId="0" borderId="2" xfId="0" applyNumberFormat="1" applyFont="1" applyBorder="1" applyAlignment="1" applyProtection="1">
      <alignment/>
      <protection/>
    </xf>
    <xf numFmtId="165" fontId="7" fillId="0" borderId="2" xfId="0" applyNumberFormat="1" applyFont="1" applyFill="1" applyBorder="1" applyAlignment="1">
      <alignment horizontal="right"/>
    </xf>
    <xf numFmtId="165" fontId="7" fillId="0" borderId="2" xfId="0" applyNumberFormat="1" applyFont="1" applyBorder="1" applyAlignment="1">
      <alignment horizontal="right"/>
    </xf>
    <xf numFmtId="178" fontId="5" fillId="0" borderId="0" xfId="0" applyNumberFormat="1" applyFont="1" applyBorder="1" applyAlignment="1" applyProtection="1">
      <alignment/>
      <protection/>
    </xf>
    <xf numFmtId="179" fontId="5" fillId="0" borderId="0" xfId="0" applyNumberFormat="1" applyFont="1" applyFill="1" applyBorder="1" applyAlignment="1" applyProtection="1">
      <alignment/>
      <protection/>
    </xf>
    <xf numFmtId="217" fontId="7" fillId="0" borderId="0" xfId="0" applyNumberFormat="1" applyFont="1" applyFill="1" applyBorder="1" applyAlignment="1" applyProtection="1">
      <alignment/>
      <protection/>
    </xf>
    <xf numFmtId="179" fontId="7" fillId="0" borderId="0" xfId="0" applyNumberFormat="1" applyFont="1" applyFill="1" applyBorder="1" applyAlignment="1" applyProtection="1">
      <alignment/>
      <protection/>
    </xf>
    <xf numFmtId="179" fontId="5" fillId="0" borderId="2" xfId="0" applyNumberFormat="1" applyFont="1" applyFill="1" applyBorder="1" applyAlignment="1" applyProtection="1">
      <alignment/>
      <protection/>
    </xf>
    <xf numFmtId="179" fontId="7" fillId="0" borderId="2" xfId="0" applyNumberFormat="1" applyFont="1" applyFill="1" applyBorder="1" applyAlignment="1" applyProtection="1">
      <alignment/>
      <protection/>
    </xf>
    <xf numFmtId="0" fontId="7" fillId="0" borderId="2" xfId="0" applyFont="1" applyFill="1" applyBorder="1" applyAlignment="1">
      <alignment horizontal="right"/>
    </xf>
    <xf numFmtId="165" fontId="7" fillId="0" borderId="0" xfId="0" applyNumberFormat="1" applyFont="1" applyAlignment="1">
      <alignment/>
    </xf>
    <xf numFmtId="191" fontId="13" fillId="0" borderId="2" xfId="0" applyNumberFormat="1" applyFont="1" applyBorder="1" applyAlignment="1">
      <alignment/>
    </xf>
    <xf numFmtId="173" fontId="7" fillId="0" borderId="2" xfId="0" applyNumberFormat="1" applyFont="1" applyFill="1" applyBorder="1" applyAlignment="1">
      <alignment horizontal="right"/>
    </xf>
    <xf numFmtId="178" fontId="7" fillId="0" borderId="0" xfId="0" applyNumberFormat="1" applyFont="1" applyAlignment="1" applyProtection="1">
      <alignment/>
      <protection/>
    </xf>
    <xf numFmtId="179" fontId="5" fillId="0" borderId="0" xfId="0" applyNumberFormat="1" applyFont="1" applyBorder="1" applyAlignment="1" applyProtection="1">
      <alignment/>
      <protection/>
    </xf>
    <xf numFmtId="179" fontId="7" fillId="0" borderId="0" xfId="0" applyNumberFormat="1" applyFont="1" applyBorder="1" applyAlignment="1" applyProtection="1">
      <alignment/>
      <protection/>
    </xf>
    <xf numFmtId="178" fontId="5" fillId="0" borderId="2" xfId="0" applyNumberFormat="1" applyFont="1" applyBorder="1" applyAlignment="1" applyProtection="1">
      <alignment horizontal="right"/>
      <protection/>
    </xf>
    <xf numFmtId="178" fontId="7" fillId="0" borderId="2" xfId="0" applyNumberFormat="1" applyFont="1" applyBorder="1" applyAlignment="1" applyProtection="1">
      <alignment horizontal="right"/>
      <protection/>
    </xf>
    <xf numFmtId="179" fontId="7" fillId="0" borderId="2" xfId="0" applyNumberFormat="1" applyFont="1" applyFill="1" applyBorder="1" applyAlignment="1" applyProtection="1">
      <alignment horizontal="right"/>
      <protection/>
    </xf>
    <xf numFmtId="183" fontId="7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165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65" fontId="5" fillId="0" borderId="2" xfId="0" applyNumberFormat="1" applyFont="1" applyBorder="1" applyAlignment="1">
      <alignment/>
    </xf>
    <xf numFmtId="165" fontId="7" fillId="0" borderId="2" xfId="0" applyNumberFormat="1" applyFont="1" applyBorder="1" applyAlignment="1">
      <alignment/>
    </xf>
    <xf numFmtId="0" fontId="7" fillId="0" borderId="4" xfId="0" applyFont="1" applyBorder="1" applyAlignment="1">
      <alignment/>
    </xf>
    <xf numFmtId="165" fontId="5" fillId="0" borderId="0" xfId="0" applyNumberFormat="1" applyFont="1" applyBorder="1" applyAlignment="1">
      <alignment/>
    </xf>
    <xf numFmtId="165" fontId="7" fillId="0" borderId="0" xfId="0" applyNumberFormat="1" applyFont="1" applyAlignment="1">
      <alignment horizontal="right"/>
    </xf>
    <xf numFmtId="165" fontId="5" fillId="0" borderId="2" xfId="0" applyNumberFormat="1" applyFont="1" applyBorder="1" applyAlignment="1">
      <alignment horizontal="right"/>
    </xf>
    <xf numFmtId="165" fontId="7" fillId="0" borderId="2" xfId="0" applyNumberFormat="1" applyFont="1" applyBorder="1" applyAlignment="1" quotePrefix="1">
      <alignment horizontal="right"/>
    </xf>
    <xf numFmtId="165" fontId="7" fillId="0" borderId="0" xfId="0" applyNumberFormat="1" applyFont="1" applyBorder="1" applyAlignment="1" applyProtection="1" quotePrefix="1">
      <alignment horizontal="right"/>
      <protection/>
    </xf>
    <xf numFmtId="191" fontId="14" fillId="0" borderId="2" xfId="0" applyNumberFormat="1" applyFont="1" applyBorder="1" applyAlignment="1">
      <alignment/>
    </xf>
    <xf numFmtId="165" fontId="5" fillId="0" borderId="0" xfId="0" applyNumberFormat="1" applyFont="1" applyBorder="1" applyAlignment="1">
      <alignment horizontal="right"/>
    </xf>
    <xf numFmtId="0" fontId="7" fillId="0" borderId="2" xfId="0" applyFont="1" applyBorder="1" applyAlignment="1">
      <alignment horizontal="left"/>
    </xf>
    <xf numFmtId="164" fontId="7" fillId="0" borderId="2" xfId="0" applyNumberFormat="1" applyFont="1" applyBorder="1" applyAlignment="1" applyProtection="1">
      <alignment horizontal="left"/>
      <protection/>
    </xf>
    <xf numFmtId="165" fontId="7" fillId="0" borderId="3" xfId="0" applyNumberFormat="1" applyFont="1" applyBorder="1" applyAlignment="1">
      <alignment/>
    </xf>
    <xf numFmtId="175" fontId="7" fillId="0" borderId="0" xfId="0" applyNumberFormat="1" applyFont="1" applyBorder="1" applyAlignment="1">
      <alignment horizontal="right"/>
    </xf>
    <xf numFmtId="175" fontId="5" fillId="0" borderId="0" xfId="0" applyNumberFormat="1" applyFont="1" applyBorder="1" applyAlignment="1">
      <alignment horizontal="right"/>
    </xf>
    <xf numFmtId="175" fontId="7" fillId="0" borderId="0" xfId="0" applyNumberFormat="1" applyFont="1" applyFill="1" applyBorder="1" applyAlignment="1">
      <alignment horizontal="right"/>
    </xf>
    <xf numFmtId="175" fontId="5" fillId="0" borderId="0" xfId="0" applyNumberFormat="1" applyFont="1" applyFill="1" applyBorder="1" applyAlignment="1">
      <alignment horizontal="right"/>
    </xf>
    <xf numFmtId="191" fontId="13" fillId="0" borderId="0" xfId="0" applyNumberFormat="1" applyFont="1" applyAlignment="1">
      <alignment horizontal="right"/>
    </xf>
    <xf numFmtId="175" fontId="5" fillId="0" borderId="2" xfId="0" applyNumberFormat="1" applyFont="1" applyFill="1" applyBorder="1" applyAlignment="1">
      <alignment horizontal="right"/>
    </xf>
    <xf numFmtId="175" fontId="7" fillId="0" borderId="2" xfId="0" applyNumberFormat="1" applyFont="1" applyFill="1" applyBorder="1" applyAlignment="1">
      <alignment horizontal="right"/>
    </xf>
    <xf numFmtId="0" fontId="12" fillId="0" borderId="0" xfId="0" applyFont="1" applyBorder="1" applyAlignment="1">
      <alignment/>
    </xf>
    <xf numFmtId="179" fontId="7" fillId="0" borderId="0" xfId="0" applyNumberFormat="1" applyFont="1" applyFill="1" applyBorder="1" applyAlignment="1" applyProtection="1">
      <alignment horizontal="right"/>
      <protection/>
    </xf>
    <xf numFmtId="0" fontId="7" fillId="0" borderId="0" xfId="0" applyFont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165" fontId="7" fillId="0" borderId="3" xfId="0" applyNumberFormat="1" applyFont="1" applyBorder="1" applyAlignment="1">
      <alignment horizontal="right"/>
    </xf>
    <xf numFmtId="183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left"/>
    </xf>
    <xf numFmtId="0" fontId="6" fillId="0" borderId="1" xfId="0" applyFont="1" applyBorder="1" applyAlignment="1">
      <alignment/>
    </xf>
    <xf numFmtId="164" fontId="6" fillId="0" borderId="1" xfId="0" applyNumberFormat="1" applyFont="1" applyFill="1" applyBorder="1" applyAlignment="1" applyProtection="1">
      <alignment horizontal="left"/>
      <protection/>
    </xf>
    <xf numFmtId="0" fontId="6" fillId="0" borderId="2" xfId="0" applyFont="1" applyFill="1" applyBorder="1" applyAlignment="1">
      <alignment/>
    </xf>
    <xf numFmtId="165" fontId="5" fillId="0" borderId="0" xfId="0" applyNumberFormat="1" applyFont="1" applyAlignment="1">
      <alignment horizontal="right"/>
    </xf>
    <xf numFmtId="179" fontId="7" fillId="0" borderId="2" xfId="15" applyNumberFormat="1" applyFont="1" applyBorder="1" applyAlignment="1">
      <alignment horizontal="right"/>
    </xf>
    <xf numFmtId="165" fontId="5" fillId="0" borderId="0" xfId="0" applyNumberFormat="1" applyFont="1" applyBorder="1" applyAlignment="1" quotePrefix="1">
      <alignment horizontal="right"/>
    </xf>
    <xf numFmtId="165" fontId="5" fillId="0" borderId="1" xfId="0" applyNumberFormat="1" applyFont="1" applyBorder="1" applyAlignment="1">
      <alignment horizontal="right"/>
    </xf>
    <xf numFmtId="165" fontId="5" fillId="0" borderId="4" xfId="0" applyNumberFormat="1" applyFont="1" applyBorder="1" applyAlignment="1">
      <alignment horizontal="right"/>
    </xf>
    <xf numFmtId="165" fontId="7" fillId="0" borderId="4" xfId="0" applyNumberFormat="1" applyFont="1" applyBorder="1" applyAlignment="1">
      <alignment horizontal="right"/>
    </xf>
    <xf numFmtId="49" fontId="7" fillId="0" borderId="0" xfId="0" applyNumberFormat="1" applyFont="1" applyAlignment="1">
      <alignment horizontal="centerContinuous"/>
    </xf>
    <xf numFmtId="164" fontId="7" fillId="0" borderId="0" xfId="0" applyNumberFormat="1" applyFont="1" applyBorder="1" applyAlignment="1" applyProtection="1">
      <alignment/>
      <protection/>
    </xf>
    <xf numFmtId="164" fontId="5" fillId="0" borderId="0" xfId="0" applyNumberFormat="1" applyFont="1" applyBorder="1" applyAlignment="1" applyProtection="1">
      <alignment horizontal="right"/>
      <protection/>
    </xf>
    <xf numFmtId="164" fontId="7" fillId="0" borderId="0" xfId="0" applyNumberFormat="1" applyFont="1" applyBorder="1" applyAlignment="1" applyProtection="1">
      <alignment horizontal="right"/>
      <protection/>
    </xf>
    <xf numFmtId="0" fontId="7" fillId="0" borderId="0" xfId="0" applyFont="1" applyAlignment="1" quotePrefix="1">
      <alignment/>
    </xf>
    <xf numFmtId="165" fontId="7" fillId="0" borderId="0" xfId="0" applyNumberFormat="1" applyFont="1" applyFill="1" applyAlignment="1">
      <alignment horizontal="right"/>
    </xf>
    <xf numFmtId="165" fontId="7" fillId="0" borderId="0" xfId="0" applyNumberFormat="1" applyFont="1" applyFill="1" applyBorder="1" applyAlignment="1">
      <alignment/>
    </xf>
    <xf numFmtId="16" fontId="7" fillId="0" borderId="0" xfId="0" applyNumberFormat="1" applyFont="1" applyAlignment="1" quotePrefix="1">
      <alignment horizontal="centerContinuous"/>
    </xf>
    <xf numFmtId="16" fontId="7" fillId="0" borderId="0" xfId="0" applyNumberFormat="1" applyFont="1" applyAlignment="1" quotePrefix="1">
      <alignment horizontal="right"/>
    </xf>
    <xf numFmtId="179" fontId="7" fillId="0" borderId="0" xfId="15" applyNumberFormat="1" applyFont="1" applyAlignment="1">
      <alignment horizontal="right"/>
    </xf>
    <xf numFmtId="0" fontId="6" fillId="0" borderId="1" xfId="0" applyFont="1" applyBorder="1" applyAlignment="1">
      <alignment horizontal="left"/>
    </xf>
    <xf numFmtId="0" fontId="7" fillId="0" borderId="0" xfId="0" applyFont="1" applyAlignment="1" quotePrefix="1">
      <alignment horizontal="center"/>
    </xf>
    <xf numFmtId="0" fontId="7" fillId="0" borderId="0" xfId="0" applyFont="1" applyBorder="1" applyAlignment="1">
      <alignment horizontal="centerContinuous"/>
    </xf>
    <xf numFmtId="188" fontId="7" fillId="0" borderId="0" xfId="0" applyNumberFormat="1" applyFont="1" applyAlignment="1">
      <alignment/>
    </xf>
    <xf numFmtId="188" fontId="7" fillId="0" borderId="0" xfId="0" applyNumberFormat="1" applyFont="1" applyBorder="1" applyAlignment="1">
      <alignment/>
    </xf>
    <xf numFmtId="185" fontId="7" fillId="0" borderId="0" xfId="0" applyNumberFormat="1" applyFont="1" applyBorder="1" applyAlignment="1">
      <alignment/>
    </xf>
    <xf numFmtId="183" fontId="5" fillId="0" borderId="0" xfId="0" applyNumberFormat="1" applyFont="1" applyBorder="1" applyAlignment="1">
      <alignment horizontal="centerContinuous"/>
    </xf>
    <xf numFmtId="37" fontId="5" fillId="0" borderId="0" xfId="0" applyNumberFormat="1" applyFont="1" applyBorder="1" applyAlignment="1" applyProtection="1">
      <alignment/>
      <protection/>
    </xf>
    <xf numFmtId="37" fontId="7" fillId="0" borderId="0" xfId="0" applyNumberFormat="1" applyFont="1" applyAlignment="1">
      <alignment/>
    </xf>
    <xf numFmtId="37" fontId="7" fillId="0" borderId="0" xfId="0" applyNumberFormat="1" applyFont="1" applyBorder="1" applyAlignment="1">
      <alignment/>
    </xf>
    <xf numFmtId="37" fontId="7" fillId="0" borderId="0" xfId="0" applyNumberFormat="1" applyFont="1" applyAlignment="1" applyProtection="1">
      <alignment/>
      <protection/>
    </xf>
    <xf numFmtId="0" fontId="7" fillId="0" borderId="0" xfId="0" applyNumberFormat="1" applyFont="1" applyAlignment="1">
      <alignment/>
    </xf>
    <xf numFmtId="165" fontId="7" fillId="0" borderId="0" xfId="0" applyNumberFormat="1" applyFont="1" applyBorder="1" applyAlignment="1" applyProtection="1" quotePrefix="1">
      <alignment/>
      <protection/>
    </xf>
    <xf numFmtId="165" fontId="10" fillId="0" borderId="0" xfId="0" applyNumberFormat="1" applyFont="1" applyAlignment="1">
      <alignment/>
    </xf>
    <xf numFmtId="0" fontId="7" fillId="0" borderId="0" xfId="0" applyFont="1" applyBorder="1" applyAlignment="1">
      <alignment horizontal="right" vertical="center"/>
    </xf>
    <xf numFmtId="164" fontId="5" fillId="0" borderId="0" xfId="0" applyNumberFormat="1" applyFont="1" applyAlignment="1" applyProtection="1">
      <alignment horizontal="left"/>
      <protection/>
    </xf>
    <xf numFmtId="164" fontId="7" fillId="0" borderId="0" xfId="0" applyNumberFormat="1" applyFont="1" applyBorder="1" applyAlignment="1" applyProtection="1">
      <alignment horizontal="left"/>
      <protection/>
    </xf>
    <xf numFmtId="164" fontId="7" fillId="0" borderId="2" xfId="0" applyNumberFormat="1" applyFont="1" applyBorder="1" applyAlignment="1" applyProtection="1">
      <alignment/>
      <protection/>
    </xf>
    <xf numFmtId="164" fontId="7" fillId="0" borderId="2" xfId="0" applyNumberFormat="1" applyFont="1" applyBorder="1" applyAlignment="1" applyProtection="1">
      <alignment horizontal="right"/>
      <protection/>
    </xf>
    <xf numFmtId="165" fontId="5" fillId="0" borderId="0" xfId="0" applyNumberFormat="1" applyFont="1" applyBorder="1" applyAlignment="1" applyProtection="1">
      <alignment/>
      <protection/>
    </xf>
    <xf numFmtId="165" fontId="5" fillId="0" borderId="0" xfId="0" applyNumberFormat="1" applyFont="1" applyBorder="1" applyAlignment="1" applyProtection="1" quotePrefix="1">
      <alignment horizontal="right"/>
      <protection/>
    </xf>
    <xf numFmtId="164" fontId="7" fillId="0" borderId="3" xfId="0" applyNumberFormat="1" applyFont="1" applyBorder="1" applyAlignment="1" applyProtection="1">
      <alignment/>
      <protection/>
    </xf>
    <xf numFmtId="164" fontId="5" fillId="0" borderId="0" xfId="0" applyNumberFormat="1" applyFont="1" applyBorder="1" applyAlignment="1" applyProtection="1">
      <alignment horizontal="left"/>
      <protection/>
    </xf>
    <xf numFmtId="164" fontId="5" fillId="0" borderId="2" xfId="0" applyNumberFormat="1" applyFont="1" applyFill="1" applyBorder="1" applyAlignment="1" applyProtection="1">
      <alignment horizontal="right"/>
      <protection/>
    </xf>
    <xf numFmtId="164" fontId="7" fillId="0" borderId="2" xfId="0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>
      <alignment horizontal="right"/>
    </xf>
    <xf numFmtId="165" fontId="7" fillId="0" borderId="0" xfId="0" applyNumberFormat="1" applyFont="1" applyFill="1" applyBorder="1" applyAlignment="1" applyProtection="1">
      <alignment horizontal="left"/>
      <protection/>
    </xf>
    <xf numFmtId="166" fontId="5" fillId="0" borderId="0" xfId="0" applyNumberFormat="1" applyFont="1" applyFill="1" applyBorder="1" applyAlignment="1">
      <alignment horizontal="right"/>
    </xf>
    <xf numFmtId="166" fontId="7" fillId="0" borderId="0" xfId="0" applyNumberFormat="1" applyFont="1" applyFill="1" applyBorder="1" applyAlignment="1">
      <alignment horizontal="right"/>
    </xf>
    <xf numFmtId="166" fontId="7" fillId="0" borderId="0" xfId="0" applyNumberFormat="1" applyFont="1" applyFill="1" applyBorder="1" applyAlignment="1" quotePrefix="1">
      <alignment horizontal="right"/>
    </xf>
    <xf numFmtId="0" fontId="5" fillId="0" borderId="0" xfId="0" applyFont="1" applyFill="1" applyAlignment="1">
      <alignment horizontal="center"/>
    </xf>
    <xf numFmtId="164" fontId="5" fillId="0" borderId="0" xfId="0" applyNumberFormat="1" applyFont="1" applyFill="1" applyAlignment="1" applyProtection="1">
      <alignment/>
      <protection/>
    </xf>
    <xf numFmtId="166" fontId="7" fillId="0" borderId="0" xfId="0" applyNumberFormat="1" applyFont="1" applyFill="1" applyAlignment="1" applyProtection="1">
      <alignment/>
      <protection/>
    </xf>
    <xf numFmtId="166" fontId="7" fillId="0" borderId="0" xfId="0" applyNumberFormat="1" applyFont="1" applyFill="1" applyBorder="1" applyAlignment="1" applyProtection="1">
      <alignment/>
      <protection/>
    </xf>
    <xf numFmtId="166" fontId="7" fillId="0" borderId="2" xfId="0" applyNumberFormat="1" applyFont="1" applyFill="1" applyBorder="1" applyAlignment="1" applyProtection="1">
      <alignment/>
      <protection/>
    </xf>
    <xf numFmtId="164" fontId="7" fillId="0" borderId="2" xfId="0" applyNumberFormat="1" applyFont="1" applyFill="1" applyBorder="1" applyAlignment="1" applyProtection="1">
      <alignment/>
      <protection/>
    </xf>
    <xf numFmtId="170" fontId="5" fillId="0" borderId="2" xfId="0" applyNumberFormat="1" applyFont="1" applyFill="1" applyBorder="1" applyAlignment="1" applyProtection="1">
      <alignment horizontal="right"/>
      <protection/>
    </xf>
    <xf numFmtId="170" fontId="7" fillId="0" borderId="2" xfId="0" applyNumberFormat="1" applyFont="1" applyFill="1" applyBorder="1" applyAlignment="1" applyProtection="1">
      <alignment horizontal="right"/>
      <protection/>
    </xf>
    <xf numFmtId="165" fontId="7" fillId="0" borderId="0" xfId="0" applyNumberFormat="1" applyFont="1" applyFill="1" applyAlignment="1">
      <alignment/>
    </xf>
    <xf numFmtId="164" fontId="7" fillId="0" borderId="2" xfId="0" applyNumberFormat="1" applyFont="1" applyFill="1" applyBorder="1" applyAlignment="1" applyProtection="1">
      <alignment horizontal="center"/>
      <protection/>
    </xf>
    <xf numFmtId="164" fontId="7" fillId="0" borderId="0" xfId="0" applyNumberFormat="1" applyFont="1" applyFill="1" applyAlignment="1" applyProtection="1">
      <alignment horizontal="left"/>
      <protection/>
    </xf>
    <xf numFmtId="165" fontId="5" fillId="0" borderId="0" xfId="0" applyNumberFormat="1" applyFont="1" applyFill="1" applyAlignment="1" applyProtection="1">
      <alignment/>
      <protection/>
    </xf>
    <xf numFmtId="165" fontId="7" fillId="0" borderId="0" xfId="0" applyNumberFormat="1" applyFont="1" applyFill="1" applyAlignment="1" applyProtection="1">
      <alignment/>
      <protection/>
    </xf>
    <xf numFmtId="165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Alignment="1">
      <alignment horizontal="left"/>
    </xf>
    <xf numFmtId="165" fontId="5" fillId="0" borderId="0" xfId="0" applyNumberFormat="1" applyFont="1" applyFill="1" applyAlignment="1" applyProtection="1">
      <alignment horizontal="right"/>
      <protection/>
    </xf>
    <xf numFmtId="165" fontId="7" fillId="0" borderId="0" xfId="0" applyNumberFormat="1" applyFont="1" applyFill="1" applyAlignment="1" applyProtection="1">
      <alignment horizontal="right"/>
      <protection/>
    </xf>
    <xf numFmtId="165" fontId="5" fillId="0" borderId="2" xfId="0" applyNumberFormat="1" applyFont="1" applyFill="1" applyBorder="1" applyAlignment="1" applyProtection="1">
      <alignment/>
      <protection/>
    </xf>
    <xf numFmtId="165" fontId="7" fillId="0" borderId="2" xfId="0" applyNumberFormat="1" applyFont="1" applyFill="1" applyBorder="1" applyAlignment="1" applyProtection="1">
      <alignment/>
      <protection/>
    </xf>
    <xf numFmtId="164" fontId="7" fillId="0" borderId="0" xfId="0" applyNumberFormat="1" applyFont="1" applyFill="1" applyBorder="1" applyAlignment="1" applyProtection="1">
      <alignment/>
      <protection/>
    </xf>
    <xf numFmtId="165" fontId="5" fillId="0" borderId="0" xfId="0" applyNumberFormat="1" applyFont="1" applyFill="1" applyBorder="1" applyAlignment="1">
      <alignment/>
    </xf>
    <xf numFmtId="165" fontId="5" fillId="0" borderId="2" xfId="0" applyNumberFormat="1" applyFont="1" applyFill="1" applyBorder="1" applyAlignment="1">
      <alignment/>
    </xf>
    <xf numFmtId="165" fontId="7" fillId="0" borderId="2" xfId="0" applyNumberFormat="1" applyFont="1" applyFill="1" applyBorder="1" applyAlignment="1">
      <alignment/>
    </xf>
    <xf numFmtId="164" fontId="6" fillId="0" borderId="1" xfId="0" applyNumberFormat="1" applyFont="1" applyBorder="1" applyAlignment="1" applyProtection="1">
      <alignment horizontal="left"/>
      <protection/>
    </xf>
    <xf numFmtId="164" fontId="7" fillId="0" borderId="3" xfId="0" applyNumberFormat="1" applyFont="1" applyBorder="1" applyAlignment="1" applyProtection="1">
      <alignment horizontal="left"/>
      <protection/>
    </xf>
    <xf numFmtId="164" fontId="6" fillId="0" borderId="2" xfId="0" applyNumberFormat="1" applyFont="1" applyFill="1" applyBorder="1" applyAlignment="1" applyProtection="1">
      <alignment horizontal="left"/>
      <protection/>
    </xf>
    <xf numFmtId="164" fontId="6" fillId="0" borderId="2" xfId="0" applyNumberFormat="1" applyFont="1" applyFill="1" applyBorder="1" applyAlignment="1" applyProtection="1">
      <alignment vertical="center"/>
      <protection/>
    </xf>
    <xf numFmtId="165" fontId="7" fillId="0" borderId="0" xfId="0" applyNumberFormat="1" applyFont="1" applyAlignment="1">
      <alignment horizontal="centerContinuous"/>
    </xf>
    <xf numFmtId="165" fontId="5" fillId="0" borderId="0" xfId="0" applyNumberFormat="1" applyFont="1" applyAlignment="1">
      <alignment horizontal="left"/>
    </xf>
    <xf numFmtId="165" fontId="12" fillId="0" borderId="0" xfId="0" applyNumberFormat="1" applyFont="1" applyAlignment="1" applyProtection="1">
      <alignment/>
      <protection/>
    </xf>
    <xf numFmtId="165" fontId="8" fillId="0" borderId="0" xfId="0" applyNumberFormat="1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165" fontId="5" fillId="0" borderId="0" xfId="0" applyNumberFormat="1" applyFont="1" applyBorder="1" applyAlignment="1" applyProtection="1">
      <alignment/>
      <protection/>
    </xf>
    <xf numFmtId="165" fontId="7" fillId="0" borderId="0" xfId="0" applyNumberFormat="1" applyFont="1" applyBorder="1" applyAlignment="1" applyProtection="1">
      <alignment/>
      <protection/>
    </xf>
    <xf numFmtId="165" fontId="7" fillId="0" borderId="2" xfId="0" applyNumberFormat="1" applyFont="1" applyBorder="1" applyAlignment="1">
      <alignment horizontal="left"/>
    </xf>
    <xf numFmtId="165" fontId="7" fillId="0" borderId="2" xfId="0" applyNumberFormat="1" applyFont="1" applyBorder="1" applyAlignment="1" applyProtection="1" quotePrefix="1">
      <alignment horizontal="right"/>
      <protection/>
    </xf>
    <xf numFmtId="165" fontId="7" fillId="0" borderId="2" xfId="0" applyNumberFormat="1" applyFont="1" applyBorder="1" applyAlignment="1" applyProtection="1">
      <alignment horizontal="right"/>
      <protection/>
    </xf>
    <xf numFmtId="165" fontId="5" fillId="0" borderId="2" xfId="0" applyNumberFormat="1" applyFont="1" applyBorder="1" applyAlignment="1" applyProtection="1" quotePrefix="1">
      <alignment/>
      <protection/>
    </xf>
    <xf numFmtId="165" fontId="7" fillId="0" borderId="2" xfId="0" applyNumberFormat="1" applyFont="1" applyBorder="1" applyAlignment="1" applyProtection="1" quotePrefix="1">
      <alignment/>
      <protection/>
    </xf>
    <xf numFmtId="165" fontId="5" fillId="0" borderId="2" xfId="0" applyNumberFormat="1" applyFont="1" applyBorder="1" applyAlignment="1" applyProtection="1">
      <alignment horizontal="right"/>
      <protection/>
    </xf>
    <xf numFmtId="165" fontId="5" fillId="0" borderId="2" xfId="0" applyNumberFormat="1" applyFont="1" applyBorder="1" applyAlignment="1" applyProtection="1">
      <alignment/>
      <protection/>
    </xf>
    <xf numFmtId="165" fontId="5" fillId="0" borderId="0" xfId="0" applyNumberFormat="1" applyFont="1" applyBorder="1" applyAlignment="1" applyProtection="1">
      <alignment horizontal="right"/>
      <protection/>
    </xf>
    <xf numFmtId="165" fontId="5" fillId="0" borderId="2" xfId="0" applyNumberFormat="1" applyFont="1" applyBorder="1" applyAlignment="1" applyProtection="1" quotePrefix="1">
      <alignment horizontal="right"/>
      <protection/>
    </xf>
    <xf numFmtId="165" fontId="7" fillId="0" borderId="3" xfId="0" applyNumberFormat="1" applyFont="1" applyBorder="1" applyAlignment="1" applyProtection="1">
      <alignment horizontal="right"/>
      <protection/>
    </xf>
    <xf numFmtId="165" fontId="5" fillId="0" borderId="3" xfId="0" applyNumberFormat="1" applyFont="1" applyBorder="1" applyAlignment="1" applyProtection="1">
      <alignment horizontal="right"/>
      <protection/>
    </xf>
    <xf numFmtId="165" fontId="5" fillId="0" borderId="0" xfId="0" applyNumberFormat="1" applyFont="1" applyAlignment="1" applyProtection="1">
      <alignment horizontal="left"/>
      <protection/>
    </xf>
    <xf numFmtId="165" fontId="7" fillId="0" borderId="5" xfId="0" applyNumberFormat="1" applyFont="1" applyBorder="1" applyAlignment="1" applyProtection="1">
      <alignment horizontal="left"/>
      <protection/>
    </xf>
    <xf numFmtId="165" fontId="7" fillId="0" borderId="5" xfId="0" applyNumberFormat="1" applyFont="1" applyBorder="1" applyAlignment="1" applyProtection="1">
      <alignment/>
      <protection/>
    </xf>
    <xf numFmtId="178" fontId="5" fillId="0" borderId="3" xfId="0" applyNumberFormat="1" applyFont="1" applyBorder="1" applyAlignment="1" applyProtection="1">
      <alignment/>
      <protection/>
    </xf>
    <xf numFmtId="165" fontId="5" fillId="0" borderId="0" xfId="0" applyNumberFormat="1" applyFont="1" applyBorder="1" applyAlignment="1" applyProtection="1">
      <alignment horizontal="left"/>
      <protection/>
    </xf>
    <xf numFmtId="178" fontId="5" fillId="0" borderId="0" xfId="0" applyNumberFormat="1" applyFont="1" applyBorder="1" applyAlignment="1" applyProtection="1">
      <alignment horizontal="left"/>
      <protection/>
    </xf>
    <xf numFmtId="178" fontId="5" fillId="0" borderId="2" xfId="0" applyNumberFormat="1" applyFont="1" applyBorder="1" applyAlignment="1" applyProtection="1">
      <alignment horizontal="left"/>
      <protection/>
    </xf>
    <xf numFmtId="165" fontId="6" fillId="0" borderId="1" xfId="0" applyNumberFormat="1" applyFont="1" applyBorder="1" applyAlignment="1" applyProtection="1">
      <alignment horizontal="left"/>
      <protection/>
    </xf>
    <xf numFmtId="184" fontId="5" fillId="0" borderId="0" xfId="0" applyNumberFormat="1" applyFont="1" applyBorder="1" applyAlignment="1" applyProtection="1">
      <alignment horizontal="right"/>
      <protection/>
    </xf>
    <xf numFmtId="164" fontId="6" fillId="0" borderId="1" xfId="0" applyNumberFormat="1" applyFont="1" applyBorder="1" applyAlignment="1" applyProtection="1">
      <alignment vertical="center"/>
      <protection/>
    </xf>
    <xf numFmtId="184" fontId="10" fillId="0" borderId="0" xfId="0" applyNumberFormat="1" applyFont="1" applyAlignment="1">
      <alignment/>
    </xf>
    <xf numFmtId="165" fontId="7" fillId="0" borderId="0" xfId="0" applyNumberFormat="1" applyFont="1" applyAlignment="1" quotePrefix="1">
      <alignment horizontal="left"/>
    </xf>
    <xf numFmtId="1" fontId="7" fillId="0" borderId="2" xfId="0" applyNumberFormat="1" applyFont="1" applyBorder="1" applyAlignment="1">
      <alignment horizontal="right"/>
    </xf>
    <xf numFmtId="178" fontId="5" fillId="0" borderId="0" xfId="0" applyNumberFormat="1" applyFont="1" applyFill="1" applyBorder="1" applyAlignment="1" applyProtection="1">
      <alignment horizontal="right"/>
      <protection/>
    </xf>
    <xf numFmtId="178" fontId="7" fillId="0" borderId="0" xfId="0" applyNumberFormat="1" applyFont="1" applyFill="1" applyBorder="1" applyAlignment="1" applyProtection="1">
      <alignment horizontal="right"/>
      <protection/>
    </xf>
    <xf numFmtId="178" fontId="5" fillId="0" borderId="0" xfId="0" applyNumberFormat="1" applyFont="1" applyBorder="1" applyAlignment="1" applyProtection="1">
      <alignment horizontal="right"/>
      <protection/>
    </xf>
    <xf numFmtId="178" fontId="7" fillId="0" borderId="0" xfId="0" applyNumberFormat="1" applyFont="1" applyBorder="1" applyAlignment="1" applyProtection="1">
      <alignment horizontal="right"/>
      <protection/>
    </xf>
    <xf numFmtId="173" fontId="7" fillId="0" borderId="0" xfId="0" applyNumberFormat="1" applyFont="1" applyFill="1" applyBorder="1" applyAlignment="1">
      <alignment horizontal="right"/>
    </xf>
    <xf numFmtId="0" fontId="7" fillId="0" borderId="4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165" fontId="7" fillId="0" borderId="4" xfId="0" applyNumberFormat="1" applyFont="1" applyFill="1" applyBorder="1" applyAlignment="1">
      <alignment horizontal="right"/>
    </xf>
    <xf numFmtId="179" fontId="7" fillId="0" borderId="4" xfId="0" applyNumberFormat="1" applyFont="1" applyFill="1" applyBorder="1" applyAlignment="1" applyProtection="1">
      <alignment/>
      <protection/>
    </xf>
    <xf numFmtId="178" fontId="5" fillId="0" borderId="2" xfId="0" applyNumberFormat="1" applyFont="1" applyFill="1" applyBorder="1" applyAlignment="1" applyProtection="1">
      <alignment horizontal="right"/>
      <protection/>
    </xf>
    <xf numFmtId="178" fontId="7" fillId="0" borderId="2" xfId="0" applyNumberFormat="1" applyFont="1" applyFill="1" applyBorder="1" applyAlignment="1" applyProtection="1">
      <alignment horizontal="right"/>
      <protection/>
    </xf>
    <xf numFmtId="0" fontId="10" fillId="0" borderId="0" xfId="0" applyFont="1" applyAlignment="1">
      <alignment/>
    </xf>
    <xf numFmtId="165" fontId="5" fillId="0" borderId="1" xfId="0" applyNumberFormat="1" applyFont="1" applyBorder="1" applyAlignment="1">
      <alignment/>
    </xf>
    <xf numFmtId="188" fontId="7" fillId="0" borderId="0" xfId="0" applyNumberFormat="1" applyFont="1" applyBorder="1" applyAlignment="1" applyProtection="1">
      <alignment/>
      <protection/>
    </xf>
    <xf numFmtId="184" fontId="5" fillId="0" borderId="0" xfId="0" applyNumberFormat="1" applyFont="1" applyBorder="1" applyAlignment="1">
      <alignment horizontal="right"/>
    </xf>
    <xf numFmtId="165" fontId="7" fillId="0" borderId="1" xfId="0" applyNumberFormat="1" applyFont="1" applyBorder="1" applyAlignment="1" applyProtection="1">
      <alignment horizontal="right"/>
      <protection/>
    </xf>
    <xf numFmtId="188" fontId="7" fillId="0" borderId="0" xfId="0" applyNumberFormat="1" applyFont="1" applyBorder="1" applyAlignment="1" applyProtection="1">
      <alignment horizontal="right"/>
      <protection/>
    </xf>
    <xf numFmtId="184" fontId="7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184" fontId="7" fillId="0" borderId="0" xfId="0" applyNumberFormat="1" applyFont="1" applyBorder="1" applyAlignment="1">
      <alignment horizontal="right"/>
    </xf>
    <xf numFmtId="165" fontId="7" fillId="0" borderId="0" xfId="0" applyNumberFormat="1" applyFont="1" applyAlignment="1">
      <alignment horizontal="center"/>
    </xf>
    <xf numFmtId="183" fontId="7" fillId="0" borderId="2" xfId="0" applyNumberFormat="1" applyFont="1" applyBorder="1" applyAlignment="1">
      <alignment horizontal="right"/>
    </xf>
    <xf numFmtId="188" fontId="7" fillId="0" borderId="2" xfId="0" applyNumberFormat="1" applyFont="1" applyBorder="1" applyAlignment="1">
      <alignment horizontal="right"/>
    </xf>
    <xf numFmtId="37" fontId="7" fillId="0" borderId="0" xfId="0" applyNumberFormat="1" applyFont="1" applyAlignment="1">
      <alignment horizontal="right"/>
    </xf>
    <xf numFmtId="37" fontId="5" fillId="0" borderId="0" xfId="0" applyNumberFormat="1" applyFont="1" applyBorder="1" applyAlignment="1" applyProtection="1">
      <alignment horizontal="right"/>
      <protection/>
    </xf>
    <xf numFmtId="165" fontId="5" fillId="0" borderId="2" xfId="0" applyNumberFormat="1" applyFont="1" applyBorder="1" applyAlignment="1" quotePrefix="1">
      <alignment horizontal="right"/>
    </xf>
    <xf numFmtId="165" fontId="5" fillId="0" borderId="0" xfId="0" applyNumberFormat="1" applyFont="1" applyAlignment="1" quotePrefix="1">
      <alignment horizontal="right"/>
    </xf>
    <xf numFmtId="184" fontId="5" fillId="0" borderId="0" xfId="0" applyNumberFormat="1" applyFont="1" applyBorder="1" applyAlignment="1" applyProtection="1">
      <alignment horizontal="center"/>
      <protection/>
    </xf>
    <xf numFmtId="184" fontId="5" fillId="0" borderId="2" xfId="0" applyNumberFormat="1" applyFont="1" applyBorder="1" applyAlignment="1" applyProtection="1">
      <alignment horizontal="center"/>
      <protection/>
    </xf>
    <xf numFmtId="165" fontId="5" fillId="0" borderId="0" xfId="0" applyNumberFormat="1" applyFont="1" applyFill="1" applyAlignment="1">
      <alignment horizontal="right"/>
    </xf>
    <xf numFmtId="179" fontId="5" fillId="0" borderId="0" xfId="15" applyNumberFormat="1" applyFont="1" applyAlignment="1">
      <alignment horizontal="right"/>
    </xf>
    <xf numFmtId="179" fontId="5" fillId="0" borderId="2" xfId="15" applyNumberFormat="1" applyFont="1" applyBorder="1" applyAlignment="1">
      <alignment horizontal="right"/>
    </xf>
    <xf numFmtId="165" fontId="5" fillId="0" borderId="3" xfId="0" applyNumberFormat="1" applyFont="1" applyBorder="1" applyAlignment="1">
      <alignment horizontal="right"/>
    </xf>
    <xf numFmtId="1" fontId="5" fillId="0" borderId="2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213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165" fontId="5" fillId="0" borderId="3" xfId="0" applyNumberFormat="1" applyFont="1" applyBorder="1" applyAlignment="1" applyProtection="1" quotePrefix="1">
      <alignment horizontal="right"/>
      <protection/>
    </xf>
    <xf numFmtId="213" fontId="7" fillId="0" borderId="0" xfId="0" applyNumberFormat="1" applyFont="1" applyAlignment="1">
      <alignment/>
    </xf>
    <xf numFmtId="0" fontId="5" fillId="0" borderId="2" xfId="0" applyFont="1" applyBorder="1" applyAlignment="1">
      <alignment horizontal="center"/>
    </xf>
    <xf numFmtId="213" fontId="5" fillId="0" borderId="0" xfId="0" applyNumberFormat="1" applyFont="1" applyAlignment="1">
      <alignment/>
    </xf>
    <xf numFmtId="0" fontId="6" fillId="0" borderId="2" xfId="0" applyFont="1" applyBorder="1" applyAlignment="1">
      <alignment/>
    </xf>
    <xf numFmtId="0" fontId="5" fillId="0" borderId="2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188" fontId="7" fillId="0" borderId="0" xfId="0" applyNumberFormat="1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0" fontId="7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183" fontId="7" fillId="0" borderId="0" xfId="0" applyNumberFormat="1" applyFont="1" applyBorder="1" applyAlignment="1" applyProtection="1">
      <alignment horizontal="right"/>
      <protection locked="0"/>
    </xf>
    <xf numFmtId="0" fontId="7" fillId="0" borderId="0" xfId="0" applyFont="1" applyAlignment="1" applyProtection="1">
      <alignment horizontal="right"/>
      <protection locked="0"/>
    </xf>
    <xf numFmtId="185" fontId="5" fillId="0" borderId="0" xfId="0" applyNumberFormat="1" applyFont="1" applyBorder="1" applyAlignment="1" applyProtection="1">
      <alignment/>
      <protection locked="0"/>
    </xf>
    <xf numFmtId="185" fontId="7" fillId="0" borderId="0" xfId="0" applyNumberFormat="1" applyFont="1" applyBorder="1" applyAlignment="1" applyProtection="1">
      <alignment horizontal="right"/>
      <protection locked="0"/>
    </xf>
    <xf numFmtId="0" fontId="7" fillId="0" borderId="2" xfId="0" applyFont="1" applyBorder="1" applyAlignment="1" applyProtection="1">
      <alignment/>
      <protection locked="0"/>
    </xf>
    <xf numFmtId="183" fontId="7" fillId="0" borderId="2" xfId="0" applyNumberFormat="1" applyFont="1" applyBorder="1" applyAlignment="1" applyProtection="1">
      <alignment horizontal="right"/>
      <protection locked="0"/>
    </xf>
    <xf numFmtId="183" fontId="7" fillId="0" borderId="0" xfId="0" applyNumberFormat="1" applyFont="1" applyBorder="1" applyAlignment="1" applyProtection="1">
      <alignment/>
      <protection locked="0"/>
    </xf>
    <xf numFmtId="0" fontId="5" fillId="0" borderId="2" xfId="0" applyFont="1" applyBorder="1" applyAlignment="1">
      <alignment/>
    </xf>
    <xf numFmtId="0" fontId="7" fillId="0" borderId="0" xfId="0" applyFont="1" applyAlignment="1">
      <alignment horizontal="fill"/>
    </xf>
    <xf numFmtId="0" fontId="7" fillId="0" borderId="0" xfId="0" applyFont="1" applyFill="1" applyAlignment="1">
      <alignment horizontal="fill"/>
    </xf>
    <xf numFmtId="16" fontId="7" fillId="0" borderId="0" xfId="0" applyNumberFormat="1" applyFont="1" applyAlignment="1" quotePrefix="1">
      <alignment horizontal="fill"/>
    </xf>
    <xf numFmtId="0" fontId="0" fillId="0" borderId="0" xfId="0" applyAlignment="1">
      <alignment horizontal="fill"/>
    </xf>
    <xf numFmtId="191" fontId="14" fillId="0" borderId="2" xfId="0" applyNumberFormat="1" applyFont="1" applyBorder="1" applyAlignment="1">
      <alignment/>
    </xf>
    <xf numFmtId="191" fontId="13" fillId="0" borderId="0" xfId="0" applyNumberFormat="1" applyFont="1" applyBorder="1" applyAlignment="1">
      <alignment/>
    </xf>
    <xf numFmtId="166" fontId="5" fillId="0" borderId="0" xfId="0" applyNumberFormat="1" applyFont="1" applyFill="1" applyAlignment="1" applyProtection="1">
      <alignment/>
      <protection/>
    </xf>
    <xf numFmtId="166" fontId="5" fillId="0" borderId="2" xfId="0" applyNumberFormat="1" applyFont="1" applyFill="1" applyBorder="1" applyAlignment="1" applyProtection="1">
      <alignment/>
      <protection/>
    </xf>
    <xf numFmtId="165" fontId="7" fillId="0" borderId="0" xfId="0" applyNumberFormat="1" applyFont="1" applyFill="1" applyAlignment="1">
      <alignment/>
    </xf>
    <xf numFmtId="165" fontId="5" fillId="0" borderId="0" xfId="0" applyNumberFormat="1" applyFont="1" applyFill="1" applyAlignment="1" applyProtection="1">
      <alignment/>
      <protection/>
    </xf>
    <xf numFmtId="165" fontId="5" fillId="0" borderId="2" xfId="0" applyNumberFormat="1" applyFont="1" applyFill="1" applyBorder="1" applyAlignment="1" applyProtection="1">
      <alignment/>
      <protection/>
    </xf>
    <xf numFmtId="165" fontId="5" fillId="0" borderId="0" xfId="0" applyNumberFormat="1" applyFont="1" applyFill="1" applyBorder="1" applyAlignment="1">
      <alignment/>
    </xf>
    <xf numFmtId="191" fontId="5" fillId="0" borderId="2" xfId="0" applyNumberFormat="1" applyFont="1" applyBorder="1" applyAlignment="1">
      <alignment/>
    </xf>
    <xf numFmtId="165" fontId="5" fillId="0" borderId="2" xfId="0" applyNumberFormat="1" applyFont="1" applyFill="1" applyBorder="1" applyAlignment="1">
      <alignment/>
    </xf>
    <xf numFmtId="3" fontId="7" fillId="0" borderId="0" xfId="0" applyNumberFormat="1" applyFont="1" applyAlignment="1">
      <alignment/>
    </xf>
    <xf numFmtId="165" fontId="5" fillId="0" borderId="3" xfId="0" applyNumberFormat="1" applyFont="1" applyBorder="1" applyAlignment="1" applyProtection="1">
      <alignment horizontal="left"/>
      <protection/>
    </xf>
    <xf numFmtId="184" fontId="6" fillId="0" borderId="0" xfId="0" applyNumberFormat="1" applyFont="1" applyAlignment="1">
      <alignment/>
    </xf>
    <xf numFmtId="184" fontId="15" fillId="0" borderId="0" xfId="0" applyNumberFormat="1" applyFont="1" applyAlignment="1">
      <alignment/>
    </xf>
    <xf numFmtId="184" fontId="15" fillId="0" borderId="0" xfId="0" applyNumberFormat="1" applyFont="1" applyAlignment="1">
      <alignment horizontal="right"/>
    </xf>
    <xf numFmtId="184" fontId="15" fillId="0" borderId="0" xfId="0" applyNumberFormat="1" applyFont="1" applyBorder="1" applyAlignment="1">
      <alignment horizontal="right"/>
    </xf>
    <xf numFmtId="0" fontId="15" fillId="0" borderId="0" xfId="0" applyFont="1" applyAlignment="1">
      <alignment horizontal="right"/>
    </xf>
    <xf numFmtId="0" fontId="15" fillId="0" borderId="0" xfId="0" applyFont="1" applyBorder="1" applyAlignment="1">
      <alignment horizontal="right"/>
    </xf>
    <xf numFmtId="0" fontId="15" fillId="0" borderId="0" xfId="0" applyFont="1" applyAlignment="1">
      <alignment/>
    </xf>
    <xf numFmtId="184" fontId="6" fillId="0" borderId="0" xfId="0" applyNumberFormat="1" applyFont="1" applyBorder="1" applyAlignment="1">
      <alignment/>
    </xf>
    <xf numFmtId="184" fontId="5" fillId="0" borderId="0" xfId="0" applyNumberFormat="1" applyFont="1" applyAlignment="1">
      <alignment horizontal="right"/>
    </xf>
    <xf numFmtId="184" fontId="7" fillId="0" borderId="1" xfId="0" applyNumberFormat="1" applyFont="1" applyBorder="1" applyAlignment="1">
      <alignment horizontal="right"/>
    </xf>
    <xf numFmtId="185" fontId="7" fillId="0" borderId="0" xfId="0" applyNumberFormat="1" applyFont="1" applyAlignment="1">
      <alignment/>
    </xf>
    <xf numFmtId="183" fontId="5" fillId="0" borderId="0" xfId="0" applyNumberFormat="1" applyFont="1" applyBorder="1" applyAlignment="1" applyProtection="1">
      <alignment horizontal="right"/>
      <protection locked="0"/>
    </xf>
    <xf numFmtId="183" fontId="5" fillId="0" borderId="2" xfId="0" applyNumberFormat="1" applyFont="1" applyBorder="1" applyAlignment="1" applyProtection="1">
      <alignment horizontal="right"/>
      <protection locked="0"/>
    </xf>
    <xf numFmtId="183" fontId="5" fillId="0" borderId="3" xfId="0" applyNumberFormat="1" applyFont="1" applyBorder="1" applyAlignment="1" applyProtection="1">
      <alignment horizontal="right"/>
      <protection locked="0"/>
    </xf>
    <xf numFmtId="165" fontId="5" fillId="0" borderId="0" xfId="0" applyNumberFormat="1" applyFont="1" applyAlignment="1" applyProtection="1" quotePrefix="1">
      <alignment/>
      <protection/>
    </xf>
    <xf numFmtId="0" fontId="7" fillId="0" borderId="0" xfId="0" applyFont="1" applyBorder="1" applyAlignment="1" quotePrefix="1">
      <alignment/>
    </xf>
    <xf numFmtId="0" fontId="7" fillId="0" borderId="0" xfId="0" applyFont="1" applyAlignment="1" quotePrefix="1">
      <alignment horizontal="fill"/>
    </xf>
    <xf numFmtId="165" fontId="7" fillId="0" borderId="0" xfId="0" applyNumberFormat="1" applyFont="1" applyAlignment="1" applyProtection="1" quotePrefix="1">
      <alignment/>
      <protection/>
    </xf>
    <xf numFmtId="165" fontId="16" fillId="0" borderId="0" xfId="0" applyNumberFormat="1" applyFont="1" applyBorder="1" applyAlignment="1" applyProtection="1">
      <alignment/>
      <protection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165" fontId="16" fillId="0" borderId="0" xfId="0" applyNumberFormat="1" applyFont="1" applyAlignment="1">
      <alignment horizontal="right"/>
    </xf>
    <xf numFmtId="164" fontId="5" fillId="0" borderId="2" xfId="0" applyNumberFormat="1" applyFont="1" applyBorder="1" applyAlignment="1" applyProtection="1">
      <alignment horizontal="right"/>
      <protection/>
    </xf>
    <xf numFmtId="185" fontId="5" fillId="0" borderId="0" xfId="0" applyNumberFormat="1" applyFont="1" applyBorder="1" applyAlignment="1" applyProtection="1">
      <alignment horizontal="right"/>
      <protection locked="0"/>
    </xf>
    <xf numFmtId="10" fontId="5" fillId="0" borderId="0" xfId="0" applyNumberFormat="1" applyFont="1" applyAlignment="1">
      <alignment horizontal="center"/>
    </xf>
    <xf numFmtId="184" fontId="7" fillId="0" borderId="0" xfId="0" applyNumberFormat="1" applyFont="1" applyAlignment="1">
      <alignment horizontal="centerContinuous"/>
    </xf>
    <xf numFmtId="184" fontId="7" fillId="0" borderId="2" xfId="0" applyNumberFormat="1" applyFont="1" applyBorder="1" applyAlignment="1" applyProtection="1">
      <alignment horizontal="center"/>
      <protection/>
    </xf>
    <xf numFmtId="0" fontId="17" fillId="0" borderId="0" xfId="0" applyFont="1" applyAlignment="1">
      <alignment/>
    </xf>
    <xf numFmtId="184" fontId="17" fillId="0" borderId="0" xfId="0" applyNumberFormat="1" applyFont="1" applyAlignment="1">
      <alignment/>
    </xf>
    <xf numFmtId="165" fontId="7" fillId="0" borderId="3" xfId="0" applyNumberFormat="1" applyFont="1" applyBorder="1" applyAlignment="1" applyProtection="1" quotePrefix="1">
      <alignment horizontal="right"/>
      <protection/>
    </xf>
    <xf numFmtId="0" fontId="7" fillId="0" borderId="1" xfId="0" applyFont="1" applyBorder="1" applyAlignment="1">
      <alignment horizontal="left"/>
    </xf>
    <xf numFmtId="184" fontId="7" fillId="0" borderId="1" xfId="0" applyNumberFormat="1" applyFont="1" applyBorder="1" applyAlignment="1">
      <alignment horizontal="left"/>
    </xf>
    <xf numFmtId="179" fontId="5" fillId="0" borderId="0" xfId="15" applyNumberFormat="1" applyFont="1" applyBorder="1" applyAlignment="1">
      <alignment horizontal="right"/>
    </xf>
    <xf numFmtId="179" fontId="7" fillId="0" borderId="0" xfId="15" applyNumberFormat="1" applyFont="1" applyBorder="1" applyAlignment="1">
      <alignment horizontal="right"/>
    </xf>
    <xf numFmtId="164" fontId="7" fillId="0" borderId="2" xfId="0" applyNumberFormat="1" applyFont="1" applyFill="1" applyBorder="1" applyAlignment="1" applyProtection="1">
      <alignment horizontal="left"/>
      <protection/>
    </xf>
    <xf numFmtId="164" fontId="5" fillId="0" borderId="2" xfId="0" applyNumberFormat="1" applyFont="1" applyBorder="1" applyAlignment="1" applyProtection="1">
      <alignment horizontal="left"/>
      <protection/>
    </xf>
    <xf numFmtId="0" fontId="5" fillId="0" borderId="2" xfId="0" applyFont="1" applyBorder="1" applyAlignment="1" applyProtection="1">
      <alignment/>
      <protection locked="0"/>
    </xf>
    <xf numFmtId="185" fontId="5" fillId="0" borderId="2" xfId="0" applyNumberFormat="1" applyFont="1" applyBorder="1" applyAlignment="1" applyProtection="1">
      <alignment/>
      <protection locked="0"/>
    </xf>
    <xf numFmtId="185" fontId="5" fillId="0" borderId="2" xfId="0" applyNumberFormat="1" applyFont="1" applyBorder="1" applyAlignment="1" applyProtection="1">
      <alignment/>
      <protection locked="0"/>
    </xf>
    <xf numFmtId="165" fontId="5" fillId="0" borderId="2" xfId="0" applyNumberFormat="1" applyFont="1" applyBorder="1" applyAlignment="1" applyProtection="1">
      <alignment horizontal="left"/>
      <protection/>
    </xf>
    <xf numFmtId="188" fontId="5" fillId="0" borderId="2" xfId="0" applyNumberFormat="1" applyFont="1" applyBorder="1" applyAlignment="1">
      <alignment/>
    </xf>
    <xf numFmtId="188" fontId="7" fillId="0" borderId="2" xfId="0" applyNumberFormat="1" applyFont="1" applyBorder="1" applyAlignment="1" applyProtection="1">
      <alignment/>
      <protection/>
    </xf>
    <xf numFmtId="188" fontId="7" fillId="0" borderId="2" xfId="0" applyNumberFormat="1" applyFont="1" applyBorder="1" applyAlignment="1">
      <alignment/>
    </xf>
    <xf numFmtId="185" fontId="7" fillId="0" borderId="2" xfId="0" applyNumberFormat="1" applyFont="1" applyBorder="1" applyAlignment="1">
      <alignment/>
    </xf>
    <xf numFmtId="191" fontId="14" fillId="0" borderId="0" xfId="0" applyNumberFormat="1" applyFont="1" applyBorder="1" applyAlignment="1">
      <alignment horizontal="right"/>
    </xf>
    <xf numFmtId="184" fontId="7" fillId="0" borderId="0" xfId="0" applyNumberFormat="1" applyFont="1" applyBorder="1" applyAlignment="1" quotePrefix="1">
      <alignment horizontal="right" wrapText="1"/>
    </xf>
    <xf numFmtId="184" fontId="7" fillId="0" borderId="0" xfId="0" applyNumberFormat="1" applyFont="1" applyBorder="1" applyAlignment="1">
      <alignment/>
    </xf>
    <xf numFmtId="184" fontId="7" fillId="0" borderId="0" xfId="0" applyNumberFormat="1" applyFont="1" applyBorder="1" applyAlignment="1">
      <alignment horizontal="left"/>
    </xf>
    <xf numFmtId="184" fontId="7" fillId="0" borderId="0" xfId="0" applyNumberFormat="1" applyFont="1" applyBorder="1" applyAlignment="1">
      <alignment horizontal="right" wrapText="1"/>
    </xf>
    <xf numFmtId="184" fontId="7" fillId="0" borderId="0" xfId="0" applyNumberFormat="1" applyFont="1" applyBorder="1" applyAlignment="1" quotePrefix="1">
      <alignment horizontal="right"/>
    </xf>
    <xf numFmtId="3" fontId="7" fillId="0" borderId="2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center"/>
    </xf>
    <xf numFmtId="218" fontId="7" fillId="0" borderId="2" xfId="0" applyNumberFormat="1" applyFont="1" applyBorder="1" applyAlignment="1">
      <alignment horizontal="right"/>
    </xf>
    <xf numFmtId="164" fontId="7" fillId="0" borderId="3" xfId="0" applyNumberFormat="1" applyFont="1" applyFill="1" applyBorder="1" applyAlignment="1" applyProtection="1">
      <alignment/>
      <protection/>
    </xf>
    <xf numFmtId="0" fontId="7" fillId="0" borderId="3" xfId="0" applyFont="1" applyFill="1" applyBorder="1" applyAlignment="1">
      <alignment/>
    </xf>
    <xf numFmtId="164" fontId="5" fillId="0" borderId="3" xfId="0" applyNumberFormat="1" applyFont="1" applyFill="1" applyBorder="1" applyAlignment="1" applyProtection="1">
      <alignment/>
      <protection/>
    </xf>
    <xf numFmtId="164" fontId="5" fillId="0" borderId="3" xfId="0" applyNumberFormat="1" applyFont="1" applyFill="1" applyBorder="1" applyAlignment="1" applyProtection="1">
      <alignment/>
      <protection/>
    </xf>
    <xf numFmtId="164" fontId="7" fillId="0" borderId="3" xfId="0" applyNumberFormat="1" applyFont="1" applyFill="1" applyBorder="1" applyAlignment="1" applyProtection="1">
      <alignment horizontal="right"/>
      <protection/>
    </xf>
    <xf numFmtId="165" fontId="7" fillId="0" borderId="3" xfId="0" applyNumberFormat="1" applyFont="1" applyFill="1" applyBorder="1" applyAlignment="1" applyProtection="1">
      <alignment/>
      <protection/>
    </xf>
    <xf numFmtId="191" fontId="5" fillId="0" borderId="2" xfId="0" applyNumberFormat="1" applyFont="1" applyBorder="1" applyAlignment="1">
      <alignment horizontal="right"/>
    </xf>
    <xf numFmtId="165" fontId="7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165" fontId="7" fillId="0" borderId="0" xfId="0" applyNumberFormat="1" applyFont="1" applyAlignment="1">
      <alignment/>
    </xf>
    <xf numFmtId="0" fontId="13" fillId="0" borderId="0" xfId="0" applyFont="1" applyAlignment="1">
      <alignment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184" fontId="7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" fontId="7" fillId="0" borderId="0" xfId="0" applyNumberFormat="1" applyFont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78"/>
  <sheetViews>
    <sheetView showGridLines="0" tabSelected="1" zoomScale="75" zoomScaleNormal="75" zoomScaleSheetLayoutView="68" workbookViewId="0" topLeftCell="A1">
      <selection activeCell="A1" sqref="A1"/>
    </sheetView>
  </sheetViews>
  <sheetFormatPr defaultColWidth="12.6640625" defaultRowHeight="25.5" customHeight="1"/>
  <cols>
    <col min="1" max="1" width="3.6640625" style="5" customWidth="1"/>
    <col min="2" max="2" width="3.5546875" style="5" customWidth="1"/>
    <col min="3" max="3" width="12.6640625" style="5" customWidth="1"/>
    <col min="4" max="6" width="7.10546875" style="5" customWidth="1"/>
    <col min="7" max="7" width="12.88671875" style="38" customWidth="1"/>
    <col min="8" max="8" width="11.88671875" style="5" customWidth="1"/>
    <col min="9" max="10" width="12.77734375" style="5" customWidth="1"/>
    <col min="11" max="11" width="2.99609375" style="5" customWidth="1"/>
    <col min="12" max="13" width="11.77734375" style="5" customWidth="1"/>
    <col min="14" max="14" width="11.77734375" style="60" customWidth="1"/>
    <col min="15" max="15" width="12.6640625" style="4" customWidth="1"/>
    <col min="16" max="16384" width="12.6640625" style="5" customWidth="1"/>
  </cols>
  <sheetData>
    <row r="1" spans="1:15" s="3" customFormat="1" ht="25.5" customHeight="1">
      <c r="A1" s="49" t="s">
        <v>121</v>
      </c>
      <c r="B1" s="2"/>
      <c r="C1" s="2"/>
      <c r="D1" s="2"/>
      <c r="E1" s="2"/>
      <c r="F1" s="2"/>
      <c r="G1" s="2"/>
      <c r="H1" s="2"/>
      <c r="I1" s="2"/>
      <c r="J1" s="2"/>
      <c r="K1" s="2"/>
      <c r="M1" s="58"/>
      <c r="N1" s="59"/>
      <c r="O1" s="2"/>
    </row>
    <row r="2" spans="1:15" s="3" customFormat="1" ht="25.5" customHeight="1">
      <c r="A2" s="49"/>
      <c r="B2" s="2"/>
      <c r="C2" s="2"/>
      <c r="D2" s="2"/>
      <c r="E2" s="2"/>
      <c r="F2" s="2"/>
      <c r="G2" s="2"/>
      <c r="H2" s="2"/>
      <c r="I2" s="2"/>
      <c r="J2" s="2"/>
      <c r="K2" s="2"/>
      <c r="M2" s="58"/>
      <c r="N2" s="59"/>
      <c r="O2" s="2"/>
    </row>
    <row r="3" spans="1:14" ht="25.5" customHeight="1">
      <c r="A3" s="60"/>
      <c r="B3" s="60"/>
      <c r="C3" s="60"/>
      <c r="D3" s="60"/>
      <c r="E3" s="60"/>
      <c r="F3" s="60"/>
      <c r="G3" s="5"/>
      <c r="L3" s="61" t="s">
        <v>194</v>
      </c>
      <c r="M3" s="61"/>
      <c r="N3" s="62"/>
    </row>
    <row r="4" spans="1:14" ht="25.5" customHeight="1">
      <c r="A4" s="60"/>
      <c r="B4" s="60"/>
      <c r="C4" s="60"/>
      <c r="D4" s="60"/>
      <c r="E4" s="60"/>
      <c r="F4" s="60"/>
      <c r="G4" s="5"/>
      <c r="L4" s="61" t="s">
        <v>169</v>
      </c>
      <c r="M4" s="61"/>
      <c r="N4" s="62" t="s">
        <v>195</v>
      </c>
    </row>
    <row r="5" spans="1:14" ht="25.5" customHeight="1" thickBot="1">
      <c r="A5" s="132" t="s">
        <v>51</v>
      </c>
      <c r="B5" s="63"/>
      <c r="C5" s="63"/>
      <c r="D5" s="63"/>
      <c r="E5" s="63"/>
      <c r="F5" s="63"/>
      <c r="G5" s="24"/>
      <c r="H5" s="24"/>
      <c r="I5" s="24"/>
      <c r="J5" s="24"/>
      <c r="K5" s="24"/>
      <c r="L5" s="64" t="s">
        <v>120</v>
      </c>
      <c r="M5" s="65" t="s">
        <v>65</v>
      </c>
      <c r="N5" s="65" t="s">
        <v>65</v>
      </c>
    </row>
    <row r="6" spans="1:14" ht="25.5" customHeight="1">
      <c r="A6" s="38" t="s">
        <v>162</v>
      </c>
      <c r="L6" s="66"/>
      <c r="M6" s="68"/>
      <c r="N6" s="68"/>
    </row>
    <row r="7" spans="1:14" ht="25.5" customHeight="1">
      <c r="A7" s="69" t="s">
        <v>66</v>
      </c>
      <c r="B7" s="69"/>
      <c r="C7" s="69"/>
      <c r="D7" s="69"/>
      <c r="E7" s="69"/>
      <c r="F7" s="69"/>
      <c r="G7" s="70"/>
      <c r="H7" s="69"/>
      <c r="I7" s="69"/>
      <c r="J7" s="69"/>
      <c r="K7" s="69"/>
      <c r="L7" s="71">
        <v>332</v>
      </c>
      <c r="M7" s="72">
        <v>377</v>
      </c>
      <c r="N7" s="72">
        <v>620</v>
      </c>
    </row>
    <row r="8" spans="1:14" ht="25.5" customHeight="1">
      <c r="A8" s="69" t="s">
        <v>52</v>
      </c>
      <c r="B8" s="69"/>
      <c r="C8" s="69"/>
      <c r="D8" s="69"/>
      <c r="E8" s="69"/>
      <c r="F8" s="69"/>
      <c r="G8" s="70"/>
      <c r="H8" s="69"/>
      <c r="I8" s="69"/>
      <c r="J8" s="69"/>
      <c r="K8" s="69"/>
      <c r="L8" s="71">
        <v>34</v>
      </c>
      <c r="M8" s="72">
        <v>40</v>
      </c>
      <c r="N8" s="35">
        <v>75</v>
      </c>
    </row>
    <row r="9" spans="1:14" ht="25.5" customHeight="1">
      <c r="A9" s="73" t="s">
        <v>53</v>
      </c>
      <c r="B9" s="73"/>
      <c r="C9" s="73"/>
      <c r="D9" s="73"/>
      <c r="E9" s="73"/>
      <c r="F9" s="73"/>
      <c r="G9" s="74"/>
      <c r="H9" s="73"/>
      <c r="I9" s="73"/>
      <c r="J9" s="73"/>
      <c r="K9" s="73"/>
      <c r="L9" s="75">
        <v>1</v>
      </c>
      <c r="M9" s="77">
        <v>-63</v>
      </c>
      <c r="N9" s="78">
        <v>-88</v>
      </c>
    </row>
    <row r="10" spans="1:14" ht="25.5" customHeight="1">
      <c r="A10" s="69" t="s">
        <v>96</v>
      </c>
      <c r="B10" s="69"/>
      <c r="C10" s="69"/>
      <c r="D10" s="69"/>
      <c r="E10" s="69"/>
      <c r="F10" s="69"/>
      <c r="G10" s="70"/>
      <c r="H10" s="69"/>
      <c r="I10" s="69"/>
      <c r="J10" s="69"/>
      <c r="K10" s="69"/>
      <c r="L10" s="66">
        <f>SUM(L7:L9)</f>
        <v>367</v>
      </c>
      <c r="M10" s="68">
        <f>SUM(M7:M9)</f>
        <v>354</v>
      </c>
      <c r="N10" s="68">
        <f>SUM(N7:N9)</f>
        <v>607</v>
      </c>
    </row>
    <row r="11" spans="1:14" ht="25.5" customHeight="1">
      <c r="A11" s="69" t="s">
        <v>72</v>
      </c>
      <c r="B11" s="69"/>
      <c r="C11" s="69"/>
      <c r="D11" s="69"/>
      <c r="E11" s="69"/>
      <c r="F11" s="69"/>
      <c r="G11" s="70"/>
      <c r="H11" s="69"/>
      <c r="I11" s="69"/>
      <c r="J11" s="69"/>
      <c r="K11" s="69"/>
      <c r="L11" s="71">
        <v>104</v>
      </c>
      <c r="M11" s="72">
        <v>238</v>
      </c>
      <c r="N11" s="72">
        <v>319</v>
      </c>
    </row>
    <row r="12" spans="1:14" ht="25.5" customHeight="1">
      <c r="A12" s="69" t="s">
        <v>97</v>
      </c>
      <c r="B12" s="69"/>
      <c r="C12" s="69"/>
      <c r="D12" s="69"/>
      <c r="E12" s="69"/>
      <c r="F12" s="69"/>
      <c r="G12" s="70"/>
      <c r="H12" s="69"/>
      <c r="I12" s="69"/>
      <c r="J12" s="69"/>
      <c r="K12" s="69"/>
      <c r="L12" s="71">
        <v>169</v>
      </c>
      <c r="M12" s="72">
        <v>134</v>
      </c>
      <c r="N12" s="35">
        <v>415</v>
      </c>
    </row>
    <row r="13" spans="1:14" ht="25.5" customHeight="1">
      <c r="A13" s="69" t="s">
        <v>109</v>
      </c>
      <c r="B13" s="69"/>
      <c r="C13" s="69"/>
      <c r="D13" s="69"/>
      <c r="E13" s="69"/>
      <c r="F13" s="69"/>
      <c r="G13" s="70"/>
      <c r="H13" s="69"/>
      <c r="I13" s="69"/>
      <c r="J13" s="69"/>
      <c r="K13" s="69"/>
      <c r="L13" s="71">
        <v>5</v>
      </c>
      <c r="M13" s="72">
        <v>5</v>
      </c>
      <c r="N13" s="35">
        <v>8</v>
      </c>
    </row>
    <row r="14" spans="1:14" ht="25.5" customHeight="1">
      <c r="A14" s="73" t="s">
        <v>279</v>
      </c>
      <c r="B14" s="73"/>
      <c r="C14" s="73"/>
      <c r="D14" s="73"/>
      <c r="E14" s="73"/>
      <c r="F14" s="73"/>
      <c r="G14" s="74"/>
      <c r="H14" s="73"/>
      <c r="I14" s="73"/>
      <c r="J14" s="73"/>
      <c r="K14" s="73"/>
      <c r="L14" s="75">
        <v>-102</v>
      </c>
      <c r="M14" s="77">
        <v>-89</v>
      </c>
      <c r="N14" s="77">
        <v>-178</v>
      </c>
    </row>
    <row r="15" spans="1:15" ht="25.5" customHeight="1">
      <c r="A15" s="69"/>
      <c r="B15" s="69"/>
      <c r="C15" s="69"/>
      <c r="D15" s="69"/>
      <c r="E15" s="69"/>
      <c r="F15" s="69"/>
      <c r="G15" s="70"/>
      <c r="H15" s="69"/>
      <c r="I15" s="69"/>
      <c r="J15" s="69"/>
      <c r="K15" s="69"/>
      <c r="L15" s="71">
        <f>SUM(L10:L14)</f>
        <v>543</v>
      </c>
      <c r="M15" s="72">
        <f>SUM(M10:M14)</f>
        <v>642</v>
      </c>
      <c r="N15" s="72">
        <f>SUM(N10:N14)</f>
        <v>1171</v>
      </c>
      <c r="O15" s="71"/>
    </row>
    <row r="16" spans="1:14" ht="25.5" customHeight="1">
      <c r="A16" s="73" t="s">
        <v>115</v>
      </c>
      <c r="B16" s="73"/>
      <c r="C16" s="73"/>
      <c r="D16" s="73"/>
      <c r="E16" s="73"/>
      <c r="F16" s="73"/>
      <c r="G16" s="74"/>
      <c r="H16" s="73"/>
      <c r="I16" s="73"/>
      <c r="J16" s="73"/>
      <c r="K16" s="73"/>
      <c r="L16" s="263" t="s">
        <v>165</v>
      </c>
      <c r="M16" s="77">
        <v>-24</v>
      </c>
      <c r="N16" s="77">
        <v>-57</v>
      </c>
    </row>
    <row r="17" spans="1:14" ht="25.5" customHeight="1">
      <c r="A17" s="69" t="s">
        <v>163</v>
      </c>
      <c r="B17" s="69"/>
      <c r="C17" s="69"/>
      <c r="D17" s="69"/>
      <c r="E17" s="69"/>
      <c r="F17" s="69"/>
      <c r="G17" s="70"/>
      <c r="H17" s="69"/>
      <c r="I17" s="69"/>
      <c r="J17" s="69"/>
      <c r="K17" s="80"/>
      <c r="L17" s="80">
        <v>543</v>
      </c>
      <c r="M17" s="81">
        <f>SUM(M15:M16)</f>
        <v>618</v>
      </c>
      <c r="N17" s="82">
        <f>SUM(N15:N16)</f>
        <v>1114</v>
      </c>
    </row>
    <row r="18" spans="1:14" ht="25.5" customHeight="1">
      <c r="A18" s="73" t="s">
        <v>164</v>
      </c>
      <c r="B18" s="73"/>
      <c r="C18" s="73"/>
      <c r="D18" s="73"/>
      <c r="E18" s="73"/>
      <c r="F18" s="73"/>
      <c r="G18" s="74"/>
      <c r="H18" s="73"/>
      <c r="I18" s="73"/>
      <c r="J18" s="73"/>
      <c r="K18" s="73"/>
      <c r="L18" s="263" t="s">
        <v>165</v>
      </c>
      <c r="M18" s="84">
        <v>35</v>
      </c>
      <c r="N18" s="84">
        <v>72</v>
      </c>
    </row>
    <row r="19" spans="1:14" ht="25.5" customHeight="1">
      <c r="A19" s="69" t="s">
        <v>92</v>
      </c>
      <c r="B19" s="69"/>
      <c r="D19" s="69"/>
      <c r="E19" s="69"/>
      <c r="F19" s="69"/>
      <c r="G19" s="70"/>
      <c r="H19" s="69"/>
      <c r="I19" s="69"/>
      <c r="J19" s="69"/>
      <c r="K19" s="69"/>
      <c r="L19" s="71">
        <f>SUM(L17:L18)</f>
        <v>543</v>
      </c>
      <c r="M19" s="72">
        <f>SUM(M17:M18)</f>
        <v>653</v>
      </c>
      <c r="N19" s="72">
        <f>SUM(N17:N18)</f>
        <v>1186</v>
      </c>
    </row>
    <row r="20" spans="1:15" ht="25.5" customHeight="1">
      <c r="A20" s="69" t="s">
        <v>44</v>
      </c>
      <c r="B20" s="69"/>
      <c r="C20" s="4"/>
      <c r="D20" s="4"/>
      <c r="E20" s="4"/>
      <c r="F20" s="4"/>
      <c r="G20" s="4"/>
      <c r="H20" s="4"/>
      <c r="I20" s="4"/>
      <c r="J20" s="4"/>
      <c r="K20" s="4"/>
      <c r="L20" s="264">
        <v>-49</v>
      </c>
      <c r="M20" s="14">
        <v>-47</v>
      </c>
      <c r="N20" s="15">
        <v>-95</v>
      </c>
      <c r="O20" s="5"/>
    </row>
    <row r="21" spans="1:15" ht="25.5" customHeight="1">
      <c r="A21" s="45" t="s">
        <v>43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264">
        <v>-661</v>
      </c>
      <c r="M21" s="86">
        <v>-580</v>
      </c>
      <c r="N21" s="11">
        <v>-1402</v>
      </c>
      <c r="O21" s="5"/>
    </row>
    <row r="22" spans="1:15" ht="25.5" customHeight="1">
      <c r="A22" s="45" t="s">
        <v>168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264">
        <v>-22</v>
      </c>
      <c r="M22" s="15" t="s">
        <v>165</v>
      </c>
      <c r="N22" s="11">
        <v>-482</v>
      </c>
      <c r="O22" s="5"/>
    </row>
    <row r="23" spans="1:15" ht="25.5" customHeight="1">
      <c r="A23" s="45" t="s">
        <v>107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136" t="s">
        <v>165</v>
      </c>
      <c r="M23" s="86">
        <v>338</v>
      </c>
      <c r="N23" s="86">
        <v>338</v>
      </c>
      <c r="O23" s="5"/>
    </row>
    <row r="24" spans="1:15" ht="25.5" customHeight="1">
      <c r="A24" s="73" t="s">
        <v>166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63">
        <v>355</v>
      </c>
      <c r="M24" s="110" t="s">
        <v>165</v>
      </c>
      <c r="N24" s="110" t="s">
        <v>165</v>
      </c>
      <c r="O24" s="5"/>
    </row>
    <row r="25" spans="1:15" ht="12" customHeight="1">
      <c r="A25" s="69"/>
      <c r="B25" s="4"/>
      <c r="C25" s="4"/>
      <c r="D25" s="4"/>
      <c r="E25" s="4"/>
      <c r="F25" s="4"/>
      <c r="G25" s="4"/>
      <c r="H25" s="4"/>
      <c r="I25" s="4"/>
      <c r="J25" s="4"/>
      <c r="K25" s="4"/>
      <c r="L25" s="136"/>
      <c r="M25" s="15"/>
      <c r="N25" s="15"/>
      <c r="O25" s="5"/>
    </row>
    <row r="26" spans="1:14" ht="25.5" customHeight="1">
      <c r="A26" s="73" t="s">
        <v>280</v>
      </c>
      <c r="B26" s="73"/>
      <c r="C26" s="73"/>
      <c r="D26" s="73"/>
      <c r="E26" s="73"/>
      <c r="F26" s="73"/>
      <c r="G26" s="74"/>
      <c r="H26" s="73"/>
      <c r="I26" s="73"/>
      <c r="J26" s="73"/>
      <c r="K26" s="73"/>
      <c r="L26" s="75">
        <f>SUM(L19:L24)</f>
        <v>166</v>
      </c>
      <c r="M26" s="84">
        <f>SUM(M19:M24)</f>
        <v>364</v>
      </c>
      <c r="N26" s="77">
        <f>SUM(N19:N24)</f>
        <v>-455</v>
      </c>
    </row>
    <row r="27" spans="1:14" ht="25.5" customHeight="1">
      <c r="A27" s="69"/>
      <c r="B27" s="243"/>
      <c r="C27" s="243"/>
      <c r="D27" s="243"/>
      <c r="E27" s="243"/>
      <c r="F27" s="243"/>
      <c r="G27" s="244"/>
      <c r="H27" s="243"/>
      <c r="I27" s="243"/>
      <c r="J27" s="243"/>
      <c r="K27" s="243"/>
      <c r="L27" s="245"/>
      <c r="M27" s="246"/>
      <c r="N27" s="72"/>
    </row>
    <row r="28" spans="1:14" ht="25.5" customHeight="1">
      <c r="A28" s="73" t="s">
        <v>167</v>
      </c>
      <c r="B28" s="73"/>
      <c r="C28" s="73"/>
      <c r="D28" s="73"/>
      <c r="E28" s="73"/>
      <c r="F28" s="73"/>
      <c r="G28" s="74"/>
      <c r="H28" s="73"/>
      <c r="I28" s="73"/>
      <c r="J28" s="73"/>
      <c r="K28" s="73"/>
      <c r="L28" s="92" t="s">
        <v>306</v>
      </c>
      <c r="M28" s="93" t="s">
        <v>344</v>
      </c>
      <c r="N28" s="88" t="s">
        <v>122</v>
      </c>
    </row>
    <row r="29" spans="1:14" ht="25.5" customHeight="1">
      <c r="A29" s="69"/>
      <c r="B29" s="69"/>
      <c r="C29" s="69"/>
      <c r="D29" s="69"/>
      <c r="E29" s="69"/>
      <c r="F29" s="69"/>
      <c r="G29" s="70"/>
      <c r="H29" s="69"/>
      <c r="I29" s="69"/>
      <c r="J29" s="69"/>
      <c r="K29" s="69"/>
      <c r="L29" s="240"/>
      <c r="M29" s="241"/>
      <c r="N29" s="242"/>
    </row>
    <row r="30" spans="1:14" ht="25.5" customHeight="1">
      <c r="A30" s="73" t="s">
        <v>89</v>
      </c>
      <c r="B30" s="73"/>
      <c r="C30" s="73"/>
      <c r="D30" s="73"/>
      <c r="E30" s="73"/>
      <c r="F30" s="73"/>
      <c r="G30" s="74"/>
      <c r="H30" s="73"/>
      <c r="I30" s="73"/>
      <c r="J30" s="73"/>
      <c r="K30" s="73"/>
      <c r="L30" s="247" t="s">
        <v>307</v>
      </c>
      <c r="M30" s="248" t="s">
        <v>308</v>
      </c>
      <c r="N30" s="77" t="s">
        <v>123</v>
      </c>
    </row>
    <row r="31" spans="1:14" ht="25.5" customHeight="1">
      <c r="A31" s="69"/>
      <c r="B31" s="69"/>
      <c r="C31" s="69"/>
      <c r="D31" s="69"/>
      <c r="E31" s="69"/>
      <c r="F31" s="69"/>
      <c r="G31" s="70"/>
      <c r="H31" s="69"/>
      <c r="I31" s="69"/>
      <c r="J31" s="69"/>
      <c r="K31" s="69"/>
      <c r="L31" s="238"/>
      <c r="M31" s="239"/>
      <c r="N31" s="72"/>
    </row>
    <row r="32" spans="1:14" ht="25.5" customHeight="1">
      <c r="A32" s="70" t="s">
        <v>95</v>
      </c>
      <c r="B32" s="69"/>
      <c r="C32" s="69"/>
      <c r="D32" s="69"/>
      <c r="E32" s="69"/>
      <c r="F32" s="69"/>
      <c r="G32" s="70"/>
      <c r="H32" s="69"/>
      <c r="I32" s="69"/>
      <c r="J32" s="69"/>
      <c r="K32" s="60"/>
      <c r="L32" s="67"/>
      <c r="M32" s="89"/>
      <c r="N32" s="69"/>
    </row>
    <row r="33" spans="1:14" ht="25.5" customHeight="1">
      <c r="A33" s="69" t="s">
        <v>92</v>
      </c>
      <c r="B33" s="69"/>
      <c r="C33" s="69"/>
      <c r="D33" s="69"/>
      <c r="E33" s="69"/>
      <c r="F33" s="69"/>
      <c r="G33" s="70"/>
      <c r="H33" s="69"/>
      <c r="I33" s="69"/>
      <c r="J33" s="69"/>
      <c r="K33" s="69"/>
      <c r="L33" s="90">
        <v>317</v>
      </c>
      <c r="M33" s="91">
        <v>362</v>
      </c>
      <c r="N33" s="34">
        <v>622</v>
      </c>
    </row>
    <row r="34" spans="1:14" ht="25.5" customHeight="1">
      <c r="A34" s="73" t="s">
        <v>167</v>
      </c>
      <c r="B34" s="73"/>
      <c r="C34" s="73"/>
      <c r="D34" s="73"/>
      <c r="E34" s="73"/>
      <c r="F34" s="73"/>
      <c r="G34" s="74"/>
      <c r="H34" s="73"/>
      <c r="I34" s="73"/>
      <c r="J34" s="73"/>
      <c r="K34" s="73"/>
      <c r="L34" s="92" t="s">
        <v>272</v>
      </c>
      <c r="M34" s="93" t="s">
        <v>261</v>
      </c>
      <c r="N34" s="88" t="s">
        <v>124</v>
      </c>
    </row>
    <row r="35" spans="1:14" ht="25.5" customHeight="1">
      <c r="A35" s="69"/>
      <c r="B35" s="69"/>
      <c r="C35" s="69"/>
      <c r="D35" s="69"/>
      <c r="E35" s="69"/>
      <c r="F35" s="69"/>
      <c r="G35" s="70"/>
      <c r="H35" s="69"/>
      <c r="I35" s="69"/>
      <c r="J35" s="69"/>
      <c r="K35" s="69"/>
      <c r="L35" s="240"/>
      <c r="M35" s="241"/>
      <c r="N35" s="242"/>
    </row>
    <row r="36" spans="1:14" ht="25.5" customHeight="1">
      <c r="A36" s="74" t="s">
        <v>58</v>
      </c>
      <c r="B36" s="73"/>
      <c r="C36" s="73"/>
      <c r="D36" s="73"/>
      <c r="E36" s="73"/>
      <c r="F36" s="73"/>
      <c r="G36" s="74"/>
      <c r="H36" s="73"/>
      <c r="I36" s="73"/>
      <c r="J36" s="73"/>
      <c r="K36" s="73"/>
      <c r="L36" s="92" t="s">
        <v>346</v>
      </c>
      <c r="M36" s="93" t="s">
        <v>119</v>
      </c>
      <c r="N36" s="94" t="s">
        <v>125</v>
      </c>
    </row>
    <row r="37" spans="1:14" ht="25.5" customHeight="1">
      <c r="A37" s="70"/>
      <c r="B37" s="69"/>
      <c r="C37" s="69"/>
      <c r="D37" s="69"/>
      <c r="E37" s="69"/>
      <c r="F37" s="69"/>
      <c r="G37" s="70"/>
      <c r="H37" s="69"/>
      <c r="I37" s="69"/>
      <c r="J37" s="69"/>
      <c r="K37" s="69"/>
      <c r="L37" s="240"/>
      <c r="M37" s="241"/>
      <c r="N37" s="125"/>
    </row>
    <row r="38" spans="1:14" ht="25.5" customHeight="1">
      <c r="A38" s="74" t="s">
        <v>281</v>
      </c>
      <c r="B38" s="73"/>
      <c r="C38" s="73"/>
      <c r="D38" s="73"/>
      <c r="E38" s="73"/>
      <c r="F38" s="73"/>
      <c r="G38" s="74"/>
      <c r="H38" s="73"/>
      <c r="I38" s="73"/>
      <c r="J38" s="73"/>
      <c r="K38" s="73"/>
      <c r="L38" s="92" t="s">
        <v>319</v>
      </c>
      <c r="M38" s="93" t="s">
        <v>104</v>
      </c>
      <c r="N38" s="94" t="s">
        <v>126</v>
      </c>
    </row>
    <row r="39" spans="1:14" ht="25.5" customHeight="1">
      <c r="A39" s="70"/>
      <c r="B39" s="69"/>
      <c r="C39" s="69"/>
      <c r="D39" s="69"/>
      <c r="E39" s="69"/>
      <c r="F39" s="69"/>
      <c r="G39" s="70"/>
      <c r="H39" s="69"/>
      <c r="I39" s="69"/>
      <c r="J39" s="69"/>
      <c r="K39" s="69"/>
      <c r="L39" s="240"/>
      <c r="M39" s="241"/>
      <c r="N39" s="125"/>
    </row>
    <row r="40" spans="1:14" ht="25.5" customHeight="1">
      <c r="A40" s="74" t="s">
        <v>282</v>
      </c>
      <c r="B40" s="73"/>
      <c r="C40" s="73"/>
      <c r="D40" s="73"/>
      <c r="E40" s="73"/>
      <c r="F40" s="73"/>
      <c r="G40" s="74"/>
      <c r="H40" s="73"/>
      <c r="I40" s="73"/>
      <c r="J40" s="73"/>
      <c r="K40" s="73"/>
      <c r="L40" s="92" t="s">
        <v>278</v>
      </c>
      <c r="M40" s="93" t="s">
        <v>116</v>
      </c>
      <c r="N40" s="94" t="s">
        <v>127</v>
      </c>
    </row>
    <row r="41" spans="1:13" ht="25.5" customHeight="1">
      <c r="A41" s="69"/>
      <c r="B41" s="69"/>
      <c r="C41" s="69"/>
      <c r="D41" s="4"/>
      <c r="E41" s="4"/>
      <c r="F41" s="4"/>
      <c r="G41" s="4"/>
      <c r="H41" s="4"/>
      <c r="I41" s="4"/>
      <c r="J41" s="60"/>
      <c r="K41" s="70"/>
      <c r="L41" s="69"/>
      <c r="M41" s="62"/>
    </row>
    <row r="42" spans="1:13" ht="25.5" customHeight="1">
      <c r="A42" s="70" t="s">
        <v>111</v>
      </c>
      <c r="B42" s="69"/>
      <c r="C42" s="69"/>
      <c r="D42" s="4"/>
      <c r="E42" s="4"/>
      <c r="F42" s="4"/>
      <c r="G42" s="4"/>
      <c r="H42" s="4"/>
      <c r="I42" s="4"/>
      <c r="J42" s="60"/>
      <c r="K42" s="70"/>
      <c r="L42" s="69"/>
      <c r="M42" s="60"/>
    </row>
    <row r="43" spans="1:16" s="96" customFormat="1" ht="25.5" customHeight="1">
      <c r="A43" s="30"/>
      <c r="B43" s="4" t="s">
        <v>196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95"/>
      <c r="O43" s="95"/>
      <c r="P43" s="4"/>
    </row>
    <row r="44" spans="1:16" s="96" customFormat="1" ht="25.5" customHeight="1">
      <c r="A44" s="30"/>
      <c r="B44" s="4" t="s">
        <v>197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13"/>
      <c r="N44" s="4"/>
      <c r="O44" s="13"/>
      <c r="P44" s="4"/>
    </row>
    <row r="45" spans="1:16" s="96" customFormat="1" ht="25.5" customHeight="1">
      <c r="A45" s="30"/>
      <c r="B45" s="4" t="s">
        <v>283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14"/>
      <c r="N45" s="97"/>
      <c r="O45" s="14"/>
      <c r="P45" s="4"/>
    </row>
    <row r="46" spans="1:16" s="96" customFormat="1" ht="25.5" customHeight="1">
      <c r="A46" s="30"/>
      <c r="B46" s="98" t="s">
        <v>312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14"/>
      <c r="N46" s="97"/>
      <c r="O46" s="14"/>
      <c r="P46" s="4"/>
    </row>
    <row r="47" spans="1:16" s="96" customFormat="1" ht="25.5" customHeight="1">
      <c r="A47" s="30"/>
      <c r="B47" s="4" t="s">
        <v>284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15"/>
      <c r="N47" s="97"/>
      <c r="O47" s="15"/>
      <c r="P47" s="4"/>
    </row>
    <row r="48" spans="1:13" ht="25.5" customHeight="1">
      <c r="A48" s="69"/>
      <c r="B48" s="69"/>
      <c r="C48" s="69"/>
      <c r="D48" s="4"/>
      <c r="E48" s="4"/>
      <c r="F48" s="4"/>
      <c r="G48" s="4"/>
      <c r="H48" s="4"/>
      <c r="I48" s="4"/>
      <c r="J48" s="60"/>
      <c r="K48" s="70"/>
      <c r="L48" s="69"/>
      <c r="M48" s="60"/>
    </row>
    <row r="49" spans="1:13" ht="25.5" customHeight="1">
      <c r="A49" s="69"/>
      <c r="B49" s="69"/>
      <c r="C49" s="69"/>
      <c r="D49" s="4"/>
      <c r="E49" s="4"/>
      <c r="F49" s="4"/>
      <c r="G49" s="4"/>
      <c r="H49" s="4"/>
      <c r="I49" s="4"/>
      <c r="J49" s="60"/>
      <c r="K49" s="70"/>
      <c r="L49" s="69"/>
      <c r="M49" s="60"/>
    </row>
    <row r="50" spans="7:15" ht="25.5" customHeight="1">
      <c r="G50" s="5"/>
      <c r="N50" s="5"/>
      <c r="O50" s="5"/>
    </row>
    <row r="51" spans="7:15" ht="25.5" customHeight="1">
      <c r="G51" s="5"/>
      <c r="N51" s="5"/>
      <c r="O51" s="5"/>
    </row>
    <row r="52" spans="7:15" ht="25.5" customHeight="1">
      <c r="G52" s="5"/>
      <c r="N52" s="5"/>
      <c r="O52" s="5"/>
    </row>
    <row r="53" spans="7:15" ht="25.5" customHeight="1">
      <c r="G53" s="5"/>
      <c r="N53" s="5"/>
      <c r="O53" s="5"/>
    </row>
    <row r="54" spans="7:15" ht="25.5" customHeight="1">
      <c r="G54" s="5"/>
      <c r="N54" s="5"/>
      <c r="O54" s="5"/>
    </row>
    <row r="55" spans="7:15" ht="25.5" customHeight="1">
      <c r="G55" s="5"/>
      <c r="N55" s="5"/>
      <c r="O55" s="5"/>
    </row>
    <row r="56" spans="7:15" ht="25.5" customHeight="1">
      <c r="G56" s="5"/>
      <c r="N56" s="5"/>
      <c r="O56" s="5"/>
    </row>
    <row r="57" spans="7:15" ht="25.5" customHeight="1">
      <c r="G57" s="5"/>
      <c r="N57" s="5"/>
      <c r="O57" s="5"/>
    </row>
    <row r="58" s="4" customFormat="1" ht="25.5" customHeight="1"/>
    <row r="59" s="4" customFormat="1" ht="25.5" customHeight="1"/>
    <row r="60" s="4" customFormat="1" ht="25.5" customHeight="1"/>
    <row r="61" s="4" customFormat="1" ht="25.5" customHeight="1"/>
    <row r="62" s="4" customFormat="1" ht="25.5" customHeight="1"/>
    <row r="63" spans="7:15" ht="25.5" customHeight="1">
      <c r="G63" s="5"/>
      <c r="N63" s="5"/>
      <c r="O63" s="5"/>
    </row>
    <row r="64" spans="7:15" ht="25.5" customHeight="1">
      <c r="G64" s="5"/>
      <c r="N64" s="5"/>
      <c r="O64" s="5"/>
    </row>
    <row r="65" spans="7:15" ht="25.5" customHeight="1">
      <c r="G65" s="5"/>
      <c r="N65" s="5"/>
      <c r="O65" s="5"/>
    </row>
    <row r="66" spans="7:15" ht="25.5" customHeight="1">
      <c r="G66" s="5"/>
      <c r="N66" s="5"/>
      <c r="O66" s="5"/>
    </row>
    <row r="67" spans="7:15" ht="25.5" customHeight="1">
      <c r="G67" s="5"/>
      <c r="N67" s="5"/>
      <c r="O67" s="5"/>
    </row>
    <row r="68" spans="7:15" ht="25.5" customHeight="1">
      <c r="G68" s="5"/>
      <c r="N68" s="5"/>
      <c r="O68" s="5"/>
    </row>
    <row r="69" spans="7:15" ht="25.5" customHeight="1">
      <c r="G69" s="5"/>
      <c r="N69" s="5"/>
      <c r="O69" s="5"/>
    </row>
    <row r="70" spans="7:15" ht="25.5" customHeight="1">
      <c r="G70" s="5"/>
      <c r="N70" s="5"/>
      <c r="O70" s="5"/>
    </row>
    <row r="71" spans="7:15" ht="25.5" customHeight="1">
      <c r="G71" s="5"/>
      <c r="N71" s="5"/>
      <c r="O71" s="5"/>
    </row>
    <row r="72" spans="7:15" ht="25.5" customHeight="1">
      <c r="G72" s="5"/>
      <c r="N72" s="5"/>
      <c r="O72" s="5"/>
    </row>
    <row r="73" spans="7:15" ht="25.5" customHeight="1">
      <c r="G73" s="5"/>
      <c r="N73" s="5"/>
      <c r="O73" s="5"/>
    </row>
    <row r="74" spans="7:15" ht="25.5" customHeight="1">
      <c r="G74" s="5"/>
      <c r="N74" s="5"/>
      <c r="O74" s="5"/>
    </row>
    <row r="75" spans="7:15" ht="25.5" customHeight="1">
      <c r="G75" s="5"/>
      <c r="N75" s="5"/>
      <c r="O75" s="5"/>
    </row>
    <row r="76" ht="25.5" customHeight="1">
      <c r="G76" s="5"/>
    </row>
    <row r="77" ht="25.5" customHeight="1">
      <c r="G77" s="5"/>
    </row>
    <row r="78" ht="25.5" customHeight="1">
      <c r="G78" s="5"/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5" r:id="rId1"/>
  <rowBreaks count="1" manualBreakCount="1">
    <brk id="48" max="13" man="1"/>
  </rowBreaks>
  <colBreaks count="1" manualBreakCount="1">
    <brk id="14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P80"/>
  <sheetViews>
    <sheetView showGridLines="0" zoomScale="75" zoomScaleNormal="75" zoomScaleSheetLayoutView="65" workbookViewId="0" topLeftCell="A1">
      <selection activeCell="A1" sqref="A1"/>
    </sheetView>
  </sheetViews>
  <sheetFormatPr defaultColWidth="8.88671875" defaultRowHeight="25.5" customHeight="1"/>
  <cols>
    <col min="1" max="1" width="3.6640625" style="11" customWidth="1"/>
    <col min="2" max="2" width="3.5546875" style="11" customWidth="1"/>
    <col min="3" max="3" width="9.77734375" style="11" customWidth="1"/>
    <col min="4" max="4" width="22.6640625" style="11" customWidth="1"/>
    <col min="5" max="10" width="8.3359375" style="11" customWidth="1"/>
    <col min="11" max="11" width="12.88671875" style="11" customWidth="1"/>
    <col min="12" max="14" width="11.77734375" style="11" customWidth="1"/>
    <col min="15" max="15" width="1.1171875" style="5" customWidth="1"/>
    <col min="16" max="16384" width="8.88671875" style="5" customWidth="1"/>
  </cols>
  <sheetData>
    <row r="1" ht="25.5" customHeight="1">
      <c r="A1" s="163" t="s">
        <v>74</v>
      </c>
    </row>
    <row r="4" spans="1:11" s="3" customFormat="1" ht="25.5" customHeight="1">
      <c r="A4" s="1" t="s">
        <v>200</v>
      </c>
      <c r="B4" s="2"/>
      <c r="C4" s="2"/>
      <c r="D4" s="2"/>
      <c r="E4" s="2"/>
      <c r="F4" s="2"/>
      <c r="H4" s="2"/>
      <c r="I4" s="2"/>
      <c r="J4" s="2"/>
      <c r="K4" s="2"/>
    </row>
    <row r="5" spans="10:14" ht="25.5" customHeight="1">
      <c r="J5" s="207"/>
      <c r="K5" s="207"/>
      <c r="L5" s="61" t="s">
        <v>201</v>
      </c>
      <c r="M5" s="61"/>
      <c r="N5" s="62"/>
    </row>
    <row r="6" spans="5:14" ht="25.5" customHeight="1">
      <c r="E6" s="207"/>
      <c r="F6" s="207"/>
      <c r="G6" s="207"/>
      <c r="H6" s="207"/>
      <c r="I6" s="207"/>
      <c r="L6" s="61" t="s">
        <v>13</v>
      </c>
      <c r="M6" s="61"/>
      <c r="N6" s="62" t="s">
        <v>195</v>
      </c>
    </row>
    <row r="7" spans="1:16" ht="25.5" customHeight="1" thickBot="1">
      <c r="A7" s="232" t="s">
        <v>15</v>
      </c>
      <c r="B7" s="31"/>
      <c r="C7" s="31"/>
      <c r="D7" s="31"/>
      <c r="E7" s="32"/>
      <c r="F7" s="32"/>
      <c r="G7" s="33"/>
      <c r="H7" s="32"/>
      <c r="I7" s="33"/>
      <c r="J7" s="32"/>
      <c r="K7" s="32"/>
      <c r="L7" s="64" t="s">
        <v>120</v>
      </c>
      <c r="M7" s="65" t="s">
        <v>65</v>
      </c>
      <c r="N7" s="65" t="s">
        <v>65</v>
      </c>
      <c r="P7" s="4"/>
    </row>
    <row r="8" spans="1:14" ht="25.5" customHeight="1">
      <c r="A8" s="208" t="s">
        <v>67</v>
      </c>
      <c r="E8" s="209"/>
      <c r="F8" s="209"/>
      <c r="G8" s="210"/>
      <c r="H8" s="211"/>
      <c r="I8" s="37"/>
      <c r="L8" s="209"/>
      <c r="M8" s="210"/>
      <c r="N8" s="36"/>
    </row>
    <row r="9" spans="1:14" ht="25.5" customHeight="1">
      <c r="A9" s="4" t="s">
        <v>66</v>
      </c>
      <c r="B9" s="4"/>
      <c r="C9" s="4"/>
      <c r="D9" s="14"/>
      <c r="E9" s="79"/>
      <c r="F9" s="79"/>
      <c r="G9" s="30"/>
      <c r="H9" s="169"/>
      <c r="I9" s="30"/>
      <c r="J9" s="14"/>
      <c r="K9" s="14"/>
      <c r="L9" s="212">
        <v>215</v>
      </c>
      <c r="M9" s="30">
        <v>208</v>
      </c>
      <c r="N9" s="30">
        <v>435</v>
      </c>
    </row>
    <row r="10" spans="1:14" ht="25.5" customHeight="1">
      <c r="A10" s="5" t="s">
        <v>52</v>
      </c>
      <c r="B10" s="5"/>
      <c r="C10" s="5"/>
      <c r="D10" s="14"/>
      <c r="E10" s="79"/>
      <c r="F10" s="79"/>
      <c r="G10" s="37"/>
      <c r="H10" s="211"/>
      <c r="I10" s="37"/>
      <c r="J10" s="14"/>
      <c r="K10" s="14"/>
      <c r="L10" s="212">
        <v>34</v>
      </c>
      <c r="M10" s="213">
        <v>40</v>
      </c>
      <c r="N10" s="30">
        <v>75</v>
      </c>
    </row>
    <row r="11" spans="1:14" ht="25.5" customHeight="1">
      <c r="A11" s="20" t="s">
        <v>53</v>
      </c>
      <c r="B11" s="214"/>
      <c r="C11" s="214"/>
      <c r="D11" s="105"/>
      <c r="E11" s="76"/>
      <c r="F11" s="76"/>
      <c r="G11" s="215"/>
      <c r="H11" s="215"/>
      <c r="I11" s="215"/>
      <c r="J11" s="216"/>
      <c r="K11" s="216"/>
      <c r="L11" s="217">
        <v>1</v>
      </c>
      <c r="M11" s="218">
        <v>-63</v>
      </c>
      <c r="N11" s="40">
        <v>-88</v>
      </c>
    </row>
    <row r="12" spans="1:14" ht="25.5" customHeight="1">
      <c r="A12" s="39" t="s">
        <v>26</v>
      </c>
      <c r="B12" s="40"/>
      <c r="C12" s="40"/>
      <c r="D12" s="40"/>
      <c r="E12" s="76"/>
      <c r="F12" s="76"/>
      <c r="G12" s="216"/>
      <c r="H12" s="219"/>
      <c r="I12" s="216"/>
      <c r="J12" s="216"/>
      <c r="K12" s="216"/>
      <c r="L12" s="220">
        <f>SUM(L9:L11)</f>
        <v>250</v>
      </c>
      <c r="M12" s="216">
        <f>SUM(M9:M11)</f>
        <v>185</v>
      </c>
      <c r="N12" s="216">
        <f>SUM(N9:N11)</f>
        <v>422</v>
      </c>
    </row>
    <row r="13" spans="1:14" ht="25.5" customHeight="1">
      <c r="A13" s="101" t="s">
        <v>72</v>
      </c>
      <c r="B13" s="30"/>
      <c r="C13" s="30"/>
      <c r="D13" s="30"/>
      <c r="E13" s="221"/>
      <c r="F13" s="221"/>
      <c r="G13" s="34"/>
      <c r="H13" s="221"/>
      <c r="I13" s="34"/>
      <c r="J13" s="14"/>
      <c r="K13" s="14"/>
      <c r="L13" s="212"/>
      <c r="M13" s="30"/>
      <c r="N13" s="30"/>
    </row>
    <row r="14" spans="1:14" ht="25.5" customHeight="1">
      <c r="A14" s="5" t="s">
        <v>61</v>
      </c>
      <c r="C14" s="5"/>
      <c r="D14" s="14"/>
      <c r="E14" s="79"/>
      <c r="F14" s="79"/>
      <c r="G14" s="37"/>
      <c r="H14" s="211"/>
      <c r="I14" s="37"/>
      <c r="J14" s="14"/>
      <c r="K14" s="14"/>
      <c r="L14" s="169">
        <v>140</v>
      </c>
      <c r="M14" s="30">
        <v>209</v>
      </c>
      <c r="N14" s="30">
        <v>282</v>
      </c>
    </row>
    <row r="15" spans="1:14" ht="25.5" customHeight="1">
      <c r="A15" s="20" t="s">
        <v>55</v>
      </c>
      <c r="B15" s="214"/>
      <c r="C15" s="214"/>
      <c r="E15" s="76"/>
      <c r="F15" s="76"/>
      <c r="G15" s="215"/>
      <c r="H15" s="222"/>
      <c r="I15" s="215"/>
      <c r="J15" s="216"/>
      <c r="K15" s="216"/>
      <c r="L15" s="222">
        <v>10</v>
      </c>
      <c r="M15" s="215">
        <v>11</v>
      </c>
      <c r="N15" s="40">
        <v>16</v>
      </c>
    </row>
    <row r="16" spans="1:14" ht="25.5" customHeight="1">
      <c r="A16" s="39" t="s">
        <v>26</v>
      </c>
      <c r="B16" s="40"/>
      <c r="C16" s="40"/>
      <c r="D16" s="43"/>
      <c r="E16" s="76"/>
      <c r="F16" s="76"/>
      <c r="G16" s="223"/>
      <c r="H16" s="224"/>
      <c r="I16" s="223"/>
      <c r="J16" s="223"/>
      <c r="K16" s="223"/>
      <c r="L16" s="224">
        <f>SUM(L14:L15)</f>
        <v>150</v>
      </c>
      <c r="M16" s="223">
        <f>SUM(M14:M15)</f>
        <v>220</v>
      </c>
      <c r="N16" s="223">
        <f>SUM(N14:N15)</f>
        <v>298</v>
      </c>
    </row>
    <row r="17" spans="1:14" ht="25.5" customHeight="1">
      <c r="A17" s="225" t="s">
        <v>14</v>
      </c>
      <c r="B17" s="30"/>
      <c r="C17" s="30"/>
      <c r="D17" s="30"/>
      <c r="E17" s="79"/>
      <c r="F17" s="79"/>
      <c r="G17" s="30"/>
      <c r="H17" s="169"/>
      <c r="I17" s="30"/>
      <c r="J17" s="30"/>
      <c r="K17" s="30"/>
      <c r="L17" s="169"/>
      <c r="M17" s="30"/>
      <c r="N17" s="30"/>
    </row>
    <row r="18" spans="1:14" ht="25.5" customHeight="1">
      <c r="A18" s="10" t="s">
        <v>48</v>
      </c>
      <c r="E18" s="79"/>
      <c r="F18" s="79"/>
      <c r="G18" s="37"/>
      <c r="H18" s="211"/>
      <c r="I18" s="37"/>
      <c r="J18" s="14"/>
      <c r="K18" s="14"/>
      <c r="L18" s="325">
        <v>16</v>
      </c>
      <c r="M18" s="37">
        <v>22</v>
      </c>
      <c r="N18" s="30">
        <v>44</v>
      </c>
    </row>
    <row r="19" spans="1:14" ht="25.5" customHeight="1">
      <c r="A19" s="226" t="s">
        <v>101</v>
      </c>
      <c r="B19" s="227"/>
      <c r="C19" s="227"/>
      <c r="D19" s="227"/>
      <c r="E19" s="79"/>
      <c r="F19" s="79"/>
      <c r="G19" s="215"/>
      <c r="H19" s="222"/>
      <c r="I19" s="215"/>
      <c r="J19" s="40"/>
      <c r="K19" s="40"/>
      <c r="L19" s="222">
        <v>-11</v>
      </c>
      <c r="M19" s="215">
        <f>-22+12</f>
        <v>-10</v>
      </c>
      <c r="N19" s="40">
        <v>-19</v>
      </c>
    </row>
    <row r="20" spans="1:14" ht="25.5" customHeight="1">
      <c r="A20" s="42" t="s">
        <v>26</v>
      </c>
      <c r="B20" s="43"/>
      <c r="C20" s="43"/>
      <c r="D20" s="43"/>
      <c r="E20" s="228"/>
      <c r="F20" s="228"/>
      <c r="G20" s="223"/>
      <c r="H20" s="224"/>
      <c r="I20" s="223"/>
      <c r="J20" s="223"/>
      <c r="K20" s="223"/>
      <c r="L20" s="44">
        <f>SUM(L18:L19)</f>
        <v>5</v>
      </c>
      <c r="M20" s="43">
        <f>SUM(M18:M19)</f>
        <v>12</v>
      </c>
      <c r="N20" s="40">
        <f>SUM(N18:N19)</f>
        <v>25</v>
      </c>
    </row>
    <row r="21" spans="1:14" ht="25.5" customHeight="1">
      <c r="A21" s="225" t="s">
        <v>54</v>
      </c>
      <c r="B21" s="30"/>
      <c r="C21" s="30"/>
      <c r="D21" s="30"/>
      <c r="E21" s="169"/>
      <c r="F21" s="169"/>
      <c r="G21" s="30"/>
      <c r="H21" s="169"/>
      <c r="I21" s="30"/>
      <c r="J21" s="30"/>
      <c r="K21" s="30"/>
      <c r="L21" s="169"/>
      <c r="M21" s="30"/>
      <c r="N21" s="30"/>
    </row>
    <row r="22" spans="1:14" ht="25.5" customHeight="1">
      <c r="A22" s="10" t="s">
        <v>16</v>
      </c>
      <c r="E22" s="79"/>
      <c r="F22" s="79"/>
      <c r="G22" s="37"/>
      <c r="H22" s="211"/>
      <c r="I22" s="37"/>
      <c r="J22" s="14"/>
      <c r="K22" s="14"/>
      <c r="L22" s="211">
        <v>3</v>
      </c>
      <c r="M22" s="37">
        <v>2</v>
      </c>
      <c r="N22" s="30">
        <v>5</v>
      </c>
    </row>
    <row r="23" spans="1:14" ht="25.5" customHeight="1">
      <c r="A23" s="226" t="s">
        <v>17</v>
      </c>
      <c r="B23" s="227"/>
      <c r="C23" s="227"/>
      <c r="D23" s="227"/>
      <c r="E23" s="79"/>
      <c r="F23" s="79"/>
      <c r="G23" s="215"/>
      <c r="H23" s="222"/>
      <c r="I23" s="215"/>
      <c r="J23" s="40"/>
      <c r="K23" s="40"/>
      <c r="L23" s="222">
        <v>-5</v>
      </c>
      <c r="M23" s="215">
        <v>-11</v>
      </c>
      <c r="N23" s="329">
        <v>-29</v>
      </c>
    </row>
    <row r="24" spans="1:14" ht="25.5" customHeight="1">
      <c r="A24" s="42" t="s">
        <v>26</v>
      </c>
      <c r="B24" s="43"/>
      <c r="C24" s="43"/>
      <c r="D24" s="43"/>
      <c r="E24" s="228"/>
      <c r="F24" s="228"/>
      <c r="G24" s="223"/>
      <c r="H24" s="224"/>
      <c r="I24" s="223"/>
      <c r="J24" s="223"/>
      <c r="K24" s="223"/>
      <c r="L24" s="44">
        <f>SUM(L22:L23)</f>
        <v>-2</v>
      </c>
      <c r="M24" s="43">
        <f>SUM(M22:M23)</f>
        <v>-9</v>
      </c>
      <c r="N24" s="43">
        <f>SUM(N22:N23)</f>
        <v>-24</v>
      </c>
    </row>
    <row r="25" spans="1:14" ht="25.5" customHeight="1">
      <c r="A25" s="229" t="s">
        <v>73</v>
      </c>
      <c r="B25" s="30"/>
      <c r="C25" s="30"/>
      <c r="D25" s="30"/>
      <c r="E25" s="221"/>
      <c r="F25" s="221"/>
      <c r="G25" s="34"/>
      <c r="H25" s="221"/>
      <c r="I25" s="34"/>
      <c r="J25" s="34"/>
      <c r="K25" s="34"/>
      <c r="L25" s="221"/>
      <c r="M25" s="34"/>
      <c r="N25" s="30"/>
    </row>
    <row r="26" spans="1:14" ht="25.5" customHeight="1">
      <c r="A26" s="30" t="s">
        <v>49</v>
      </c>
      <c r="B26" s="5"/>
      <c r="C26" s="30"/>
      <c r="D26" s="30"/>
      <c r="E26" s="230"/>
      <c r="F26" s="230"/>
      <c r="G26" s="111"/>
      <c r="H26" s="170"/>
      <c r="I26" s="111"/>
      <c r="J26" s="30"/>
      <c r="K26" s="30"/>
      <c r="L26" s="170">
        <v>12</v>
      </c>
      <c r="M26" s="111">
        <f>APOpProfit!M34</f>
        <v>24</v>
      </c>
      <c r="N26" s="30">
        <v>51</v>
      </c>
    </row>
    <row r="27" spans="1:14" ht="25.5" customHeight="1">
      <c r="A27" s="30" t="s">
        <v>90</v>
      </c>
      <c r="B27" s="5"/>
      <c r="C27" s="30"/>
      <c r="D27" s="30"/>
      <c r="E27" s="230"/>
      <c r="F27" s="230"/>
      <c r="G27" s="111"/>
      <c r="H27" s="170"/>
      <c r="I27" s="111"/>
      <c r="J27" s="30"/>
      <c r="K27" s="30"/>
      <c r="L27" s="170">
        <v>-67</v>
      </c>
      <c r="M27" s="111">
        <v>-60</v>
      </c>
      <c r="N27" s="30">
        <v>-118</v>
      </c>
    </row>
    <row r="28" spans="1:14" ht="25.5" customHeight="1">
      <c r="A28" s="30" t="s">
        <v>173</v>
      </c>
      <c r="B28" s="5"/>
      <c r="C28" s="30"/>
      <c r="D28" s="30"/>
      <c r="E28" s="230"/>
      <c r="F28" s="230"/>
      <c r="G28" s="111"/>
      <c r="H28" s="170"/>
      <c r="I28" s="111"/>
      <c r="J28" s="30"/>
      <c r="K28" s="30"/>
      <c r="L28" s="170"/>
      <c r="M28" s="111"/>
      <c r="N28" s="30"/>
    </row>
    <row r="29" spans="1:14" ht="25.5" customHeight="1">
      <c r="A29" s="30"/>
      <c r="B29" s="5" t="s">
        <v>133</v>
      </c>
      <c r="C29" s="30"/>
      <c r="D29" s="30"/>
      <c r="E29" s="230"/>
      <c r="F29" s="230"/>
      <c r="G29" s="111"/>
      <c r="H29" s="170"/>
      <c r="I29" s="111"/>
      <c r="J29" s="30"/>
      <c r="K29" s="30"/>
      <c r="L29" s="170">
        <v>-17</v>
      </c>
      <c r="M29" s="111">
        <v>-20</v>
      </c>
      <c r="N29" s="30">
        <v>-39</v>
      </c>
    </row>
    <row r="30" spans="1:14" ht="25.5" customHeight="1">
      <c r="A30" s="40"/>
      <c r="B30" s="20" t="s">
        <v>134</v>
      </c>
      <c r="C30" s="40"/>
      <c r="D30" s="40"/>
      <c r="E30" s="231"/>
      <c r="F30" s="231"/>
      <c r="G30" s="215"/>
      <c r="H30" s="222"/>
      <c r="I30" s="215"/>
      <c r="J30" s="40"/>
      <c r="K30" s="40"/>
      <c r="L30" s="222">
        <v>-14</v>
      </c>
      <c r="M30" s="215">
        <v>-12</v>
      </c>
      <c r="N30" s="40">
        <v>-24</v>
      </c>
    </row>
    <row r="31" spans="1:14" ht="25.5" customHeight="1">
      <c r="A31" s="39" t="s">
        <v>26</v>
      </c>
      <c r="B31" s="40"/>
      <c r="C31" s="40"/>
      <c r="D31" s="40"/>
      <c r="E31" s="76"/>
      <c r="F31" s="76"/>
      <c r="G31" s="216"/>
      <c r="H31" s="219"/>
      <c r="I31" s="216"/>
      <c r="J31" s="216"/>
      <c r="K31" s="216"/>
      <c r="L31" s="219">
        <f>SUM(L26:L30)</f>
        <v>-86</v>
      </c>
      <c r="M31" s="216">
        <f>SUM(M26:M30)</f>
        <v>-68</v>
      </c>
      <c r="N31" s="40">
        <f>SUM(N26:N30)</f>
        <v>-130</v>
      </c>
    </row>
    <row r="32" spans="1:15" ht="25.5" customHeight="1">
      <c r="A32" s="45"/>
      <c r="B32" s="30"/>
      <c r="C32" s="30"/>
      <c r="D32" s="30"/>
      <c r="E32" s="79"/>
      <c r="F32" s="79"/>
      <c r="G32" s="34"/>
      <c r="H32" s="221"/>
      <c r="I32" s="34"/>
      <c r="J32" s="34"/>
      <c r="K32" s="34"/>
      <c r="L32" s="221">
        <f>L31+L24+L20+L16+L12</f>
        <v>317</v>
      </c>
      <c r="M32" s="34">
        <f>M31+M24+M20+M16+M12</f>
        <v>340</v>
      </c>
      <c r="N32" s="34">
        <f>N31+N24+N20+N16+N12</f>
        <v>591</v>
      </c>
      <c r="O32" s="34">
        <f>O31+O24+O20+O16+O12</f>
        <v>0</v>
      </c>
    </row>
    <row r="33" spans="1:14" ht="25.5" customHeight="1">
      <c r="A33" s="39" t="s">
        <v>115</v>
      </c>
      <c r="B33" s="40"/>
      <c r="C33" s="40"/>
      <c r="D33" s="40"/>
      <c r="E33" s="219"/>
      <c r="F33" s="219"/>
      <c r="G33" s="216"/>
      <c r="H33" s="219"/>
      <c r="I33" s="216"/>
      <c r="J33" s="216"/>
      <c r="K33" s="216"/>
      <c r="L33" s="112">
        <v>0</v>
      </c>
      <c r="M33" s="216">
        <v>-13</v>
      </c>
      <c r="N33" s="40">
        <v>-41</v>
      </c>
    </row>
    <row r="34" spans="1:14" ht="25.5" customHeight="1">
      <c r="A34" s="101" t="s">
        <v>174</v>
      </c>
      <c r="B34" s="4"/>
      <c r="C34" s="4"/>
      <c r="D34" s="4"/>
      <c r="E34" s="4"/>
      <c r="F34" s="4"/>
      <c r="G34" s="4"/>
      <c r="H34" s="4"/>
      <c r="I34" s="4"/>
      <c r="J34" s="5"/>
      <c r="K34" s="5"/>
      <c r="L34" s="136"/>
      <c r="M34" s="15"/>
      <c r="N34" s="15"/>
    </row>
    <row r="35" spans="1:14" ht="25.5" customHeight="1" thickBot="1">
      <c r="A35" s="23" t="s">
        <v>175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137">
        <f>SUM(L32:L33)</f>
        <v>317</v>
      </c>
      <c r="M35" s="33">
        <f>SUM(M32:M33)</f>
        <v>327</v>
      </c>
      <c r="N35" s="33">
        <f>SUM(N32:N33)</f>
        <v>550</v>
      </c>
    </row>
    <row r="36" spans="1:14" ht="25.5" customHeight="1">
      <c r="A36" s="229"/>
      <c r="B36" s="30"/>
      <c r="C36" s="30"/>
      <c r="D36" s="30"/>
      <c r="E36" s="169"/>
      <c r="F36" s="169"/>
      <c r="G36" s="30"/>
      <c r="H36" s="169"/>
      <c r="I36" s="30"/>
      <c r="J36" s="30"/>
      <c r="K36" s="30"/>
      <c r="L36" s="169"/>
      <c r="M36" s="30"/>
      <c r="N36" s="30"/>
    </row>
    <row r="37" spans="1:8" s="3" customFormat="1" ht="25.5" customHeight="1">
      <c r="A37" s="8" t="s">
        <v>7</v>
      </c>
      <c r="B37" s="2"/>
      <c r="C37" s="2"/>
      <c r="D37" s="2"/>
      <c r="E37" s="2"/>
      <c r="F37" s="2"/>
      <c r="G37" s="2"/>
      <c r="H37" s="58"/>
    </row>
    <row r="38" spans="1:8" s="3" customFormat="1" ht="16.5" customHeight="1">
      <c r="A38" s="9"/>
      <c r="B38" s="2"/>
      <c r="C38" s="2"/>
      <c r="D38" s="2"/>
      <c r="E38" s="2"/>
      <c r="F38" s="2"/>
      <c r="G38" s="2"/>
      <c r="H38" s="58"/>
    </row>
    <row r="39" spans="1:14" ht="25.5" customHeight="1">
      <c r="A39" s="236" t="s">
        <v>118</v>
      </c>
      <c r="B39" s="11" t="s">
        <v>321</v>
      </c>
      <c r="L39" s="5"/>
      <c r="M39" s="5"/>
      <c r="N39" s="5"/>
    </row>
    <row r="40" spans="1:14" ht="25.5" customHeight="1">
      <c r="A40" s="10"/>
      <c r="B40" s="11" t="s">
        <v>322</v>
      </c>
      <c r="L40" s="5"/>
      <c r="M40" s="5"/>
      <c r="N40" s="5"/>
    </row>
    <row r="41" spans="1:14" ht="25.5" customHeight="1">
      <c r="A41" s="10"/>
      <c r="B41" s="11" t="s">
        <v>323</v>
      </c>
      <c r="L41" s="5"/>
      <c r="M41" s="5"/>
      <c r="N41" s="5"/>
    </row>
    <row r="42" spans="1:14" ht="25.5" customHeight="1">
      <c r="A42" s="10"/>
      <c r="B42" s="11" t="s">
        <v>324</v>
      </c>
      <c r="L42" s="5"/>
      <c r="M42" s="5"/>
      <c r="N42" s="5"/>
    </row>
    <row r="43" spans="1:14" ht="16.5" customHeight="1">
      <c r="A43" s="10"/>
      <c r="L43" s="5"/>
      <c r="M43" s="5"/>
      <c r="N43" s="5"/>
    </row>
    <row r="44" spans="1:14" ht="25.5" customHeight="1">
      <c r="A44" s="10">
        <v>-2</v>
      </c>
      <c r="B44" s="11" t="s">
        <v>325</v>
      </c>
      <c r="L44" s="5"/>
      <c r="M44" s="5"/>
      <c r="N44" s="5"/>
    </row>
    <row r="45" spans="1:14" ht="25.5" customHeight="1">
      <c r="A45" s="10"/>
      <c r="B45" s="11" t="s">
        <v>326</v>
      </c>
      <c r="L45" s="5"/>
      <c r="M45" s="5"/>
      <c r="N45" s="5"/>
    </row>
    <row r="46" spans="1:14" ht="25.5" customHeight="1">
      <c r="A46" s="10"/>
      <c r="B46" s="11" t="s">
        <v>327</v>
      </c>
      <c r="L46" s="5"/>
      <c r="M46" s="5"/>
      <c r="N46" s="5"/>
    </row>
    <row r="47" spans="1:14" ht="16.5" customHeight="1">
      <c r="A47" s="10"/>
      <c r="B47" s="5"/>
      <c r="L47" s="5"/>
      <c r="M47" s="5"/>
      <c r="N47" s="5"/>
    </row>
    <row r="48" spans="1:14" ht="25.5" customHeight="1">
      <c r="A48" s="236" t="s">
        <v>182</v>
      </c>
      <c r="B48" s="11" t="s">
        <v>329</v>
      </c>
      <c r="F48" s="37"/>
      <c r="G48" s="37"/>
      <c r="I48" s="37"/>
      <c r="J48" s="37"/>
      <c r="K48" s="37"/>
      <c r="L48" s="5"/>
      <c r="M48" s="5"/>
      <c r="N48" s="5"/>
    </row>
    <row r="49" spans="1:14" ht="25.5" customHeight="1">
      <c r="A49" s="5"/>
      <c r="B49" s="5" t="s">
        <v>328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ht="25.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ht="25.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ht="25.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ht="25.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ht="25.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25.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25.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25.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ht="25.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ht="25.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ht="25.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ht="25.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ht="25.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ht="25.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ht="25.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ht="25.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ht="25.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ht="25.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ht="25.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ht="25.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ht="25.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ht="25.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ht="25.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ht="25.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ht="25.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ht="25.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ht="25.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ht="25.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 ht="25.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ht="25.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ht="25.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</sheetData>
  <printOptions/>
  <pageMargins left="0.75" right="0.75" top="1" bottom="1" header="0.5" footer="0.5"/>
  <pageSetup fitToHeight="1" fitToWidth="1" horizontalDpi="600" verticalDpi="600" orientation="portrait" paperSize="9" scale="5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N38"/>
  <sheetViews>
    <sheetView showGridLines="0" zoomScale="75" zoomScaleNormal="75" zoomScaleSheetLayoutView="70" workbookViewId="0" topLeftCell="A1">
      <selection activeCell="A1" sqref="A1"/>
    </sheetView>
  </sheetViews>
  <sheetFormatPr defaultColWidth="9.77734375" defaultRowHeight="25.5" customHeight="1"/>
  <cols>
    <col min="1" max="1" width="2.77734375" style="5" customWidth="1"/>
    <col min="2" max="2" width="3.5546875" style="5" customWidth="1"/>
    <col min="3" max="3" width="3.77734375" style="5" customWidth="1"/>
    <col min="4" max="9" width="9.77734375" style="5" customWidth="1"/>
    <col min="10" max="10" width="8.77734375" style="5" customWidth="1"/>
    <col min="11" max="11" width="13.10546875" style="5" customWidth="1"/>
    <col min="12" max="13" width="11.77734375" style="5" customWidth="1"/>
    <col min="14" max="14" width="13.99609375" style="5" bestFit="1" customWidth="1"/>
    <col min="15" max="16384" width="9.77734375" style="5" customWidth="1"/>
  </cols>
  <sheetData>
    <row r="1" spans="1:11" s="3" customFormat="1" ht="25.5" customHeight="1">
      <c r="A1" s="49" t="s">
        <v>76</v>
      </c>
      <c r="B1" s="2"/>
      <c r="C1" s="2"/>
      <c r="D1" s="2"/>
      <c r="E1" s="2"/>
      <c r="F1" s="2"/>
      <c r="G1" s="2"/>
      <c r="H1" s="2"/>
      <c r="I1" s="2"/>
      <c r="J1" s="2"/>
      <c r="K1" s="2"/>
    </row>
    <row r="3" spans="1:14" ht="25.5" customHeight="1">
      <c r="A3" s="165"/>
      <c r="L3" s="381" t="s">
        <v>201</v>
      </c>
      <c r="M3" s="381"/>
      <c r="N3" s="55"/>
    </row>
    <row r="4" spans="12:14" ht="25.5" customHeight="1">
      <c r="L4" s="381" t="s">
        <v>13</v>
      </c>
      <c r="M4" s="381"/>
      <c r="N4" s="55" t="s">
        <v>195</v>
      </c>
    </row>
    <row r="5" spans="1:14" ht="25.5" customHeight="1" thickBot="1">
      <c r="A5" s="234" t="s">
        <v>84</v>
      </c>
      <c r="B5" s="7"/>
      <c r="C5" s="7"/>
      <c r="D5" s="7"/>
      <c r="E5" s="7"/>
      <c r="F5" s="7"/>
      <c r="G5" s="7"/>
      <c r="H5" s="7"/>
      <c r="I5" s="7"/>
      <c r="J5" s="7"/>
      <c r="K5" s="7"/>
      <c r="L5" s="25" t="s">
        <v>120</v>
      </c>
      <c r="M5" s="26" t="s">
        <v>65</v>
      </c>
      <c r="N5" s="26" t="s">
        <v>65</v>
      </c>
    </row>
    <row r="6" spans="1:14" ht="25.5" customHeight="1">
      <c r="A6" s="166" t="s">
        <v>114</v>
      </c>
      <c r="B6" s="11"/>
      <c r="C6" s="141"/>
      <c r="D6" s="141"/>
      <c r="E6" s="141"/>
      <c r="F6" s="141"/>
      <c r="G6" s="141"/>
      <c r="H6" s="141"/>
      <c r="I6" s="141"/>
      <c r="J6" s="141"/>
      <c r="K6" s="141"/>
      <c r="L6" s="169"/>
      <c r="M6" s="30"/>
      <c r="N6" s="30"/>
    </row>
    <row r="7" spans="2:14" ht="25.5" customHeight="1">
      <c r="B7" s="166" t="s">
        <v>93</v>
      </c>
      <c r="C7" s="141"/>
      <c r="D7" s="141"/>
      <c r="E7" s="141"/>
      <c r="F7" s="141"/>
      <c r="G7" s="141"/>
      <c r="H7" s="141"/>
      <c r="I7" s="141"/>
      <c r="J7" s="141"/>
      <c r="K7" s="141"/>
      <c r="L7" s="169">
        <v>227</v>
      </c>
      <c r="M7" s="30">
        <v>258</v>
      </c>
      <c r="N7" s="30">
        <v>460</v>
      </c>
    </row>
    <row r="8" spans="1:14" s="4" customFormat="1" ht="25.5" customHeight="1">
      <c r="A8" s="141" t="s">
        <v>19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69">
        <v>19</v>
      </c>
      <c r="M8" s="30">
        <v>26</v>
      </c>
      <c r="N8" s="30">
        <v>42</v>
      </c>
    </row>
    <row r="9" spans="1:14" s="4" customFormat="1" ht="25.5" customHeight="1">
      <c r="A9" s="167" t="s">
        <v>341</v>
      </c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266">
        <v>95</v>
      </c>
      <c r="M9" s="110" t="s">
        <v>165</v>
      </c>
      <c r="N9" s="110" t="s">
        <v>165</v>
      </c>
    </row>
    <row r="10" spans="1:14" s="4" customFormat="1" ht="25.5" customHeight="1">
      <c r="A10" s="141"/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233">
        <f>SUM(L7:L9)</f>
        <v>341</v>
      </c>
      <c r="M10" s="34">
        <f>SUM(M7:M9)</f>
        <v>284</v>
      </c>
      <c r="N10" s="34">
        <f>SUM(N7:N9)</f>
        <v>502</v>
      </c>
    </row>
    <row r="11" spans="1:14" s="4" customFormat="1" ht="25.5" customHeight="1">
      <c r="A11" s="141" t="s">
        <v>342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265">
        <v>386</v>
      </c>
      <c r="M11" s="15" t="s">
        <v>165</v>
      </c>
      <c r="N11" s="15">
        <v>80</v>
      </c>
    </row>
    <row r="12" spans="1:14" s="4" customFormat="1" ht="25.5" customHeight="1">
      <c r="A12" s="167" t="s">
        <v>241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263" t="s">
        <v>165</v>
      </c>
      <c r="M12" s="40">
        <v>240</v>
      </c>
      <c r="N12" s="337">
        <v>332</v>
      </c>
    </row>
    <row r="13" spans="1:14" s="4" customFormat="1" ht="25.5" customHeight="1">
      <c r="A13" s="141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36">
        <f>SUM(L10:L12)</f>
        <v>727</v>
      </c>
      <c r="M13" s="15">
        <f>SUM(M10:M12)</f>
        <v>524</v>
      </c>
      <c r="N13" s="15">
        <f>SUM(N10:N12)</f>
        <v>914</v>
      </c>
    </row>
    <row r="14" spans="1:14" s="4" customFormat="1" ht="25.5" customHeight="1">
      <c r="A14" s="141" t="s">
        <v>242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36" t="s">
        <v>165</v>
      </c>
      <c r="M14" s="30">
        <v>-139</v>
      </c>
      <c r="N14" s="30">
        <v>-162</v>
      </c>
    </row>
    <row r="15" spans="1:14" ht="25.5" customHeight="1">
      <c r="A15" s="141" t="s">
        <v>243</v>
      </c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69">
        <v>-146</v>
      </c>
      <c r="M15" s="30">
        <v>-167</v>
      </c>
      <c r="N15" s="30">
        <v>-537</v>
      </c>
    </row>
    <row r="16" spans="1:14" s="4" customFormat="1" ht="25.5" customHeight="1">
      <c r="A16" s="115" t="s">
        <v>20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41">
        <v>-49</v>
      </c>
      <c r="M16" s="40">
        <v>-71</v>
      </c>
      <c r="N16" s="40">
        <v>-132</v>
      </c>
    </row>
    <row r="17" spans="1:14" s="4" customFormat="1" ht="25.5" customHeight="1">
      <c r="A17" s="166"/>
      <c r="L17" s="169">
        <f>SUM(L13:L16)</f>
        <v>532</v>
      </c>
      <c r="M17" s="30">
        <f>SUM(M13:M16)</f>
        <v>147</v>
      </c>
      <c r="N17" s="30">
        <f>SUM(N13:N16)</f>
        <v>83</v>
      </c>
    </row>
    <row r="18" spans="1:14" ht="25.5" customHeight="1">
      <c r="A18" s="115" t="s">
        <v>18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41">
        <v>-178</v>
      </c>
      <c r="M18" s="40">
        <v>-172</v>
      </c>
      <c r="N18" s="40">
        <v>-504</v>
      </c>
    </row>
    <row r="19" spans="1:14" ht="11.25" customHeight="1">
      <c r="A19" s="166"/>
      <c r="B19" s="4"/>
      <c r="C19" s="4"/>
      <c r="D19" s="4"/>
      <c r="E19" s="4"/>
      <c r="F19" s="4"/>
      <c r="G19" s="4"/>
      <c r="H19" s="4"/>
      <c r="I19" s="4"/>
      <c r="J19" s="4"/>
      <c r="K19" s="4"/>
      <c r="L19" s="169"/>
      <c r="M19" s="30"/>
      <c r="N19" s="30"/>
    </row>
    <row r="20" spans="1:14" ht="25.5" customHeight="1">
      <c r="A20" s="115" t="s">
        <v>2</v>
      </c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41">
        <f>SUM(L17:L18)</f>
        <v>354</v>
      </c>
      <c r="M20" s="40">
        <f>SUM(M17:M18)</f>
        <v>-25</v>
      </c>
      <c r="N20" s="40">
        <f>SUM(N17:N18)</f>
        <v>-421</v>
      </c>
    </row>
    <row r="21" spans="1:14" ht="25.5" customHeight="1">
      <c r="A21" s="172"/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30"/>
      <c r="M21" s="30"/>
      <c r="N21" s="30"/>
    </row>
    <row r="22" spans="1:14" ht="25.5" customHeight="1">
      <c r="A22" s="172"/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30"/>
      <c r="M22" s="30"/>
      <c r="N22" s="30"/>
    </row>
    <row r="23" spans="12:14" ht="25.5" customHeight="1">
      <c r="L23" s="386" t="s">
        <v>29</v>
      </c>
      <c r="M23" s="381"/>
      <c r="N23" s="148" t="s">
        <v>60</v>
      </c>
    </row>
    <row r="24" spans="1:14" ht="25.5" customHeight="1" thickBot="1">
      <c r="A24" s="234" t="s">
        <v>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25" t="s">
        <v>120</v>
      </c>
      <c r="M24" s="26" t="s">
        <v>65</v>
      </c>
      <c r="N24" s="26" t="s">
        <v>65</v>
      </c>
    </row>
    <row r="25" spans="1:14" ht="25.5" customHeight="1">
      <c r="A25" s="166" t="s">
        <v>4</v>
      </c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69">
        <v>-2133</v>
      </c>
      <c r="M25" s="30">
        <v>-1697</v>
      </c>
      <c r="N25" s="30">
        <v>-1697</v>
      </c>
    </row>
    <row r="26" spans="1:14" ht="25.5" customHeight="1">
      <c r="A26" s="166" t="s">
        <v>3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169">
        <v>354</v>
      </c>
      <c r="M26" s="30">
        <v>-25</v>
      </c>
      <c r="N26" s="30">
        <v>-421</v>
      </c>
    </row>
    <row r="27" spans="1:14" ht="25.5" customHeight="1">
      <c r="A27" s="20" t="s">
        <v>293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1">
        <v>12</v>
      </c>
      <c r="M27" s="40">
        <v>-34</v>
      </c>
      <c r="N27" s="30">
        <v>-15</v>
      </c>
    </row>
    <row r="28" spans="1:14" ht="25.5" customHeight="1">
      <c r="A28" s="204" t="s">
        <v>5</v>
      </c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41">
        <f>SUM(L25:L27)</f>
        <v>-1767</v>
      </c>
      <c r="M28" s="40">
        <f>SUM(M25:M27)</f>
        <v>-1756</v>
      </c>
      <c r="N28" s="43">
        <f>SUM(N25:N27)</f>
        <v>-2133</v>
      </c>
    </row>
    <row r="29" spans="1:14" ht="25.5" customHeight="1">
      <c r="A29" s="172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69"/>
      <c r="M29" s="30"/>
      <c r="N29" s="30"/>
    </row>
    <row r="30" spans="1:12" ht="25.5" customHeight="1">
      <c r="A30" s="166" t="s">
        <v>45</v>
      </c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69"/>
    </row>
    <row r="31" spans="1:14" ht="25.5" customHeight="1">
      <c r="A31" s="5" t="s">
        <v>6</v>
      </c>
      <c r="L31" s="169">
        <v>288</v>
      </c>
      <c r="M31" s="30">
        <f>535-511</f>
        <v>24</v>
      </c>
      <c r="N31" s="30">
        <v>19</v>
      </c>
    </row>
    <row r="32" spans="1:14" ht="25.5" customHeight="1">
      <c r="A32" s="5" t="s">
        <v>294</v>
      </c>
      <c r="L32" s="169"/>
      <c r="M32" s="30"/>
      <c r="N32" s="30"/>
    </row>
    <row r="33" spans="3:14" ht="25.5" customHeight="1">
      <c r="C33" s="5" t="s">
        <v>1</v>
      </c>
      <c r="L33" s="169">
        <v>-1891</v>
      </c>
      <c r="M33" s="30">
        <f>-1419</f>
        <v>-1419</v>
      </c>
      <c r="N33" s="30">
        <v>-1980</v>
      </c>
    </row>
    <row r="34" spans="1:14" ht="25.5" customHeight="1">
      <c r="A34" s="166"/>
      <c r="B34" s="4"/>
      <c r="C34" s="4" t="s">
        <v>61</v>
      </c>
      <c r="D34" s="4"/>
      <c r="E34" s="4"/>
      <c r="F34" s="4"/>
      <c r="G34" s="4"/>
      <c r="H34" s="4"/>
      <c r="I34" s="4"/>
      <c r="J34" s="4"/>
      <c r="K34" s="4"/>
      <c r="L34" s="169">
        <v>-164</v>
      </c>
      <c r="M34" s="30">
        <v>-178</v>
      </c>
      <c r="N34" s="34">
        <v>-172</v>
      </c>
    </row>
    <row r="35" spans="1:14" ht="25.5" customHeight="1">
      <c r="A35" s="115" t="s">
        <v>244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63" t="s">
        <v>165</v>
      </c>
      <c r="M35" s="40">
        <v>-183</v>
      </c>
      <c r="N35" s="110" t="s">
        <v>165</v>
      </c>
    </row>
    <row r="36" spans="1:14" ht="11.25" customHeight="1">
      <c r="A36" s="166"/>
      <c r="B36" s="4"/>
      <c r="C36" s="4"/>
      <c r="D36" s="4"/>
      <c r="E36" s="4"/>
      <c r="F36" s="4"/>
      <c r="G36" s="4"/>
      <c r="H36" s="4"/>
      <c r="I36" s="4"/>
      <c r="J36" s="4"/>
      <c r="K36" s="4"/>
      <c r="L36" s="136"/>
      <c r="M36" s="30"/>
      <c r="N36" s="15"/>
    </row>
    <row r="37" spans="1:14" ht="25.5" customHeight="1">
      <c r="A37" s="346"/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41">
        <f>SUM(L30:L35)</f>
        <v>-1767</v>
      </c>
      <c r="M37" s="40">
        <f>SUM(M30:M35)</f>
        <v>-1756</v>
      </c>
      <c r="N37" s="40">
        <f>SUM(N30:N35)</f>
        <v>-2133</v>
      </c>
    </row>
    <row r="38" spans="1:11" s="4" customFormat="1" ht="25.5" customHeight="1">
      <c r="A38" s="172"/>
      <c r="B38" s="141"/>
      <c r="C38" s="141"/>
      <c r="D38" s="141"/>
      <c r="E38" s="141"/>
      <c r="F38" s="141"/>
      <c r="G38" s="141"/>
      <c r="H38" s="141"/>
      <c r="I38" s="141"/>
      <c r="J38" s="141"/>
      <c r="K38" s="141"/>
    </row>
  </sheetData>
  <mergeCells count="3">
    <mergeCell ref="L4:M4"/>
    <mergeCell ref="L3:M3"/>
    <mergeCell ref="L23:M23"/>
  </mergeCells>
  <printOptions/>
  <pageMargins left="0.75" right="0.75" top="1" bottom="1" header="0.5" footer="0.5"/>
  <pageSetup fitToHeight="1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O67"/>
  <sheetViews>
    <sheetView showGridLines="0" zoomScale="75" zoomScaleNormal="75" workbookViewId="0" topLeftCell="A1">
      <selection activeCell="A1" sqref="A1"/>
    </sheetView>
  </sheetViews>
  <sheetFormatPr defaultColWidth="8.88671875" defaultRowHeight="15.75"/>
  <cols>
    <col min="1" max="2" width="3.77734375" style="5" customWidth="1"/>
    <col min="3" max="3" width="17.4453125" style="5" customWidth="1"/>
    <col min="4" max="4" width="13.3359375" style="5" customWidth="1"/>
    <col min="5" max="7" width="7.77734375" style="5" customWidth="1"/>
    <col min="8" max="8" width="9.5546875" style="5" customWidth="1"/>
    <col min="9" max="10" width="11.99609375" style="5" customWidth="1"/>
    <col min="11" max="11" width="11.77734375" style="5" customWidth="1"/>
    <col min="12" max="12" width="11.77734375" style="55" customWidth="1"/>
    <col min="13" max="13" width="11.77734375" style="5" customWidth="1"/>
    <col min="14" max="16384" width="8.88671875" style="5" customWidth="1"/>
  </cols>
  <sheetData>
    <row r="1" spans="1:12" ht="25.5" customHeight="1">
      <c r="A1" s="49" t="s">
        <v>85</v>
      </c>
      <c r="B1" s="4"/>
      <c r="C1" s="4"/>
      <c r="D1" s="4"/>
      <c r="E1" s="4"/>
      <c r="F1" s="4"/>
      <c r="G1" s="4"/>
      <c r="H1" s="4"/>
      <c r="I1" s="4"/>
      <c r="J1" s="4"/>
      <c r="K1" s="4"/>
      <c r="L1" s="13"/>
    </row>
    <row r="2" spans="1:12" ht="25.5" customHeight="1">
      <c r="A2" s="9"/>
      <c r="B2" s="4"/>
      <c r="C2" s="4"/>
      <c r="D2" s="4"/>
      <c r="E2" s="4"/>
      <c r="F2" s="4"/>
      <c r="G2" s="4"/>
      <c r="H2" s="4"/>
      <c r="I2" s="4"/>
      <c r="J2" s="4"/>
      <c r="K2" s="4"/>
      <c r="L2" s="13"/>
    </row>
    <row r="3" spans="1:11" ht="25.5" customHeight="1">
      <c r="A3" s="9"/>
      <c r="B3" s="4"/>
      <c r="C3" s="4"/>
      <c r="D3" s="4"/>
      <c r="E3" s="4"/>
      <c r="F3" s="4"/>
      <c r="G3" s="4"/>
      <c r="H3" s="4"/>
      <c r="I3" s="4"/>
      <c r="J3" s="4"/>
      <c r="K3" s="130" t="s">
        <v>198</v>
      </c>
    </row>
    <row r="4" spans="2:13" ht="25.5" customHeight="1">
      <c r="B4" s="2"/>
      <c r="C4" s="2"/>
      <c r="D4" s="2"/>
      <c r="E4" s="2"/>
      <c r="F4" s="2"/>
      <c r="G4" s="2"/>
      <c r="H4" s="2"/>
      <c r="I4" s="2"/>
      <c r="J4" s="2"/>
      <c r="K4" s="130" t="s">
        <v>170</v>
      </c>
      <c r="M4" s="55"/>
    </row>
    <row r="5" spans="1:13" ht="25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130"/>
      <c r="L5" s="55" t="s">
        <v>171</v>
      </c>
      <c r="M5" s="55" t="s">
        <v>195</v>
      </c>
    </row>
    <row r="6" spans="1:13" ht="25.5" customHeight="1" thickBot="1">
      <c r="A6" s="23" t="s">
        <v>68</v>
      </c>
      <c r="B6" s="24"/>
      <c r="C6" s="24"/>
      <c r="D6" s="24"/>
      <c r="E6" s="24"/>
      <c r="F6" s="24"/>
      <c r="G6" s="24"/>
      <c r="H6" s="24"/>
      <c r="I6" s="24"/>
      <c r="J6" s="24"/>
      <c r="K6" s="99" t="s">
        <v>120</v>
      </c>
      <c r="L6" s="100" t="s">
        <v>65</v>
      </c>
      <c r="M6" s="100" t="s">
        <v>65</v>
      </c>
    </row>
    <row r="7" spans="1:13" ht="25.5" customHeight="1">
      <c r="A7" s="69" t="s">
        <v>66</v>
      </c>
      <c r="B7" s="69"/>
      <c r="C7" s="69"/>
      <c r="D7" s="69"/>
      <c r="E7" s="70"/>
      <c r="F7" s="69"/>
      <c r="G7" s="69"/>
      <c r="H7" s="69"/>
      <c r="I7" s="69"/>
      <c r="J7" s="71"/>
      <c r="K7" s="71">
        <v>332</v>
      </c>
      <c r="L7" s="72">
        <v>377</v>
      </c>
      <c r="M7" s="72">
        <v>620</v>
      </c>
    </row>
    <row r="8" spans="1:13" ht="25.5" customHeight="1">
      <c r="A8" s="69" t="s">
        <v>52</v>
      </c>
      <c r="B8" s="4"/>
      <c r="C8" s="4"/>
      <c r="D8" s="4"/>
      <c r="E8" s="4"/>
      <c r="F8" s="4"/>
      <c r="G8" s="4"/>
      <c r="H8" s="4"/>
      <c r="K8" s="71">
        <v>34</v>
      </c>
      <c r="L8" s="72">
        <v>40</v>
      </c>
      <c r="M8" s="35">
        <v>75</v>
      </c>
    </row>
    <row r="9" spans="1:13" ht="25.5" customHeight="1">
      <c r="A9" s="20" t="s">
        <v>53</v>
      </c>
      <c r="B9" s="20"/>
      <c r="C9" s="20"/>
      <c r="D9" s="20"/>
      <c r="E9" s="20"/>
      <c r="F9" s="20"/>
      <c r="G9" s="20"/>
      <c r="H9" s="20"/>
      <c r="I9" s="20"/>
      <c r="J9" s="20"/>
      <c r="K9" s="75">
        <v>1</v>
      </c>
      <c r="L9" s="77">
        <v>-63</v>
      </c>
      <c r="M9" s="78">
        <v>-88</v>
      </c>
    </row>
    <row r="10" spans="1:13" ht="25.5" customHeight="1">
      <c r="A10" s="5" t="s">
        <v>67</v>
      </c>
      <c r="K10" s="66">
        <f>SUM(K7:K9)</f>
        <v>367</v>
      </c>
      <c r="L10" s="68">
        <f>SUM(L7:L9)</f>
        <v>354</v>
      </c>
      <c r="M10" s="68">
        <f>SUM(M7:M9)</f>
        <v>607</v>
      </c>
    </row>
    <row r="11" spans="1:13" ht="25.5" customHeight="1">
      <c r="A11" s="5" t="s">
        <v>72</v>
      </c>
      <c r="E11" s="107"/>
      <c r="F11" s="14"/>
      <c r="G11" s="14"/>
      <c r="H11" s="14"/>
      <c r="I11" s="14"/>
      <c r="J11" s="14"/>
      <c r="K11" s="71">
        <v>104</v>
      </c>
      <c r="L11" s="72">
        <v>238</v>
      </c>
      <c r="M11" s="72">
        <v>319</v>
      </c>
    </row>
    <row r="12" spans="1:13" ht="25.5" customHeight="1">
      <c r="A12" s="69" t="s">
        <v>97</v>
      </c>
      <c r="B12" s="4"/>
      <c r="C12" s="4"/>
      <c r="D12" s="4"/>
      <c r="E12" s="4"/>
      <c r="F12" s="4"/>
      <c r="G12" s="4"/>
      <c r="H12" s="4"/>
      <c r="K12" s="71">
        <v>169</v>
      </c>
      <c r="L12" s="72">
        <v>134</v>
      </c>
      <c r="M12" s="35">
        <v>415</v>
      </c>
    </row>
    <row r="13" spans="1:13" ht="25.5" customHeight="1">
      <c r="A13" s="5" t="s">
        <v>54</v>
      </c>
      <c r="K13" s="71">
        <v>5</v>
      </c>
      <c r="L13" s="72">
        <v>5</v>
      </c>
      <c r="M13" s="35">
        <v>8</v>
      </c>
    </row>
    <row r="14" spans="1:13" ht="25.5" customHeight="1">
      <c r="A14" s="73" t="s">
        <v>279</v>
      </c>
      <c r="B14" s="20"/>
      <c r="C14" s="20"/>
      <c r="D14" s="20"/>
      <c r="E14" s="20"/>
      <c r="F14" s="20"/>
      <c r="G14" s="20"/>
      <c r="H14" s="20"/>
      <c r="I14" s="20"/>
      <c r="J14" s="20"/>
      <c r="K14" s="75">
        <v>-102</v>
      </c>
      <c r="L14" s="77">
        <v>-89</v>
      </c>
      <c r="M14" s="77">
        <v>-178</v>
      </c>
    </row>
    <row r="15" spans="1:13" ht="25.5" customHeight="1">
      <c r="A15" s="4"/>
      <c r="B15" s="4"/>
      <c r="K15" s="71">
        <f>SUM(K10:K14)</f>
        <v>543</v>
      </c>
      <c r="L15" s="72">
        <f>SUM(L10:L14)</f>
        <v>642</v>
      </c>
      <c r="M15" s="72">
        <f>SUM(M10:M14)</f>
        <v>1171</v>
      </c>
    </row>
    <row r="16" spans="1:13" ht="25.5" customHeight="1">
      <c r="A16" s="20" t="s">
        <v>117</v>
      </c>
      <c r="B16" s="20"/>
      <c r="C16" s="20"/>
      <c r="D16" s="20"/>
      <c r="E16" s="20"/>
      <c r="F16" s="20"/>
      <c r="G16" s="20"/>
      <c r="H16" s="20"/>
      <c r="I16" s="20"/>
      <c r="J16" s="20"/>
      <c r="K16" s="263" t="s">
        <v>165</v>
      </c>
      <c r="L16" s="77">
        <v>-24</v>
      </c>
      <c r="M16" s="77">
        <v>-57</v>
      </c>
    </row>
    <row r="17" spans="1:13" ht="25.5" customHeight="1">
      <c r="A17" s="69" t="s">
        <v>163</v>
      </c>
      <c r="B17" s="69"/>
      <c r="C17" s="69"/>
      <c r="D17" s="69"/>
      <c r="E17" s="70"/>
      <c r="F17" s="69"/>
      <c r="G17" s="69"/>
      <c r="H17" s="69"/>
      <c r="I17" s="80"/>
      <c r="J17" s="80"/>
      <c r="K17" s="80">
        <v>543</v>
      </c>
      <c r="L17" s="81">
        <f>SUM(L15:L16)</f>
        <v>618</v>
      </c>
      <c r="M17" s="82">
        <f>SUM(M15:M16)</f>
        <v>1114</v>
      </c>
    </row>
    <row r="18" spans="1:13" ht="25.5" customHeight="1">
      <c r="A18" s="73" t="s">
        <v>164</v>
      </c>
      <c r="B18" s="73"/>
      <c r="C18" s="73"/>
      <c r="D18" s="73"/>
      <c r="E18" s="74"/>
      <c r="F18" s="73"/>
      <c r="G18" s="73"/>
      <c r="H18" s="73"/>
      <c r="I18" s="73"/>
      <c r="J18" s="83"/>
      <c r="K18" s="263" t="s">
        <v>165</v>
      </c>
      <c r="L18" s="84">
        <v>35</v>
      </c>
      <c r="M18" s="84">
        <v>72</v>
      </c>
    </row>
    <row r="19" spans="1:13" ht="25.5" customHeight="1">
      <c r="A19" s="69" t="s">
        <v>92</v>
      </c>
      <c r="B19" s="69"/>
      <c r="D19" s="69"/>
      <c r="E19" s="70"/>
      <c r="F19" s="69"/>
      <c r="G19" s="69"/>
      <c r="H19" s="69"/>
      <c r="I19" s="69"/>
      <c r="J19" s="72"/>
      <c r="K19" s="71">
        <f>SUM(K17:K18)</f>
        <v>543</v>
      </c>
      <c r="L19" s="72">
        <f>SUM(L17:L18)</f>
        <v>653</v>
      </c>
      <c r="M19" s="72">
        <f>SUM(M17:M18)</f>
        <v>1186</v>
      </c>
    </row>
    <row r="20" spans="1:13" ht="25.5" customHeight="1">
      <c r="A20" s="69" t="s">
        <v>44</v>
      </c>
      <c r="B20" s="69"/>
      <c r="C20" s="4"/>
      <c r="D20" s="4"/>
      <c r="E20" s="4"/>
      <c r="F20" s="4"/>
      <c r="G20" s="4"/>
      <c r="H20" s="4"/>
      <c r="I20" s="4"/>
      <c r="J20" s="4"/>
      <c r="K20" s="107">
        <v>-49</v>
      </c>
      <c r="L20" s="35">
        <v>-47</v>
      </c>
      <c r="M20" s="15">
        <v>-95</v>
      </c>
    </row>
    <row r="21" spans="1:13" ht="25.5" customHeight="1">
      <c r="A21" s="45" t="s">
        <v>43</v>
      </c>
      <c r="B21" s="4"/>
      <c r="C21" s="4"/>
      <c r="D21" s="4"/>
      <c r="E21" s="4"/>
      <c r="F21" s="4"/>
      <c r="G21" s="4"/>
      <c r="H21" s="4"/>
      <c r="I21" s="4"/>
      <c r="J21" s="4"/>
      <c r="K21" s="103">
        <v>-661</v>
      </c>
      <c r="L21" s="108">
        <v>-580</v>
      </c>
      <c r="M21" s="11">
        <v>-1402</v>
      </c>
    </row>
    <row r="22" spans="1:13" ht="25.5" customHeight="1">
      <c r="A22" s="45" t="s">
        <v>168</v>
      </c>
      <c r="B22" s="4"/>
      <c r="C22" s="4"/>
      <c r="D22" s="4"/>
      <c r="E22" s="4"/>
      <c r="F22" s="4"/>
      <c r="G22" s="4"/>
      <c r="H22" s="4"/>
      <c r="I22" s="4"/>
      <c r="J22" s="4"/>
      <c r="K22" s="264">
        <v>-22</v>
      </c>
      <c r="L22" s="15" t="s">
        <v>165</v>
      </c>
      <c r="M22" s="11">
        <v>-482</v>
      </c>
    </row>
    <row r="23" spans="1:13" ht="25.5" customHeight="1">
      <c r="A23" s="45" t="s">
        <v>107</v>
      </c>
      <c r="B23" s="4"/>
      <c r="C23" s="4"/>
      <c r="D23" s="4"/>
      <c r="E23" s="4"/>
      <c r="F23" s="4"/>
      <c r="G23" s="4"/>
      <c r="H23" s="4"/>
      <c r="I23" s="4"/>
      <c r="J23" s="4"/>
      <c r="K23" s="136" t="s">
        <v>165</v>
      </c>
      <c r="L23" s="108">
        <v>338</v>
      </c>
      <c r="M23" s="108">
        <v>338</v>
      </c>
    </row>
    <row r="24" spans="1:13" ht="25.5" customHeight="1">
      <c r="A24" s="73" t="s">
        <v>166</v>
      </c>
      <c r="B24" s="20"/>
      <c r="C24" s="20"/>
      <c r="D24" s="20"/>
      <c r="E24" s="20"/>
      <c r="F24" s="20"/>
      <c r="G24" s="20"/>
      <c r="H24" s="20"/>
      <c r="I24" s="20"/>
      <c r="J24" s="20"/>
      <c r="K24" s="109">
        <v>355</v>
      </c>
      <c r="L24" s="110" t="s">
        <v>165</v>
      </c>
      <c r="M24" s="110" t="s">
        <v>165</v>
      </c>
    </row>
    <row r="25" spans="1:13" ht="25.5" customHeight="1">
      <c r="A25" s="98" t="s">
        <v>269</v>
      </c>
      <c r="B25" s="69"/>
      <c r="C25" s="4"/>
      <c r="D25" s="4"/>
      <c r="E25" s="4"/>
      <c r="F25" s="4"/>
      <c r="G25" s="4"/>
      <c r="H25" s="4"/>
      <c r="I25" s="4"/>
      <c r="J25" s="4"/>
      <c r="K25" s="113">
        <f>SUM(K18:K24)</f>
        <v>166</v>
      </c>
      <c r="L25" s="35">
        <f>SUM(L19:L24)</f>
        <v>364</v>
      </c>
      <c r="M25" s="35">
        <f>SUM(M19:M24)</f>
        <v>-455</v>
      </c>
    </row>
    <row r="26" spans="1:13" ht="25.5" customHeight="1">
      <c r="A26" s="114" t="s">
        <v>24</v>
      </c>
      <c r="B26" s="73"/>
      <c r="C26" s="20"/>
      <c r="D26" s="20"/>
      <c r="E26" s="20"/>
      <c r="F26" s="20"/>
      <c r="G26" s="20"/>
      <c r="H26" s="20"/>
      <c r="I26" s="20"/>
      <c r="J26" s="20"/>
      <c r="K26" s="104">
        <v>34</v>
      </c>
      <c r="L26" s="78">
        <v>-127</v>
      </c>
      <c r="M26" s="78">
        <v>213</v>
      </c>
    </row>
    <row r="27" spans="1:13" ht="25.5" customHeight="1">
      <c r="A27" s="98" t="s">
        <v>286</v>
      </c>
      <c r="B27" s="69"/>
      <c r="C27" s="4"/>
      <c r="D27" s="4"/>
      <c r="E27" s="4"/>
      <c r="F27" s="4"/>
      <c r="G27" s="4"/>
      <c r="H27" s="4"/>
      <c r="I27" s="4"/>
      <c r="J27" s="4"/>
      <c r="K27" s="107">
        <f>SUM(K25:K26)</f>
        <v>200</v>
      </c>
      <c r="L27" s="35">
        <f>SUM(L25:L26)</f>
        <v>237</v>
      </c>
      <c r="M27" s="35">
        <f>SUM(M25:M26)</f>
        <v>-242</v>
      </c>
    </row>
    <row r="28" spans="1:13" ht="25.5" customHeight="1">
      <c r="A28" s="115" t="s">
        <v>64</v>
      </c>
      <c r="B28" s="20"/>
      <c r="C28" s="20"/>
      <c r="D28" s="20"/>
      <c r="E28" s="20"/>
      <c r="F28" s="20"/>
      <c r="G28" s="20"/>
      <c r="H28" s="20"/>
      <c r="I28" s="20"/>
      <c r="J28" s="20"/>
      <c r="K28" s="104">
        <v>1</v>
      </c>
      <c r="L28" s="78">
        <v>19</v>
      </c>
      <c r="M28" s="105">
        <v>25</v>
      </c>
    </row>
    <row r="29" spans="1:13" ht="25.5" customHeight="1">
      <c r="A29" s="4" t="s">
        <v>287</v>
      </c>
      <c r="B29" s="4"/>
      <c r="C29" s="4"/>
      <c r="D29" s="4"/>
      <c r="E29" s="4"/>
      <c r="F29" s="4"/>
      <c r="G29" s="4"/>
      <c r="H29" s="4"/>
      <c r="I29" s="4"/>
      <c r="J29" s="4"/>
      <c r="K29" s="107">
        <f>SUM(K27:K28)</f>
        <v>201</v>
      </c>
      <c r="L29" s="35">
        <f>SUM(L27:L28)</f>
        <v>256</v>
      </c>
      <c r="M29" s="14">
        <f>SUM(M27:M28)</f>
        <v>-217</v>
      </c>
    </row>
    <row r="30" spans="1:13" ht="25.5" customHeight="1">
      <c r="A30" s="20" t="s">
        <v>18</v>
      </c>
      <c r="B30" s="20"/>
      <c r="C30" s="20"/>
      <c r="D30" s="20"/>
      <c r="E30" s="20"/>
      <c r="F30" s="20"/>
      <c r="G30" s="20"/>
      <c r="H30" s="20"/>
      <c r="I30" s="20"/>
      <c r="J30" s="20"/>
      <c r="K30" s="104">
        <v>-178</v>
      </c>
      <c r="L30" s="78">
        <v>-172</v>
      </c>
      <c r="M30" s="105">
        <v>-504</v>
      </c>
    </row>
    <row r="31" spans="1:13" ht="10.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107"/>
      <c r="L31" s="35"/>
      <c r="M31" s="14"/>
    </row>
    <row r="32" spans="1:13" ht="25.5" customHeight="1">
      <c r="A32" s="20" t="s">
        <v>190</v>
      </c>
      <c r="B32" s="20"/>
      <c r="C32" s="20"/>
      <c r="D32" s="20"/>
      <c r="E32" s="20"/>
      <c r="F32" s="20"/>
      <c r="G32" s="20"/>
      <c r="H32" s="20"/>
      <c r="I32" s="20"/>
      <c r="J32" s="20"/>
      <c r="K32" s="104">
        <f>SUM(K29:K30)</f>
        <v>23</v>
      </c>
      <c r="L32" s="78">
        <f>SUM(L29:L30)</f>
        <v>84</v>
      </c>
      <c r="M32" s="105">
        <f>SUM(M29:M30)</f>
        <v>-721</v>
      </c>
    </row>
    <row r="33" spans="1:13" ht="25.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107"/>
      <c r="L33" s="35"/>
      <c r="M33" s="14"/>
    </row>
    <row r="34" spans="1:13" ht="25.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130"/>
      <c r="M34" s="55"/>
    </row>
    <row r="35" spans="1:13" ht="25.5" customHeight="1">
      <c r="A35" s="294" t="s">
        <v>56</v>
      </c>
      <c r="B35" s="20"/>
      <c r="C35" s="20"/>
      <c r="D35" s="20"/>
      <c r="E35" s="20"/>
      <c r="F35" s="20"/>
      <c r="G35" s="20"/>
      <c r="H35" s="20"/>
      <c r="I35" s="20"/>
      <c r="J35" s="20"/>
      <c r="K35" s="280"/>
      <c r="L35" s="281"/>
      <c r="M35" s="281"/>
    </row>
    <row r="36" spans="1:14" ht="25.5" customHeight="1">
      <c r="A36" s="45" t="s">
        <v>191</v>
      </c>
      <c r="B36" s="4"/>
      <c r="C36" s="4"/>
      <c r="D36" s="4"/>
      <c r="E36" s="4"/>
      <c r="F36" s="4"/>
      <c r="G36" s="4"/>
      <c r="H36" s="4"/>
      <c r="I36" s="4"/>
      <c r="J36" s="4"/>
      <c r="N36" s="13"/>
    </row>
    <row r="37" spans="1:15" ht="25.5" customHeight="1">
      <c r="A37" s="45"/>
      <c r="B37" s="45" t="s">
        <v>349</v>
      </c>
      <c r="C37" s="4"/>
      <c r="D37" s="4"/>
      <c r="E37" s="4"/>
      <c r="F37" s="4"/>
      <c r="G37" s="4"/>
      <c r="H37" s="4"/>
      <c r="I37" s="4"/>
      <c r="J37" s="4"/>
      <c r="K37" s="102" t="s">
        <v>306</v>
      </c>
      <c r="L37" s="13" t="s">
        <v>344</v>
      </c>
      <c r="M37" s="117" t="s">
        <v>122</v>
      </c>
      <c r="N37" s="13"/>
      <c r="O37" s="13"/>
    </row>
    <row r="38" spans="1:15" ht="25.5" customHeight="1">
      <c r="A38" s="45" t="s">
        <v>47</v>
      </c>
      <c r="K38" s="118" t="s">
        <v>273</v>
      </c>
      <c r="L38" s="117" t="s">
        <v>98</v>
      </c>
      <c r="M38" s="119" t="s">
        <v>130</v>
      </c>
      <c r="N38" s="4"/>
      <c r="O38" s="13"/>
    </row>
    <row r="39" spans="1:15" ht="25.5" customHeight="1">
      <c r="A39" s="60" t="s">
        <v>192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2"/>
      <c r="M39" s="60"/>
      <c r="N39" s="69"/>
      <c r="O39" s="4"/>
    </row>
    <row r="40" spans="2:15" s="60" customFormat="1" ht="25.5" customHeight="1">
      <c r="B40" s="60" t="s">
        <v>193</v>
      </c>
      <c r="K40" s="120" t="s">
        <v>335</v>
      </c>
      <c r="L40" s="119" t="s">
        <v>345</v>
      </c>
      <c r="M40" s="119" t="s">
        <v>131</v>
      </c>
      <c r="N40" s="69"/>
      <c r="O40" s="69"/>
    </row>
    <row r="41" spans="1:15" s="60" customFormat="1" ht="25.5" customHeight="1">
      <c r="A41" s="60" t="s">
        <v>128</v>
      </c>
      <c r="K41" s="120" t="s">
        <v>309</v>
      </c>
      <c r="L41" s="15" t="s">
        <v>165</v>
      </c>
      <c r="M41" s="119" t="s">
        <v>129</v>
      </c>
      <c r="N41" s="69"/>
      <c r="O41" s="69"/>
    </row>
    <row r="42" spans="1:15" s="60" customFormat="1" ht="25.5" customHeight="1">
      <c r="A42" s="60" t="s">
        <v>108</v>
      </c>
      <c r="K42" s="136" t="s">
        <v>165</v>
      </c>
      <c r="L42" s="119" t="s">
        <v>99</v>
      </c>
      <c r="M42" s="121" t="s">
        <v>132</v>
      </c>
      <c r="N42" s="69"/>
      <c r="O42" s="69"/>
    </row>
    <row r="43" spans="1:15" s="60" customFormat="1" ht="25.5" customHeight="1">
      <c r="A43" s="73" t="s">
        <v>199</v>
      </c>
      <c r="B43" s="73"/>
      <c r="C43" s="73"/>
      <c r="D43" s="73"/>
      <c r="E43" s="73"/>
      <c r="F43" s="73"/>
      <c r="G43" s="73"/>
      <c r="H43" s="73"/>
      <c r="I43" s="73"/>
      <c r="J43" s="73"/>
      <c r="K43" s="376" t="s">
        <v>275</v>
      </c>
      <c r="L43" s="110" t="s">
        <v>165</v>
      </c>
      <c r="M43" s="110" t="s">
        <v>165</v>
      </c>
      <c r="O43" s="69"/>
    </row>
    <row r="44" spans="1:15" s="60" customFormat="1" ht="11.25" customHeight="1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355"/>
      <c r="L44" s="15"/>
      <c r="M44" s="15"/>
      <c r="O44" s="69"/>
    </row>
    <row r="45" spans="1:13" s="60" customFormat="1" ht="25.5" customHeight="1">
      <c r="A45" s="73" t="s">
        <v>337</v>
      </c>
      <c r="B45" s="73"/>
      <c r="C45" s="73"/>
      <c r="D45" s="73"/>
      <c r="E45" s="73"/>
      <c r="F45" s="73"/>
      <c r="G45" s="73"/>
      <c r="H45" s="73"/>
      <c r="I45" s="73"/>
      <c r="J45" s="73"/>
      <c r="K45" s="75" t="s">
        <v>336</v>
      </c>
      <c r="L45" s="77" t="s">
        <v>331</v>
      </c>
      <c r="M45" s="123" t="s">
        <v>320</v>
      </c>
    </row>
    <row r="46" spans="1:13" s="60" customFormat="1" ht="11.25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71"/>
      <c r="L46" s="72"/>
      <c r="M46" s="119"/>
    </row>
    <row r="47" spans="1:13" s="60" customFormat="1" ht="25.5" customHeight="1">
      <c r="A47" s="73" t="s">
        <v>25</v>
      </c>
      <c r="B47" s="73"/>
      <c r="C47" s="73"/>
      <c r="D47" s="73"/>
      <c r="E47" s="73"/>
      <c r="F47" s="73"/>
      <c r="G47" s="73"/>
      <c r="H47" s="73"/>
      <c r="I47" s="73"/>
      <c r="J47" s="73"/>
      <c r="K47" s="122" t="s">
        <v>285</v>
      </c>
      <c r="L47" s="123" t="s">
        <v>100</v>
      </c>
      <c r="M47" s="77" t="s">
        <v>160</v>
      </c>
    </row>
    <row r="48" spans="1:13" s="60" customFormat="1" ht="25.5" customHeight="1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120"/>
      <c r="L48" s="119"/>
      <c r="M48" s="72"/>
    </row>
    <row r="49" spans="1:13" s="60" customFormat="1" ht="25.5" customHeight="1">
      <c r="A49" s="74" t="s">
        <v>58</v>
      </c>
      <c r="B49" s="73"/>
      <c r="C49" s="73"/>
      <c r="D49" s="73"/>
      <c r="E49" s="73"/>
      <c r="F49" s="73"/>
      <c r="G49" s="73"/>
      <c r="H49" s="73"/>
      <c r="I49" s="73"/>
      <c r="J49" s="73"/>
      <c r="K49" s="122" t="s">
        <v>346</v>
      </c>
      <c r="L49" s="123" t="s">
        <v>119</v>
      </c>
      <c r="M49" s="123" t="s">
        <v>125</v>
      </c>
    </row>
    <row r="50" spans="1:13" s="60" customFormat="1" ht="25.5" customHeight="1">
      <c r="A50" s="70"/>
      <c r="B50" s="69"/>
      <c r="C50" s="69"/>
      <c r="D50" s="69"/>
      <c r="E50" s="69"/>
      <c r="F50" s="69"/>
      <c r="G50" s="69"/>
      <c r="H50" s="69"/>
      <c r="I50" s="69"/>
      <c r="J50" s="69"/>
      <c r="K50" s="120"/>
      <c r="L50" s="119"/>
      <c r="M50" s="119"/>
    </row>
    <row r="51" spans="1:14" s="60" customFormat="1" ht="25.5" customHeight="1">
      <c r="A51" s="101" t="s">
        <v>111</v>
      </c>
      <c r="B51" s="4"/>
      <c r="C51" s="124"/>
      <c r="D51" s="4"/>
      <c r="E51" s="4"/>
      <c r="F51" s="4"/>
      <c r="G51" s="4"/>
      <c r="H51" s="4"/>
      <c r="I51" s="4"/>
      <c r="J51" s="4"/>
      <c r="K51" s="101"/>
      <c r="L51" s="13"/>
      <c r="M51" s="95"/>
      <c r="N51" s="5"/>
    </row>
    <row r="52" spans="1:14" ht="25.5" customHeight="1">
      <c r="A52" s="86"/>
      <c r="B52" s="4" t="s">
        <v>313</v>
      </c>
      <c r="C52" s="4"/>
      <c r="D52" s="4"/>
      <c r="E52" s="4"/>
      <c r="F52" s="4"/>
      <c r="G52" s="4"/>
      <c r="H52" s="4"/>
      <c r="I52" s="4"/>
      <c r="J52" s="4"/>
      <c r="K52" s="4"/>
      <c r="L52" s="13"/>
      <c r="M52" s="95"/>
      <c r="N52" s="95"/>
    </row>
    <row r="53" spans="12:14" s="4" customFormat="1" ht="25.5" customHeight="1">
      <c r="L53" s="13"/>
      <c r="N53" s="13"/>
    </row>
    <row r="54" spans="12:14" s="4" customFormat="1" ht="25.5" customHeight="1">
      <c r="L54" s="35"/>
      <c r="M54" s="97"/>
      <c r="N54" s="14"/>
    </row>
    <row r="55" spans="2:14" s="4" customFormat="1" ht="25.5" customHeight="1">
      <c r="B55" s="98"/>
      <c r="L55" s="35"/>
      <c r="M55" s="97"/>
      <c r="N55" s="14"/>
    </row>
    <row r="56" spans="12:14" s="4" customFormat="1" ht="25.5" customHeight="1">
      <c r="L56" s="15"/>
      <c r="M56" s="97"/>
      <c r="N56" s="15"/>
    </row>
    <row r="57" spans="11:13" s="4" customFormat="1" ht="25.5" customHeight="1">
      <c r="K57" s="14"/>
      <c r="L57" s="35"/>
      <c r="M57" s="14"/>
    </row>
    <row r="58" spans="11:13" s="4" customFormat="1" ht="25.5" customHeight="1">
      <c r="K58" s="14"/>
      <c r="L58" s="35"/>
      <c r="M58" s="14"/>
    </row>
    <row r="59" spans="11:13" s="4" customFormat="1" ht="25.5" customHeight="1">
      <c r="K59" s="14"/>
      <c r="L59" s="35"/>
      <c r="M59" s="14"/>
    </row>
    <row r="60" spans="2:13" s="4" customFormat="1" ht="25.5" customHeight="1">
      <c r="B60" s="98"/>
      <c r="K60" s="107"/>
      <c r="L60" s="35"/>
      <c r="M60" s="14"/>
    </row>
    <row r="61" spans="11:13" s="4" customFormat="1" ht="19.5" customHeight="1">
      <c r="K61" s="107"/>
      <c r="L61" s="35"/>
      <c r="M61" s="14"/>
    </row>
    <row r="62" spans="1:13" s="4" customFormat="1" ht="19.5" customHeight="1">
      <c r="A62" s="69"/>
      <c r="L62" s="129"/>
      <c r="M62" s="95"/>
    </row>
    <row r="63" spans="1:14" s="4" customFormat="1" ht="19.5" customHeight="1">
      <c r="A63" s="5"/>
      <c r="D63" s="5"/>
      <c r="E63" s="5"/>
      <c r="F63" s="5"/>
      <c r="G63" s="5"/>
      <c r="H63" s="5"/>
      <c r="I63" s="5"/>
      <c r="J63" s="5"/>
      <c r="K63" s="5"/>
      <c r="L63" s="13"/>
      <c r="M63" s="5"/>
      <c r="N63" s="5"/>
    </row>
    <row r="64" spans="2:3" ht="19.5" customHeight="1">
      <c r="B64" s="4"/>
      <c r="C64" s="4"/>
    </row>
    <row r="65" spans="2:3" ht="18">
      <c r="B65" s="4"/>
      <c r="C65" s="4"/>
    </row>
    <row r="66" spans="2:3" ht="18">
      <c r="B66" s="4"/>
      <c r="C66" s="4"/>
    </row>
    <row r="67" spans="2:3" ht="18">
      <c r="B67" s="4"/>
      <c r="C67" s="4"/>
    </row>
  </sheetData>
  <printOptions/>
  <pageMargins left="0.75" right="0.75" top="1" bottom="1" header="0.5" footer="0.5"/>
  <pageSetup fitToHeight="1" fitToWidth="1" horizontalDpi="600" verticalDpi="600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showGridLines="0" zoomScale="75" zoomScaleNormal="75" workbookViewId="0" topLeftCell="A1">
      <selection activeCell="A1" sqref="A1"/>
    </sheetView>
  </sheetViews>
  <sheetFormatPr defaultColWidth="8.88671875" defaultRowHeight="25.5" customHeight="1"/>
  <cols>
    <col min="1" max="1" width="3.6640625" style="11" customWidth="1"/>
    <col min="2" max="2" width="3.5546875" style="11" customWidth="1"/>
    <col min="3" max="3" width="9.77734375" style="11" customWidth="1"/>
    <col min="4" max="4" width="22.6640625" style="11" customWidth="1"/>
    <col min="5" max="5" width="4.77734375" style="11" customWidth="1"/>
    <col min="6" max="14" width="11.88671875" style="11" customWidth="1"/>
    <col min="15" max="16384" width="8.88671875" style="5" customWidth="1"/>
  </cols>
  <sheetData>
    <row r="1" spans="1:14" ht="25.5" customHeight="1">
      <c r="A1" s="249" t="s">
        <v>265</v>
      </c>
      <c r="B1" s="5"/>
      <c r="C1" s="5"/>
      <c r="D1" s="5"/>
      <c r="E1" s="5"/>
      <c r="G1" s="38"/>
      <c r="L1" s="256"/>
      <c r="M1" s="256"/>
      <c r="N1" s="256"/>
    </row>
    <row r="2" spans="1:14" ht="25.5" customHeight="1">
      <c r="A2" s="38"/>
      <c r="B2" s="5"/>
      <c r="C2" s="5"/>
      <c r="D2" s="5"/>
      <c r="E2" s="5"/>
      <c r="G2" s="38"/>
      <c r="L2" s="256"/>
      <c r="M2" s="256"/>
      <c r="N2" s="256"/>
    </row>
    <row r="3" spans="1:14" ht="25.5" customHeight="1">
      <c r="A3" s="38"/>
      <c r="B3" s="5"/>
      <c r="C3" s="5"/>
      <c r="D3" s="5"/>
      <c r="E3" s="5"/>
      <c r="F3" s="377" t="s">
        <v>266</v>
      </c>
      <c r="G3" s="378"/>
      <c r="I3" s="379" t="s">
        <v>295</v>
      </c>
      <c r="J3" s="380"/>
      <c r="L3" s="381" t="s">
        <v>26</v>
      </c>
      <c r="M3" s="380"/>
      <c r="N3" s="256"/>
    </row>
    <row r="4" spans="1:14" ht="25.5" customHeight="1">
      <c r="A4" s="38"/>
      <c r="B4" s="5"/>
      <c r="C4" s="5"/>
      <c r="D4" s="5"/>
      <c r="E4" s="5"/>
      <c r="F4" s="86" t="s">
        <v>236</v>
      </c>
      <c r="G4" s="207"/>
      <c r="H4" s="36"/>
      <c r="I4" s="86" t="s">
        <v>236</v>
      </c>
      <c r="J4" s="207"/>
      <c r="L4" s="86" t="s">
        <v>236</v>
      </c>
      <c r="M4" s="207"/>
      <c r="N4" s="256"/>
    </row>
    <row r="5" spans="1:14" ht="25.5" customHeight="1" thickBot="1">
      <c r="A5" s="23"/>
      <c r="B5" s="24"/>
      <c r="C5" s="24"/>
      <c r="D5" s="24"/>
      <c r="E5" s="24"/>
      <c r="F5" s="32" t="s">
        <v>120</v>
      </c>
      <c r="G5" s="33" t="s">
        <v>65</v>
      </c>
      <c r="H5" s="250"/>
      <c r="I5" s="32" t="s">
        <v>120</v>
      </c>
      <c r="J5" s="33" t="s">
        <v>65</v>
      </c>
      <c r="K5" s="31"/>
      <c r="L5" s="32" t="s">
        <v>120</v>
      </c>
      <c r="M5" s="33" t="s">
        <v>65</v>
      </c>
      <c r="N5" s="256"/>
    </row>
    <row r="6" spans="1:14" ht="25.5" customHeight="1">
      <c r="A6" s="5" t="s">
        <v>67</v>
      </c>
      <c r="B6" s="5"/>
      <c r="C6" s="5"/>
      <c r="D6" s="5"/>
      <c r="E6" s="5"/>
      <c r="F6" s="36">
        <f>3142-37</f>
        <v>3105</v>
      </c>
      <c r="G6" s="309">
        <f>2787-36</f>
        <v>2751</v>
      </c>
      <c r="I6" s="36">
        <v>620</v>
      </c>
      <c r="J6" s="11">
        <v>579</v>
      </c>
      <c r="L6" s="103">
        <f>F6+I6</f>
        <v>3725</v>
      </c>
      <c r="M6" s="11">
        <f>G6+J6</f>
        <v>3330</v>
      </c>
      <c r="N6" s="256"/>
    </row>
    <row r="7" spans="1:14" ht="25.5" customHeight="1">
      <c r="A7" s="5" t="s">
        <v>72</v>
      </c>
      <c r="B7" s="5"/>
      <c r="C7" s="5"/>
      <c r="D7" s="5"/>
      <c r="E7" s="5"/>
      <c r="F7" s="36">
        <v>2869</v>
      </c>
      <c r="G7" s="309">
        <v>2616</v>
      </c>
      <c r="I7" s="136" t="s">
        <v>165</v>
      </c>
      <c r="J7" s="15" t="s">
        <v>165</v>
      </c>
      <c r="L7" s="103">
        <v>2869</v>
      </c>
      <c r="M7" s="11">
        <v>2616</v>
      </c>
      <c r="N7" s="256"/>
    </row>
    <row r="8" spans="1:14" ht="25.5" customHeight="1">
      <c r="A8" s="5" t="s">
        <v>14</v>
      </c>
      <c r="B8" s="5"/>
      <c r="C8" s="5"/>
      <c r="D8" s="5"/>
      <c r="E8" s="5"/>
      <c r="F8" s="36">
        <v>407</v>
      </c>
      <c r="G8" s="309">
        <v>642</v>
      </c>
      <c r="I8" s="36">
        <v>6669</v>
      </c>
      <c r="J8" s="11">
        <v>3423</v>
      </c>
      <c r="L8" s="103">
        <f>F8+I8</f>
        <v>7076</v>
      </c>
      <c r="M8" s="11">
        <f>G8+J8</f>
        <v>4065</v>
      </c>
      <c r="N8" s="256"/>
    </row>
    <row r="9" spans="1:14" ht="25.5" customHeight="1">
      <c r="A9" s="20" t="s">
        <v>54</v>
      </c>
      <c r="B9" s="20"/>
      <c r="C9" s="20"/>
      <c r="D9" s="20"/>
      <c r="E9" s="20"/>
      <c r="F9" s="104">
        <v>37</v>
      </c>
      <c r="G9" s="361">
        <v>36</v>
      </c>
      <c r="H9" s="105"/>
      <c r="I9" s="263" t="s">
        <v>165</v>
      </c>
      <c r="J9" s="110" t="s">
        <v>165</v>
      </c>
      <c r="K9" s="105"/>
      <c r="L9" s="109">
        <v>37</v>
      </c>
      <c r="M9" s="105">
        <v>36</v>
      </c>
      <c r="N9" s="256"/>
    </row>
    <row r="10" spans="1:14" ht="12" customHeight="1">
      <c r="A10" s="4"/>
      <c r="B10" s="4"/>
      <c r="C10" s="4"/>
      <c r="D10" s="4"/>
      <c r="E10" s="4"/>
      <c r="F10" s="107"/>
      <c r="G10" s="362"/>
      <c r="H10" s="14"/>
      <c r="I10" s="363"/>
      <c r="J10" s="364"/>
      <c r="K10" s="14"/>
      <c r="L10" s="113"/>
      <c r="M10" s="35"/>
      <c r="N10" s="256"/>
    </row>
    <row r="11" spans="1:14" ht="25.5" customHeight="1">
      <c r="A11" s="294" t="s">
        <v>69</v>
      </c>
      <c r="B11" s="20"/>
      <c r="C11" s="20"/>
      <c r="D11" s="20"/>
      <c r="E11" s="20"/>
      <c r="F11" s="104">
        <f>SUM(F6:F9)</f>
        <v>6418</v>
      </c>
      <c r="G11" s="361">
        <f>SUM(G6:G9)</f>
        <v>6045</v>
      </c>
      <c r="H11" s="105"/>
      <c r="I11" s="104">
        <f>SUM(I6:I9)</f>
        <v>7289</v>
      </c>
      <c r="J11" s="105">
        <f>SUM(J6:J9)</f>
        <v>4002</v>
      </c>
      <c r="K11" s="105"/>
      <c r="L11" s="104">
        <f>SUM(L6:L9)</f>
        <v>13707</v>
      </c>
      <c r="M11" s="105">
        <f>SUM(M6:M9)</f>
        <v>10047</v>
      </c>
      <c r="N11" s="256"/>
    </row>
    <row r="12" spans="1:14" ht="25.5" customHeight="1">
      <c r="A12" s="38"/>
      <c r="B12" s="5"/>
      <c r="C12" s="5"/>
      <c r="D12" s="5"/>
      <c r="E12" s="5"/>
      <c r="G12" s="38"/>
      <c r="L12" s="256"/>
      <c r="M12" s="256"/>
      <c r="N12" s="256"/>
    </row>
    <row r="13" spans="1:14" ht="25.5" customHeight="1">
      <c r="A13" s="338" t="s">
        <v>332</v>
      </c>
      <c r="B13" s="5"/>
      <c r="C13" s="5"/>
      <c r="D13" s="5"/>
      <c r="E13" s="5"/>
      <c r="G13" s="38"/>
      <c r="L13" s="256"/>
      <c r="M13" s="256"/>
      <c r="N13" s="256"/>
    </row>
    <row r="14" spans="1:14" ht="12" customHeight="1">
      <c r="A14" s="5"/>
      <c r="B14" s="5"/>
      <c r="C14" s="5"/>
      <c r="D14" s="5"/>
      <c r="E14" s="5"/>
      <c r="G14" s="38"/>
      <c r="L14" s="256"/>
      <c r="M14" s="256"/>
      <c r="N14" s="256"/>
    </row>
    <row r="15" spans="1:14" ht="25.5" customHeight="1">
      <c r="A15" s="249"/>
      <c r="B15" s="5"/>
      <c r="C15" s="5"/>
      <c r="D15" s="5"/>
      <c r="E15" s="5"/>
      <c r="G15" s="52" t="s">
        <v>245</v>
      </c>
      <c r="J15" s="258" t="s">
        <v>246</v>
      </c>
      <c r="L15" s="256" t="s">
        <v>297</v>
      </c>
      <c r="M15" s="256"/>
      <c r="N15" s="256"/>
    </row>
    <row r="16" spans="1:14" s="55" customFormat="1" ht="25.5" customHeight="1">
      <c r="A16" s="108"/>
      <c r="B16" s="108"/>
      <c r="C16" s="108"/>
      <c r="D16" s="108"/>
      <c r="E16" s="108"/>
      <c r="F16" s="108" t="s">
        <v>201</v>
      </c>
      <c r="G16" s="108" t="s">
        <v>201</v>
      </c>
      <c r="H16" s="108" t="s">
        <v>195</v>
      </c>
      <c r="I16" s="108" t="s">
        <v>201</v>
      </c>
      <c r="J16" s="108" t="s">
        <v>201</v>
      </c>
      <c r="K16" s="108" t="s">
        <v>195</v>
      </c>
      <c r="L16" s="108" t="s">
        <v>201</v>
      </c>
      <c r="M16" s="108" t="s">
        <v>201</v>
      </c>
      <c r="N16" s="108" t="s">
        <v>195</v>
      </c>
    </row>
    <row r="17" spans="1:14" ht="25.5" customHeight="1" thickBot="1">
      <c r="A17" s="250"/>
      <c r="B17" s="31"/>
      <c r="C17" s="31"/>
      <c r="D17" s="31"/>
      <c r="E17" s="31"/>
      <c r="F17" s="32" t="s">
        <v>120</v>
      </c>
      <c r="G17" s="33" t="s">
        <v>65</v>
      </c>
      <c r="H17" s="253" t="s">
        <v>65</v>
      </c>
      <c r="I17" s="32" t="s">
        <v>120</v>
      </c>
      <c r="J17" s="33" t="s">
        <v>65</v>
      </c>
      <c r="K17" s="253" t="s">
        <v>65</v>
      </c>
      <c r="L17" s="32" t="s">
        <v>120</v>
      </c>
      <c r="M17" s="33" t="s">
        <v>65</v>
      </c>
      <c r="N17" s="253" t="s">
        <v>65</v>
      </c>
    </row>
    <row r="18" spans="1:14" ht="25.5" customHeight="1">
      <c r="A18" s="208" t="s">
        <v>66</v>
      </c>
      <c r="F18" s="210"/>
      <c r="G18" s="210"/>
      <c r="H18" s="210"/>
      <c r="I18" s="37"/>
      <c r="J18" s="37"/>
      <c r="K18" s="37"/>
      <c r="L18" s="210"/>
      <c r="M18" s="210"/>
      <c r="N18" s="210"/>
    </row>
    <row r="19" spans="1:14" ht="25.5" customHeight="1">
      <c r="A19" s="38" t="s">
        <v>259</v>
      </c>
      <c r="B19" s="38"/>
      <c r="F19" s="37"/>
      <c r="G19" s="210"/>
      <c r="H19" s="37"/>
      <c r="I19" s="37"/>
      <c r="J19" s="37"/>
      <c r="K19" s="37"/>
      <c r="L19" s="328"/>
      <c r="M19" s="37"/>
      <c r="N19" s="37"/>
    </row>
    <row r="20" spans="1:14" ht="25.5" customHeight="1">
      <c r="A20" s="5" t="s">
        <v>247</v>
      </c>
      <c r="B20" s="5"/>
      <c r="C20" s="5"/>
      <c r="D20" s="14"/>
      <c r="E20" s="14"/>
      <c r="F20" s="221">
        <v>10</v>
      </c>
      <c r="G20" s="30">
        <v>9</v>
      </c>
      <c r="H20" s="34">
        <v>14</v>
      </c>
      <c r="I20" s="221">
        <v>7</v>
      </c>
      <c r="J20" s="34">
        <v>10</v>
      </c>
      <c r="K20" s="34">
        <v>15</v>
      </c>
      <c r="L20" s="221">
        <v>8</v>
      </c>
      <c r="M20" s="34">
        <v>11</v>
      </c>
      <c r="N20" s="34">
        <v>16</v>
      </c>
    </row>
    <row r="21" spans="1:14" ht="25.5" customHeight="1">
      <c r="A21" s="5" t="s">
        <v>248</v>
      </c>
      <c r="B21" s="5"/>
      <c r="C21" s="5"/>
      <c r="D21" s="14"/>
      <c r="E21" s="14"/>
      <c r="F21" s="170">
        <v>395</v>
      </c>
      <c r="G21" s="30">
        <v>248</v>
      </c>
      <c r="H21" s="111">
        <v>469</v>
      </c>
      <c r="I21" s="170">
        <v>54</v>
      </c>
      <c r="J21" s="111">
        <v>72</v>
      </c>
      <c r="K21" s="111">
        <v>131</v>
      </c>
      <c r="L21" s="170">
        <v>93</v>
      </c>
      <c r="M21" s="111">
        <v>97</v>
      </c>
      <c r="N21" s="111">
        <v>178</v>
      </c>
    </row>
    <row r="22" spans="1:14" ht="25.5" customHeight="1">
      <c r="A22" s="5" t="s">
        <v>249</v>
      </c>
      <c r="B22" s="5"/>
      <c r="C22" s="5"/>
      <c r="D22" s="14"/>
      <c r="E22" s="14"/>
      <c r="F22" s="221">
        <v>37</v>
      </c>
      <c r="G22" s="30">
        <v>18</v>
      </c>
      <c r="H22" s="34">
        <v>71</v>
      </c>
      <c r="I22" s="221">
        <v>2</v>
      </c>
      <c r="J22" s="34">
        <v>1</v>
      </c>
      <c r="K22" s="34">
        <v>4</v>
      </c>
      <c r="L22" s="221">
        <v>6</v>
      </c>
      <c r="M22" s="34">
        <v>3</v>
      </c>
      <c r="N22" s="34">
        <v>11</v>
      </c>
    </row>
    <row r="23" spans="1:14" ht="25.5" customHeight="1">
      <c r="A23" s="5" t="s">
        <v>250</v>
      </c>
      <c r="B23" s="5"/>
      <c r="C23" s="5"/>
      <c r="D23" s="14"/>
      <c r="E23" s="14"/>
      <c r="F23" s="211">
        <v>391</v>
      </c>
      <c r="G23" s="14">
        <v>327</v>
      </c>
      <c r="H23" s="37">
        <v>663</v>
      </c>
      <c r="I23" s="136" t="s">
        <v>165</v>
      </c>
      <c r="J23" s="15" t="s">
        <v>165</v>
      </c>
      <c r="K23" s="15" t="s">
        <v>165</v>
      </c>
      <c r="L23" s="169">
        <v>39</v>
      </c>
      <c r="M23" s="30">
        <v>33</v>
      </c>
      <c r="N23" s="30">
        <v>66</v>
      </c>
    </row>
    <row r="24" spans="1:14" ht="25.5" customHeight="1">
      <c r="A24" s="20" t="s">
        <v>251</v>
      </c>
      <c r="B24" s="20"/>
      <c r="C24" s="20"/>
      <c r="D24" s="105"/>
      <c r="E24" s="105"/>
      <c r="F24" s="41">
        <v>195</v>
      </c>
      <c r="G24" s="105">
        <v>175</v>
      </c>
      <c r="H24" s="40">
        <v>185</v>
      </c>
      <c r="I24" s="136" t="s">
        <v>165</v>
      </c>
      <c r="J24" s="110" t="s">
        <v>165</v>
      </c>
      <c r="K24" s="110" t="s">
        <v>165</v>
      </c>
      <c r="L24" s="169">
        <v>19</v>
      </c>
      <c r="M24" s="30">
        <v>17</v>
      </c>
      <c r="N24" s="30">
        <v>19</v>
      </c>
    </row>
    <row r="25" spans="1:14" ht="25.5" customHeight="1">
      <c r="A25" s="29" t="s">
        <v>26</v>
      </c>
      <c r="B25" s="29"/>
      <c r="C25" s="29"/>
      <c r="D25" s="116"/>
      <c r="E25" s="116"/>
      <c r="F25" s="44">
        <f>SUM(F20:F24)</f>
        <v>1028</v>
      </c>
      <c r="G25" s="43">
        <f aca="true" t="shared" si="0" ref="G25:N25">SUM(G20:G24)</f>
        <v>777</v>
      </c>
      <c r="H25" s="43">
        <f t="shared" si="0"/>
        <v>1402</v>
      </c>
      <c r="I25" s="44">
        <f t="shared" si="0"/>
        <v>63</v>
      </c>
      <c r="J25" s="43">
        <f t="shared" si="0"/>
        <v>83</v>
      </c>
      <c r="K25" s="43">
        <f t="shared" si="0"/>
        <v>150</v>
      </c>
      <c r="L25" s="44">
        <f t="shared" si="0"/>
        <v>165</v>
      </c>
      <c r="M25" s="43">
        <f t="shared" si="0"/>
        <v>161</v>
      </c>
      <c r="N25" s="43">
        <f t="shared" si="0"/>
        <v>290</v>
      </c>
    </row>
    <row r="26" spans="1:14" ht="25.5" customHeight="1">
      <c r="A26" s="229" t="s">
        <v>258</v>
      </c>
      <c r="B26" s="229"/>
      <c r="C26" s="30"/>
      <c r="D26" s="30"/>
      <c r="E26" s="30"/>
      <c r="F26" s="34"/>
      <c r="G26" s="30"/>
      <c r="H26" s="34"/>
      <c r="I26" s="34"/>
      <c r="J26" s="34"/>
      <c r="K26" s="34"/>
      <c r="L26" s="34"/>
      <c r="M26" s="34"/>
      <c r="N26" s="34"/>
    </row>
    <row r="27" spans="1:14" ht="25.5" customHeight="1">
      <c r="A27" s="5" t="s">
        <v>247</v>
      </c>
      <c r="B27" s="5"/>
      <c r="C27" s="5"/>
      <c r="D27" s="30"/>
      <c r="E27" s="30"/>
      <c r="F27" s="211">
        <v>57</v>
      </c>
      <c r="G27" s="14">
        <v>130</v>
      </c>
      <c r="H27" s="37">
        <v>219</v>
      </c>
      <c r="I27" s="169">
        <v>18</v>
      </c>
      <c r="J27" s="30">
        <v>33</v>
      </c>
      <c r="K27" s="30">
        <v>68</v>
      </c>
      <c r="L27" s="169">
        <v>24</v>
      </c>
      <c r="M27" s="30">
        <v>46</v>
      </c>
      <c r="N27" s="30">
        <v>90</v>
      </c>
    </row>
    <row r="28" spans="1:14" ht="25.5" customHeight="1">
      <c r="A28" s="5" t="s">
        <v>248</v>
      </c>
      <c r="B28" s="5"/>
      <c r="C28" s="5"/>
      <c r="D28" s="30"/>
      <c r="E28" s="30"/>
      <c r="F28" s="211">
        <v>52</v>
      </c>
      <c r="G28" s="14">
        <v>33</v>
      </c>
      <c r="H28" s="37">
        <v>82</v>
      </c>
      <c r="I28" s="169">
        <v>9</v>
      </c>
      <c r="J28" s="30">
        <v>8</v>
      </c>
      <c r="K28" s="30">
        <v>19</v>
      </c>
      <c r="L28" s="169">
        <v>14</v>
      </c>
      <c r="M28" s="30">
        <v>11</v>
      </c>
      <c r="N28" s="30">
        <v>27</v>
      </c>
    </row>
    <row r="29" spans="1:14" ht="25.5" customHeight="1">
      <c r="A29" s="5" t="s">
        <v>249</v>
      </c>
      <c r="B29" s="5"/>
      <c r="C29" s="5"/>
      <c r="D29" s="30"/>
      <c r="E29" s="30"/>
      <c r="F29" s="211">
        <v>1350</v>
      </c>
      <c r="G29" s="14">
        <v>834</v>
      </c>
      <c r="H29" s="37">
        <v>2297</v>
      </c>
      <c r="I29" s="169">
        <v>8</v>
      </c>
      <c r="J29" s="30">
        <v>16</v>
      </c>
      <c r="K29" s="30">
        <v>27</v>
      </c>
      <c r="L29" s="169">
        <v>143</v>
      </c>
      <c r="M29" s="30">
        <v>99</v>
      </c>
      <c r="N29" s="30">
        <v>257</v>
      </c>
    </row>
    <row r="30" spans="1:14" ht="25.5" customHeight="1">
      <c r="A30" s="5" t="s">
        <v>250</v>
      </c>
      <c r="B30" s="5"/>
      <c r="C30" s="5"/>
      <c r="D30" s="14"/>
      <c r="E30" s="14"/>
      <c r="F30" s="211">
        <v>475</v>
      </c>
      <c r="G30" s="14">
        <v>601</v>
      </c>
      <c r="H30" s="37">
        <v>1172</v>
      </c>
      <c r="I30" s="136" t="s">
        <v>165</v>
      </c>
      <c r="J30" s="15" t="s">
        <v>165</v>
      </c>
      <c r="K30" s="15" t="s">
        <v>165</v>
      </c>
      <c r="L30" s="169">
        <v>47</v>
      </c>
      <c r="M30" s="30">
        <v>60</v>
      </c>
      <c r="N30" s="30">
        <v>117</v>
      </c>
    </row>
    <row r="31" spans="1:14" ht="25.5" customHeight="1">
      <c r="A31" s="20" t="s">
        <v>251</v>
      </c>
      <c r="B31" s="20"/>
      <c r="C31" s="20"/>
      <c r="D31" s="105"/>
      <c r="E31" s="105"/>
      <c r="F31" s="41">
        <v>45</v>
      </c>
      <c r="G31" s="105">
        <v>55</v>
      </c>
      <c r="H31" s="40">
        <v>64</v>
      </c>
      <c r="I31" s="136" t="s">
        <v>165</v>
      </c>
      <c r="J31" s="110" t="s">
        <v>165</v>
      </c>
      <c r="K31" s="110" t="s">
        <v>165</v>
      </c>
      <c r="L31" s="169">
        <v>5</v>
      </c>
      <c r="M31" s="30">
        <v>6</v>
      </c>
      <c r="N31" s="329">
        <v>6</v>
      </c>
    </row>
    <row r="32" spans="1:14" ht="25.5" customHeight="1">
      <c r="A32" s="29" t="s">
        <v>26</v>
      </c>
      <c r="B32" s="29"/>
      <c r="C32" s="29"/>
      <c r="D32" s="116"/>
      <c r="E32" s="116"/>
      <c r="F32" s="275">
        <f>SUM(F27:F31)</f>
        <v>1979</v>
      </c>
      <c r="G32" s="340">
        <f aca="true" t="shared" si="1" ref="G32:N32">SUM(G27:G31)</f>
        <v>1653</v>
      </c>
      <c r="H32" s="340">
        <f t="shared" si="1"/>
        <v>3834</v>
      </c>
      <c r="I32" s="275">
        <f t="shared" si="1"/>
        <v>35</v>
      </c>
      <c r="J32" s="340">
        <f t="shared" si="1"/>
        <v>57</v>
      </c>
      <c r="K32" s="340">
        <f t="shared" si="1"/>
        <v>114</v>
      </c>
      <c r="L32" s="275">
        <f t="shared" si="1"/>
        <v>233</v>
      </c>
      <c r="M32" s="340">
        <f t="shared" si="1"/>
        <v>222</v>
      </c>
      <c r="N32" s="340">
        <f t="shared" si="1"/>
        <v>497</v>
      </c>
    </row>
    <row r="33" spans="1:14" ht="12" customHeight="1">
      <c r="A33" s="4"/>
      <c r="B33" s="4"/>
      <c r="C33" s="4"/>
      <c r="D33" s="14"/>
      <c r="E33" s="14"/>
      <c r="F33" s="170"/>
      <c r="G33" s="111"/>
      <c r="H33" s="111"/>
      <c r="I33" s="170"/>
      <c r="J33" s="111"/>
      <c r="K33" s="111"/>
      <c r="L33" s="170"/>
      <c r="M33" s="111"/>
      <c r="N33" s="111"/>
    </row>
    <row r="34" spans="1:14" ht="25.5" customHeight="1">
      <c r="A34" s="101" t="s">
        <v>260</v>
      </c>
      <c r="B34" s="101"/>
      <c r="C34" s="4"/>
      <c r="D34" s="14"/>
      <c r="E34" s="14"/>
      <c r="F34" s="274" t="s">
        <v>296</v>
      </c>
      <c r="G34" s="111">
        <v>164</v>
      </c>
      <c r="H34" s="111">
        <v>167</v>
      </c>
      <c r="I34" s="274" t="s">
        <v>296</v>
      </c>
      <c r="J34" s="111">
        <v>17</v>
      </c>
      <c r="K34" s="111">
        <v>18</v>
      </c>
      <c r="L34" s="274" t="s">
        <v>296</v>
      </c>
      <c r="M34" s="111">
        <v>33</v>
      </c>
      <c r="N34" s="111">
        <v>36</v>
      </c>
    </row>
    <row r="35" spans="1:14" ht="12" customHeight="1">
      <c r="A35" s="101"/>
      <c r="B35" s="101"/>
      <c r="C35" s="4"/>
      <c r="D35" s="14"/>
      <c r="E35" s="14"/>
      <c r="F35" s="274"/>
      <c r="G35" s="111"/>
      <c r="H35" s="111"/>
      <c r="I35" s="274"/>
      <c r="J35" s="111"/>
      <c r="K35" s="111"/>
      <c r="L35" s="274"/>
      <c r="M35" s="111"/>
      <c r="N35" s="111"/>
    </row>
    <row r="36" spans="1:15" ht="25.5" customHeight="1">
      <c r="A36" s="310" t="s">
        <v>298</v>
      </c>
      <c r="B36" s="43"/>
      <c r="C36" s="43"/>
      <c r="D36" s="43"/>
      <c r="E36" s="43"/>
      <c r="F36" s="224">
        <f>F25+F32</f>
        <v>3007</v>
      </c>
      <c r="G36" s="223">
        <f>G25+G32+G34</f>
        <v>2594</v>
      </c>
      <c r="H36" s="223">
        <f>+H25+H32+H34</f>
        <v>5403</v>
      </c>
      <c r="I36" s="224">
        <f>+I25+I32</f>
        <v>98</v>
      </c>
      <c r="J36" s="223">
        <f>+J25+J32+J34</f>
        <v>157</v>
      </c>
      <c r="K36" s="223">
        <f>+K25+K32+K34</f>
        <v>282</v>
      </c>
      <c r="L36" s="224">
        <f>L25+L32</f>
        <v>398</v>
      </c>
      <c r="M36" s="223">
        <f>M25+M32+M34</f>
        <v>416</v>
      </c>
      <c r="N36" s="223">
        <f>N25+N32+N34</f>
        <v>823</v>
      </c>
      <c r="O36" s="4"/>
    </row>
    <row r="37" spans="1:15" ht="12" customHeight="1">
      <c r="A37" s="229"/>
      <c r="B37" s="30"/>
      <c r="C37" s="30"/>
      <c r="D37" s="30"/>
      <c r="E37" s="30"/>
      <c r="F37" s="221"/>
      <c r="G37" s="34"/>
      <c r="H37" s="34"/>
      <c r="I37" s="221"/>
      <c r="J37" s="34"/>
      <c r="K37" s="34"/>
      <c r="L37" s="221"/>
      <c r="M37" s="34"/>
      <c r="N37" s="34"/>
      <c r="O37" s="4"/>
    </row>
    <row r="38" spans="1:14" ht="25.5" customHeight="1">
      <c r="A38" s="101" t="s">
        <v>72</v>
      </c>
      <c r="B38" s="30"/>
      <c r="C38" s="30"/>
      <c r="D38" s="30"/>
      <c r="E38" s="30"/>
      <c r="F38" s="111"/>
      <c r="G38" s="30"/>
      <c r="H38" s="111"/>
      <c r="I38" s="111"/>
      <c r="J38" s="111"/>
      <c r="K38" s="111"/>
      <c r="L38" s="111"/>
      <c r="M38" s="111"/>
      <c r="N38" s="111"/>
    </row>
    <row r="39" spans="1:14" ht="25.5" customHeight="1">
      <c r="A39" s="5" t="s">
        <v>252</v>
      </c>
      <c r="B39" s="30"/>
      <c r="C39" s="30"/>
      <c r="D39" s="30"/>
      <c r="E39" s="30"/>
      <c r="F39" s="170">
        <v>1053</v>
      </c>
      <c r="G39" s="30">
        <v>814</v>
      </c>
      <c r="H39" s="111">
        <v>1899</v>
      </c>
      <c r="I39" s="136" t="s">
        <v>165</v>
      </c>
      <c r="J39" s="15" t="s">
        <v>165</v>
      </c>
      <c r="K39" s="15" t="s">
        <v>165</v>
      </c>
      <c r="L39" s="170">
        <v>105</v>
      </c>
      <c r="M39" s="111">
        <v>81</v>
      </c>
      <c r="N39" s="111">
        <v>190</v>
      </c>
    </row>
    <row r="40" spans="1:14" ht="25.5" customHeight="1">
      <c r="A40" s="5" t="s">
        <v>338</v>
      </c>
      <c r="B40" s="30"/>
      <c r="C40" s="30"/>
      <c r="D40" s="30"/>
      <c r="E40" s="30"/>
      <c r="F40" s="170">
        <v>129</v>
      </c>
      <c r="G40" s="30">
        <v>139</v>
      </c>
      <c r="H40" s="111">
        <v>271</v>
      </c>
      <c r="I40" s="136" t="s">
        <v>165</v>
      </c>
      <c r="J40" s="15" t="s">
        <v>165</v>
      </c>
      <c r="K40" s="15" t="s">
        <v>165</v>
      </c>
      <c r="L40" s="170">
        <v>13</v>
      </c>
      <c r="M40" s="111">
        <v>14</v>
      </c>
      <c r="N40" s="111">
        <v>27</v>
      </c>
    </row>
    <row r="41" spans="1:14" ht="25.5" customHeight="1">
      <c r="A41" s="5" t="s">
        <v>253</v>
      </c>
      <c r="B41" s="30"/>
      <c r="C41" s="30"/>
      <c r="D41" s="30"/>
      <c r="E41" s="30"/>
      <c r="F41" s="170">
        <v>484</v>
      </c>
      <c r="G41" s="30">
        <v>447</v>
      </c>
      <c r="H41" s="111">
        <v>768</v>
      </c>
      <c r="I41" s="136" t="s">
        <v>165</v>
      </c>
      <c r="J41" s="15" t="s">
        <v>165</v>
      </c>
      <c r="K41" s="15" t="s">
        <v>165</v>
      </c>
      <c r="L41" s="170">
        <v>49</v>
      </c>
      <c r="M41" s="111">
        <v>45</v>
      </c>
      <c r="N41" s="111">
        <v>77</v>
      </c>
    </row>
    <row r="42" spans="1:14" ht="25.5" customHeight="1">
      <c r="A42" s="4" t="s">
        <v>254</v>
      </c>
      <c r="B42" s="30"/>
      <c r="C42" s="30"/>
      <c r="D42" s="30"/>
      <c r="E42" s="30"/>
      <c r="F42" s="170">
        <v>282</v>
      </c>
      <c r="G42" s="30">
        <v>150</v>
      </c>
      <c r="H42" s="111">
        <v>170</v>
      </c>
      <c r="I42" s="136" t="s">
        <v>165</v>
      </c>
      <c r="J42" s="15" t="s">
        <v>165</v>
      </c>
      <c r="K42" s="15" t="s">
        <v>165</v>
      </c>
      <c r="L42" s="170">
        <v>28</v>
      </c>
      <c r="M42" s="111">
        <v>15</v>
      </c>
      <c r="N42" s="111">
        <v>17</v>
      </c>
    </row>
    <row r="43" spans="1:14" ht="25.5" customHeight="1">
      <c r="A43" s="4" t="s">
        <v>348</v>
      </c>
      <c r="B43" s="30"/>
      <c r="C43" s="30"/>
      <c r="D43" s="30"/>
      <c r="E43" s="30"/>
      <c r="F43" s="170">
        <v>909</v>
      </c>
      <c r="G43" s="30">
        <v>1055</v>
      </c>
      <c r="H43" s="111">
        <v>1504</v>
      </c>
      <c r="I43" s="136" t="s">
        <v>165</v>
      </c>
      <c r="J43" s="15" t="s">
        <v>165</v>
      </c>
      <c r="K43" s="15" t="s">
        <v>165</v>
      </c>
      <c r="L43" s="170">
        <v>91</v>
      </c>
      <c r="M43" s="111">
        <v>105</v>
      </c>
      <c r="N43" s="111">
        <v>150</v>
      </c>
    </row>
    <row r="44" spans="1:14" ht="25.5" customHeight="1">
      <c r="A44" s="20" t="s">
        <v>249</v>
      </c>
      <c r="B44" s="30"/>
      <c r="C44" s="30"/>
      <c r="D44" s="30"/>
      <c r="E44" s="30"/>
      <c r="F44" s="274" t="s">
        <v>296</v>
      </c>
      <c r="G44" s="258" t="s">
        <v>296</v>
      </c>
      <c r="H44" s="258" t="s">
        <v>296</v>
      </c>
      <c r="I44" s="222">
        <v>12</v>
      </c>
      <c r="J44" s="215">
        <v>11</v>
      </c>
      <c r="K44" s="215">
        <v>22</v>
      </c>
      <c r="L44" s="170">
        <v>12</v>
      </c>
      <c r="M44" s="111">
        <v>11</v>
      </c>
      <c r="N44" s="111">
        <v>22</v>
      </c>
    </row>
    <row r="45" spans="1:14" ht="25.5" customHeight="1">
      <c r="A45" s="20" t="s">
        <v>26</v>
      </c>
      <c r="B45" s="43"/>
      <c r="C45" s="43"/>
      <c r="D45" s="43"/>
      <c r="E45" s="43"/>
      <c r="F45" s="224">
        <f aca="true" t="shared" si="2" ref="F45:N45">SUM(F39:F44)</f>
        <v>2857</v>
      </c>
      <c r="G45" s="223">
        <f t="shared" si="2"/>
        <v>2605</v>
      </c>
      <c r="H45" s="223">
        <f t="shared" si="2"/>
        <v>4612</v>
      </c>
      <c r="I45" s="224">
        <f t="shared" si="2"/>
        <v>12</v>
      </c>
      <c r="J45" s="223">
        <f>SUM(J39:J44)</f>
        <v>11</v>
      </c>
      <c r="K45" s="223">
        <f>SUM(K39:K44)</f>
        <v>22</v>
      </c>
      <c r="L45" s="224">
        <f t="shared" si="2"/>
        <v>298</v>
      </c>
      <c r="M45" s="223">
        <f>SUM(M39:M44)</f>
        <v>271</v>
      </c>
      <c r="N45" s="223">
        <f t="shared" si="2"/>
        <v>483</v>
      </c>
    </row>
    <row r="46" spans="1:14" ht="12" customHeight="1">
      <c r="A46" s="225"/>
      <c r="E46" s="14"/>
      <c r="F46" s="37"/>
      <c r="G46" s="14"/>
      <c r="H46" s="37"/>
      <c r="I46" s="37"/>
      <c r="J46" s="37"/>
      <c r="K46" s="37"/>
      <c r="L46" s="37"/>
      <c r="M46" s="37"/>
      <c r="N46" s="37"/>
    </row>
    <row r="47" spans="1:14" ht="25.5" customHeight="1">
      <c r="A47" s="225" t="s">
        <v>14</v>
      </c>
      <c r="B47" s="30"/>
      <c r="C47" s="30"/>
      <c r="D47" s="30"/>
      <c r="E47" s="30"/>
      <c r="F47" s="170">
        <v>211</v>
      </c>
      <c r="G47" s="30">
        <v>479</v>
      </c>
      <c r="H47" s="111">
        <v>650</v>
      </c>
      <c r="I47" s="170">
        <v>196</v>
      </c>
      <c r="J47" s="111">
        <v>163</v>
      </c>
      <c r="K47" s="111">
        <v>369</v>
      </c>
      <c r="L47" s="170">
        <v>217</v>
      </c>
      <c r="M47" s="111">
        <v>211</v>
      </c>
      <c r="N47" s="111">
        <v>434</v>
      </c>
    </row>
    <row r="48" spans="1:14" ht="12" customHeight="1">
      <c r="A48" s="36"/>
      <c r="B48" s="5"/>
      <c r="C48" s="30"/>
      <c r="D48" s="30"/>
      <c r="E48" s="30"/>
      <c r="F48" s="111"/>
      <c r="G48" s="30"/>
      <c r="H48" s="111"/>
      <c r="I48" s="111"/>
      <c r="J48" s="111"/>
      <c r="K48" s="111"/>
      <c r="L48" s="111"/>
      <c r="M48" s="111"/>
      <c r="N48" s="111"/>
    </row>
    <row r="49" spans="1:14" ht="25.5" customHeight="1">
      <c r="A49" s="104" t="s">
        <v>54</v>
      </c>
      <c r="B49" s="20"/>
      <c r="C49" s="40"/>
      <c r="D49" s="40"/>
      <c r="E49" s="40"/>
      <c r="F49" s="222">
        <v>27</v>
      </c>
      <c r="G49" s="40">
        <v>27</v>
      </c>
      <c r="H49" s="215">
        <v>58</v>
      </c>
      <c r="I49" s="222">
        <v>10</v>
      </c>
      <c r="J49" s="215">
        <v>9</v>
      </c>
      <c r="K49" s="215">
        <v>20</v>
      </c>
      <c r="L49" s="222">
        <v>13</v>
      </c>
      <c r="M49" s="215">
        <v>12</v>
      </c>
      <c r="N49" s="215">
        <v>26</v>
      </c>
    </row>
    <row r="50" spans="1:14" ht="12" customHeight="1">
      <c r="A50" s="229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ht="25.5" customHeight="1">
      <c r="A51" s="350" t="s">
        <v>69</v>
      </c>
      <c r="B51" s="20"/>
      <c r="C51" s="20"/>
      <c r="D51" s="20"/>
      <c r="E51" s="20"/>
      <c r="F51" s="351">
        <f>F36+F45+F47+F49</f>
        <v>6102</v>
      </c>
      <c r="G51" s="352">
        <v>5705</v>
      </c>
      <c r="H51" s="353">
        <v>10723</v>
      </c>
      <c r="I51" s="351">
        <f>I36+I45+I47+I49</f>
        <v>316</v>
      </c>
      <c r="J51" s="353">
        <f>J36+J45+J47+J49</f>
        <v>340</v>
      </c>
      <c r="K51" s="353">
        <v>693</v>
      </c>
      <c r="L51" s="351">
        <f>L36+L45+L47+L49</f>
        <v>926</v>
      </c>
      <c r="M51" s="353">
        <f>M36+M45+M47+M49</f>
        <v>910</v>
      </c>
      <c r="N51" s="353">
        <v>1766</v>
      </c>
    </row>
    <row r="52" spans="1:14" ht="12" customHeight="1">
      <c r="A52" s="101"/>
      <c r="B52" s="4"/>
      <c r="C52" s="4"/>
      <c r="D52" s="4"/>
      <c r="E52" s="4"/>
      <c r="F52" s="254"/>
      <c r="G52" s="251"/>
      <c r="H52" s="254"/>
      <c r="I52" s="254"/>
      <c r="J52" s="254"/>
      <c r="K52" s="254"/>
      <c r="L52" s="254"/>
      <c r="M52" s="254"/>
      <c r="N52" s="254"/>
    </row>
    <row r="53" spans="1:14" ht="25.5" customHeight="1">
      <c r="A53" s="101" t="s">
        <v>111</v>
      </c>
      <c r="B53" s="4"/>
      <c r="C53" s="4"/>
      <c r="D53" s="4"/>
      <c r="E53" s="4"/>
      <c r="F53" s="254"/>
      <c r="G53" s="251"/>
      <c r="H53" s="254"/>
      <c r="I53" s="254"/>
      <c r="J53" s="254"/>
      <c r="K53" s="254"/>
      <c r="L53" s="254"/>
      <c r="M53" s="254"/>
      <c r="N53" s="254"/>
    </row>
    <row r="54" spans="1:14" ht="25.5" customHeight="1">
      <c r="A54" s="101"/>
      <c r="B54" s="12" t="s">
        <v>299</v>
      </c>
      <c r="C54" s="4"/>
      <c r="D54" s="4"/>
      <c r="E54" s="4"/>
      <c r="F54" s="254"/>
      <c r="G54" s="251"/>
      <c r="H54" s="254"/>
      <c r="I54" s="254"/>
      <c r="J54" s="254"/>
      <c r="K54" s="254"/>
      <c r="L54" s="254"/>
      <c r="M54" s="254"/>
      <c r="N54" s="254"/>
    </row>
    <row r="55" spans="1:14" ht="25.5" customHeight="1">
      <c r="A55" s="5"/>
      <c r="B55" s="12" t="s">
        <v>300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25.5" customHeight="1">
      <c r="A56" s="5"/>
      <c r="B56" s="12" t="s">
        <v>301</v>
      </c>
      <c r="C56" s="5"/>
      <c r="D56" s="12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20" ht="25.5" customHeight="1">
      <c r="A57" s="16"/>
      <c r="B57" s="12"/>
      <c r="C57" s="12"/>
      <c r="D57" s="12"/>
      <c r="E57" s="12"/>
      <c r="F57" s="255"/>
      <c r="G57" s="257"/>
      <c r="H57" s="255"/>
      <c r="I57" s="257"/>
      <c r="J57" s="55"/>
      <c r="K57" s="55"/>
      <c r="L57" s="13"/>
      <c r="M57" s="13"/>
      <c r="N57" s="13"/>
      <c r="P57" s="17"/>
      <c r="R57" s="16"/>
      <c r="T57" s="38"/>
    </row>
    <row r="58" spans="1:20" s="317" customFormat="1" ht="25.5" customHeight="1">
      <c r="A58" s="339" t="s">
        <v>333</v>
      </c>
      <c r="B58" s="312"/>
      <c r="C58" s="312"/>
      <c r="D58" s="312"/>
      <c r="E58" s="312"/>
      <c r="F58" s="313"/>
      <c r="G58" s="314"/>
      <c r="H58" s="313"/>
      <c r="I58" s="314"/>
      <c r="J58" s="315"/>
      <c r="K58" s="315"/>
      <c r="L58" s="316"/>
      <c r="M58" s="316"/>
      <c r="N58" s="316"/>
      <c r="P58" s="318"/>
      <c r="R58" s="311"/>
      <c r="T58" s="8"/>
    </row>
    <row r="59" spans="1:20" ht="12" customHeight="1">
      <c r="A59" s="16"/>
      <c r="B59" s="12"/>
      <c r="C59" s="12"/>
      <c r="D59" s="12"/>
      <c r="E59" s="12"/>
      <c r="F59" s="255"/>
      <c r="G59" s="257"/>
      <c r="H59" s="255"/>
      <c r="I59" s="257"/>
      <c r="J59" s="55"/>
      <c r="K59" s="55"/>
      <c r="L59" s="13"/>
      <c r="M59" s="13"/>
      <c r="N59" s="13"/>
      <c r="P59" s="17"/>
      <c r="R59" s="16"/>
      <c r="T59" s="38"/>
    </row>
    <row r="60" spans="1:20" ht="24.75" customHeight="1">
      <c r="A60" s="16"/>
      <c r="B60" s="12"/>
      <c r="C60" s="12"/>
      <c r="D60" s="12"/>
      <c r="E60" s="12"/>
      <c r="F60" s="255"/>
      <c r="G60" s="257"/>
      <c r="H60" s="255"/>
      <c r="I60" s="257"/>
      <c r="J60" s="55"/>
      <c r="K60" s="55"/>
      <c r="L60" s="257" t="s">
        <v>303</v>
      </c>
      <c r="M60" s="13"/>
      <c r="N60" s="13"/>
      <c r="P60" s="17"/>
      <c r="R60" s="16"/>
      <c r="T60" s="38"/>
    </row>
    <row r="61" spans="1:20" s="55" customFormat="1" ht="25.5" customHeight="1">
      <c r="A61" s="319"/>
      <c r="B61" s="255"/>
      <c r="C61" s="255"/>
      <c r="D61" s="255"/>
      <c r="E61" s="255"/>
      <c r="F61" s="255" t="s">
        <v>302</v>
      </c>
      <c r="G61" s="257"/>
      <c r="H61" s="255"/>
      <c r="L61" s="257" t="s">
        <v>350</v>
      </c>
      <c r="M61" s="13"/>
      <c r="N61" s="55" t="s">
        <v>302</v>
      </c>
      <c r="P61" s="252"/>
      <c r="R61" s="319"/>
      <c r="T61" s="57"/>
    </row>
    <row r="62" spans="1:20" s="55" customFormat="1" ht="25.5" customHeight="1">
      <c r="A62" s="257"/>
      <c r="B62" s="257"/>
      <c r="C62" s="257"/>
      <c r="D62" s="257"/>
      <c r="E62" s="257"/>
      <c r="F62" s="356" t="s">
        <v>339</v>
      </c>
      <c r="G62" s="98"/>
      <c r="H62" s="357" t="s">
        <v>267</v>
      </c>
      <c r="I62" s="98"/>
      <c r="J62" s="357" t="s">
        <v>268</v>
      </c>
      <c r="K62" s="358"/>
      <c r="L62" s="359" t="s">
        <v>304</v>
      </c>
      <c r="M62" s="358"/>
      <c r="N62" s="360" t="s">
        <v>305</v>
      </c>
      <c r="O62" s="130"/>
      <c r="P62" s="252"/>
      <c r="Q62" s="13"/>
      <c r="R62" s="252"/>
      <c r="S62" s="13"/>
      <c r="T62" s="102"/>
    </row>
    <row r="63" spans="1:20" s="55" customFormat="1" ht="25.5" customHeight="1" thickBot="1">
      <c r="A63" s="320"/>
      <c r="B63" s="320"/>
      <c r="C63" s="320"/>
      <c r="D63" s="320"/>
      <c r="E63" s="320"/>
      <c r="F63" s="320" t="s">
        <v>340</v>
      </c>
      <c r="G63" s="341"/>
      <c r="H63" s="320" t="s">
        <v>340</v>
      </c>
      <c r="I63" s="341"/>
      <c r="J63" s="320" t="s">
        <v>340</v>
      </c>
      <c r="K63" s="342"/>
      <c r="L63" s="320" t="s">
        <v>340</v>
      </c>
      <c r="M63" s="342"/>
      <c r="N63" s="320" t="s">
        <v>340</v>
      </c>
      <c r="O63" s="130"/>
      <c r="P63" s="252"/>
      <c r="Q63" s="13"/>
      <c r="R63" s="252"/>
      <c r="S63" s="13"/>
      <c r="T63" s="102"/>
    </row>
    <row r="64" spans="1:20" ht="25.5" customHeight="1">
      <c r="A64" s="12" t="s">
        <v>67</v>
      </c>
      <c r="B64" s="5"/>
      <c r="C64" s="16"/>
      <c r="D64" s="16"/>
      <c r="E64" s="16"/>
      <c r="F64" s="154">
        <v>10328</v>
      </c>
      <c r="H64" s="153">
        <v>620</v>
      </c>
      <c r="J64" s="155">
        <v>-483</v>
      </c>
      <c r="K64" s="154"/>
      <c r="L64" s="321">
        <v>-1227</v>
      </c>
      <c r="M64" s="154"/>
      <c r="N64" s="153">
        <f>SUM(F64:L64)</f>
        <v>9238</v>
      </c>
      <c r="P64" s="18"/>
      <c r="Q64" s="4"/>
      <c r="R64" s="18"/>
      <c r="S64" s="4"/>
      <c r="T64" s="18"/>
    </row>
    <row r="65" spans="1:20" ht="25.5" customHeight="1">
      <c r="A65" s="19" t="s">
        <v>14</v>
      </c>
      <c r="B65" s="20"/>
      <c r="C65" s="21"/>
      <c r="D65" s="21"/>
      <c r="E65" s="21"/>
      <c r="F65" s="353">
        <v>3296</v>
      </c>
      <c r="G65" s="105"/>
      <c r="H65" s="353">
        <v>6669</v>
      </c>
      <c r="I65" s="105"/>
      <c r="J65" s="354">
        <v>-5980</v>
      </c>
      <c r="K65" s="353"/>
      <c r="L65" s="354">
        <v>-87</v>
      </c>
      <c r="M65" s="353"/>
      <c r="N65" s="353">
        <f>SUM(F65:L65)</f>
        <v>3898</v>
      </c>
      <c r="P65" s="18"/>
      <c r="Q65" s="4"/>
      <c r="R65" s="18"/>
      <c r="S65" s="4"/>
      <c r="T65" s="18"/>
    </row>
    <row r="66" spans="1:20" ht="10.5" customHeight="1">
      <c r="A66" s="27"/>
      <c r="B66" s="4"/>
      <c r="C66" s="17"/>
      <c r="D66" s="17"/>
      <c r="E66" s="17"/>
      <c r="F66" s="154"/>
      <c r="G66" s="14"/>
      <c r="H66" s="154"/>
      <c r="I66" s="14"/>
      <c r="J66" s="155"/>
      <c r="K66" s="154"/>
      <c r="L66" s="155"/>
      <c r="M66" s="154"/>
      <c r="N66" s="154"/>
      <c r="P66" s="18"/>
      <c r="Q66" s="4"/>
      <c r="R66" s="18"/>
      <c r="S66" s="4"/>
      <c r="T66" s="18"/>
    </row>
    <row r="67" spans="1:20" ht="25.5" customHeight="1">
      <c r="A67" s="350" t="s">
        <v>69</v>
      </c>
      <c r="B67" s="20"/>
      <c r="C67" s="21"/>
      <c r="D67" s="21"/>
      <c r="E67" s="21"/>
      <c r="F67" s="353">
        <f>SUM(F64:F65)</f>
        <v>13624</v>
      </c>
      <c r="G67" s="105"/>
      <c r="H67" s="353">
        <f>SUM(H64:H65)</f>
        <v>7289</v>
      </c>
      <c r="I67" s="105"/>
      <c r="J67" s="354">
        <f>SUM(J64:J65)</f>
        <v>-6463</v>
      </c>
      <c r="K67" s="353"/>
      <c r="L67" s="354">
        <f>SUM(L64:L65)</f>
        <v>-1314</v>
      </c>
      <c r="M67" s="353"/>
      <c r="N67" s="353">
        <f>SUM(N64:N65)</f>
        <v>13136</v>
      </c>
      <c r="P67" s="18"/>
      <c r="Q67" s="4"/>
      <c r="R67" s="18"/>
      <c r="S67" s="4"/>
      <c r="T67" s="18"/>
    </row>
    <row r="68" spans="12:14" ht="25.5" customHeight="1">
      <c r="L68" s="14"/>
      <c r="M68" s="14"/>
      <c r="N68" s="14"/>
    </row>
    <row r="71" spans="1:14" ht="25.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ht="25.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ht="25.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ht="25.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ht="25.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ht="25.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ht="25.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 ht="25.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ht="25.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ht="25.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ht="25.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ht="25.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ht="25.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ht="25.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ht="25.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ht="25.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ht="25.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ht="25.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ht="25.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ht="25.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ht="25.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ht="25.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ht="25.5" customHeight="1">
      <c r="A93" s="5"/>
    </row>
    <row r="94" ht="25.5" customHeight="1">
      <c r="A94" s="5"/>
    </row>
    <row r="95" ht="25.5" customHeight="1">
      <c r="A95" s="5"/>
    </row>
    <row r="96" ht="25.5" customHeight="1">
      <c r="A96" s="5"/>
    </row>
    <row r="97" ht="25.5" customHeight="1">
      <c r="A97" s="5"/>
    </row>
  </sheetData>
  <mergeCells count="3">
    <mergeCell ref="F3:G3"/>
    <mergeCell ref="I3:J3"/>
    <mergeCell ref="L3:M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5"/>
  <sheetViews>
    <sheetView showGridLines="0" zoomScale="75" zoomScaleNormal="75" zoomScaleSheetLayoutView="66" workbookViewId="0" topLeftCell="A1">
      <selection activeCell="A1" sqref="A1"/>
    </sheetView>
  </sheetViews>
  <sheetFormatPr defaultColWidth="8.88671875" defaultRowHeight="25.5" customHeight="1"/>
  <cols>
    <col min="1" max="2" width="3.77734375" style="11" customWidth="1"/>
    <col min="3" max="3" width="17.4453125" style="11" customWidth="1"/>
    <col min="4" max="4" width="13.3359375" style="11" customWidth="1"/>
    <col min="5" max="8" width="7.77734375" style="11" customWidth="1"/>
    <col min="9" max="9" width="8.5546875" style="11" customWidth="1"/>
    <col min="10" max="10" width="7.88671875" style="11" customWidth="1"/>
    <col min="11" max="11" width="10.5546875" style="11" customWidth="1"/>
    <col min="12" max="14" width="11.77734375" style="11" customWidth="1"/>
    <col min="15" max="16384" width="8.88671875" style="5" customWidth="1"/>
  </cols>
  <sheetData>
    <row r="1" spans="1:13" s="3" customFormat="1" ht="25.5" customHeight="1">
      <c r="A1" s="49" t="s">
        <v>343</v>
      </c>
      <c r="B1" s="2"/>
      <c r="C1" s="2"/>
      <c r="D1" s="2"/>
      <c r="E1" s="2"/>
      <c r="F1" s="2"/>
      <c r="G1" s="2"/>
      <c r="H1" s="2"/>
      <c r="I1" s="4"/>
      <c r="J1" s="2"/>
      <c r="K1" s="2"/>
      <c r="L1" s="4"/>
      <c r="M1" s="2"/>
    </row>
    <row r="2" spans="1:14" ht="25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25.5" customHeight="1">
      <c r="A3" s="1" t="s">
        <v>200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1"/>
      <c r="N3" s="55"/>
    </row>
    <row r="4" spans="1:14" ht="25.5" customHeight="1">
      <c r="A4" s="9"/>
      <c r="B4" s="5"/>
      <c r="C4" s="5"/>
      <c r="D4" s="5"/>
      <c r="E4" s="5"/>
      <c r="F4" s="5"/>
      <c r="G4" s="5"/>
      <c r="H4" s="5"/>
      <c r="I4" s="5"/>
      <c r="J4" s="5"/>
      <c r="K4" s="5"/>
      <c r="L4" s="61" t="s">
        <v>201</v>
      </c>
      <c r="M4" s="61"/>
      <c r="N4" s="55"/>
    </row>
    <row r="5" spans="2:14" ht="25.5" customHeight="1">
      <c r="B5" s="5"/>
      <c r="C5" s="5"/>
      <c r="D5" s="5"/>
      <c r="E5" s="5"/>
      <c r="F5" s="5"/>
      <c r="G5" s="5"/>
      <c r="H5" s="5"/>
      <c r="I5" s="5"/>
      <c r="J5" s="5"/>
      <c r="K5" s="5"/>
      <c r="L5" s="61" t="s">
        <v>13</v>
      </c>
      <c r="M5" s="61"/>
      <c r="N5" s="55" t="s">
        <v>195</v>
      </c>
    </row>
    <row r="6" spans="1:14" ht="25.5" customHeight="1" thickBot="1">
      <c r="A6" s="131" t="s">
        <v>15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99" t="s">
        <v>120</v>
      </c>
      <c r="M6" s="100" t="s">
        <v>65</v>
      </c>
      <c r="N6" s="100" t="s">
        <v>65</v>
      </c>
    </row>
    <row r="7" spans="1:14" ht="25.5" customHeight="1">
      <c r="A7" s="101" t="s">
        <v>67</v>
      </c>
      <c r="B7" s="4"/>
      <c r="C7" s="4"/>
      <c r="D7" s="4"/>
      <c r="E7" s="4"/>
      <c r="F7" s="4"/>
      <c r="G7" s="4"/>
      <c r="H7" s="4"/>
      <c r="I7" s="4"/>
      <c r="J7" s="4"/>
      <c r="K7" s="4"/>
      <c r="L7" s="102"/>
      <c r="M7" s="13"/>
      <c r="N7" s="13"/>
    </row>
    <row r="8" spans="1:14" ht="25.5" customHeight="1">
      <c r="A8" s="4" t="s">
        <v>172</v>
      </c>
      <c r="B8" s="4"/>
      <c r="C8" s="4"/>
      <c r="D8" s="4"/>
      <c r="E8" s="4"/>
      <c r="F8" s="4"/>
      <c r="G8" s="4"/>
      <c r="H8" s="4"/>
      <c r="I8" s="4"/>
      <c r="J8" s="4"/>
      <c r="K8" s="4"/>
      <c r="L8" s="102"/>
      <c r="M8" s="13"/>
      <c r="N8" s="13"/>
    </row>
    <row r="9" spans="1:14" ht="25.5" customHeight="1">
      <c r="A9" s="5"/>
      <c r="B9" s="5" t="s">
        <v>27</v>
      </c>
      <c r="C9" s="5"/>
      <c r="D9" s="5"/>
      <c r="E9" s="5"/>
      <c r="F9" s="5"/>
      <c r="G9" s="5"/>
      <c r="H9" s="5"/>
      <c r="I9" s="5"/>
      <c r="J9" s="5"/>
      <c r="K9" s="5"/>
      <c r="L9" s="134">
        <v>142</v>
      </c>
      <c r="M9" s="108">
        <v>140</v>
      </c>
      <c r="N9" s="108">
        <v>243</v>
      </c>
    </row>
    <row r="10" spans="1:14" ht="25.5" customHeight="1">
      <c r="A10" s="20"/>
      <c r="B10" s="20" t="s">
        <v>28</v>
      </c>
      <c r="C10" s="20"/>
      <c r="D10" s="20"/>
      <c r="E10" s="20"/>
      <c r="F10" s="20"/>
      <c r="G10" s="20"/>
      <c r="H10" s="20"/>
      <c r="I10" s="20"/>
      <c r="J10" s="20"/>
      <c r="K10" s="20"/>
      <c r="L10" s="109">
        <v>190</v>
      </c>
      <c r="M10" s="78">
        <v>237</v>
      </c>
      <c r="N10" s="78">
        <v>377</v>
      </c>
    </row>
    <row r="11" spans="1:14" ht="25.5" customHeight="1">
      <c r="A11" s="5"/>
      <c r="B11" s="45" t="s">
        <v>16</v>
      </c>
      <c r="C11" s="106"/>
      <c r="D11" s="106"/>
      <c r="E11" s="106"/>
      <c r="F11" s="106"/>
      <c r="G11" s="106"/>
      <c r="H11" s="4"/>
      <c r="I11" s="4"/>
      <c r="J11" s="5"/>
      <c r="K11" s="5"/>
      <c r="L11" s="113">
        <f>SUM(L9:L10)</f>
        <v>332</v>
      </c>
      <c r="M11" s="35">
        <f>SUM(M9:M10)</f>
        <v>377</v>
      </c>
      <c r="N11" s="35">
        <f>SUM(N9:N10)</f>
        <v>620</v>
      </c>
    </row>
    <row r="12" spans="1:14" ht="25.5" customHeight="1">
      <c r="A12" s="69" t="s">
        <v>52</v>
      </c>
      <c r="B12" s="4"/>
      <c r="C12" s="4"/>
      <c r="D12" s="4"/>
      <c r="E12" s="4"/>
      <c r="F12" s="4"/>
      <c r="G12" s="4"/>
      <c r="H12" s="4"/>
      <c r="I12" s="4"/>
      <c r="J12" s="5"/>
      <c r="K12" s="5"/>
      <c r="L12" s="113">
        <v>34</v>
      </c>
      <c r="M12" s="35">
        <v>40</v>
      </c>
      <c r="N12" s="35">
        <v>75</v>
      </c>
    </row>
    <row r="13" spans="1:14" ht="25.5" customHeight="1">
      <c r="A13" s="69" t="s">
        <v>53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136">
        <v>1</v>
      </c>
      <c r="M13" s="15">
        <v>-63</v>
      </c>
      <c r="N13" s="35">
        <v>-88</v>
      </c>
    </row>
    <row r="14" spans="1:14" ht="25.5" customHeight="1">
      <c r="A14" s="29" t="s">
        <v>26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70">
        <f>SUM(L11:L13)</f>
        <v>367</v>
      </c>
      <c r="M14" s="128">
        <f>SUM(M11:M13)</f>
        <v>354</v>
      </c>
      <c r="N14" s="128">
        <f>SUM(N11:N13)</f>
        <v>607</v>
      </c>
    </row>
    <row r="15" spans="1:14" ht="25.5" customHeight="1">
      <c r="A15" s="101" t="s">
        <v>72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113"/>
      <c r="M15" s="35"/>
      <c r="N15" s="35"/>
    </row>
    <row r="16" spans="1:14" ht="25.5" customHeight="1">
      <c r="A16" s="4" t="s">
        <v>27</v>
      </c>
      <c r="B16" s="4"/>
      <c r="C16" s="4"/>
      <c r="D16" s="4"/>
      <c r="E16" s="4"/>
      <c r="F16" s="4"/>
      <c r="G16" s="4"/>
      <c r="H16" s="4"/>
      <c r="I16" s="4"/>
      <c r="J16" s="5"/>
      <c r="K16" s="5"/>
      <c r="L16" s="113">
        <v>117</v>
      </c>
      <c r="M16" s="35">
        <v>93</v>
      </c>
      <c r="N16" s="35">
        <v>167</v>
      </c>
    </row>
    <row r="17" spans="1:14" ht="25.5" customHeight="1">
      <c r="A17" s="20" t="s">
        <v>28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109">
        <v>-23</v>
      </c>
      <c r="M17" s="78">
        <v>134</v>
      </c>
      <c r="N17" s="78">
        <v>136</v>
      </c>
    </row>
    <row r="18" spans="1:14" ht="25.5" customHeight="1">
      <c r="A18" s="45" t="s">
        <v>16</v>
      </c>
      <c r="B18" s="106"/>
      <c r="C18" s="106"/>
      <c r="D18" s="106"/>
      <c r="E18" s="106"/>
      <c r="F18" s="106"/>
      <c r="G18" s="106"/>
      <c r="H18" s="4"/>
      <c r="I18" s="4"/>
      <c r="J18" s="5"/>
      <c r="K18" s="5"/>
      <c r="L18" s="136">
        <v>94</v>
      </c>
      <c r="M18" s="35">
        <f>SUM(M16:M17)</f>
        <v>227</v>
      </c>
      <c r="N18" s="35">
        <f>SUM(N16:N17)</f>
        <v>303</v>
      </c>
    </row>
    <row r="19" spans="1:14" ht="25.5" customHeight="1">
      <c r="A19" s="105" t="s">
        <v>55</v>
      </c>
      <c r="I19" s="105"/>
      <c r="J19" s="105"/>
      <c r="K19" s="105"/>
      <c r="L19" s="109">
        <v>10</v>
      </c>
      <c r="M19" s="78">
        <v>11</v>
      </c>
      <c r="N19" s="78">
        <v>16</v>
      </c>
    </row>
    <row r="20" spans="1:14" ht="25.5" customHeight="1">
      <c r="A20" s="29" t="s">
        <v>26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70">
        <f>SUM(L18:L19)</f>
        <v>104</v>
      </c>
      <c r="M20" s="128">
        <f>SUM(M18:M19)</f>
        <v>238</v>
      </c>
      <c r="N20" s="128">
        <f>SUM(N18:N19)</f>
        <v>319</v>
      </c>
    </row>
    <row r="21" spans="1:14" ht="25.5" customHeight="1">
      <c r="A21" s="101" t="s">
        <v>14</v>
      </c>
      <c r="B21" s="14"/>
      <c r="C21" s="4"/>
      <c r="D21" s="4"/>
      <c r="E21" s="4"/>
      <c r="F21" s="4"/>
      <c r="G21" s="4"/>
      <c r="H21" s="4"/>
      <c r="I21" s="4"/>
      <c r="J21" s="4"/>
      <c r="K21" s="4"/>
      <c r="L21" s="113"/>
      <c r="M21" s="35"/>
      <c r="N21" s="35"/>
    </row>
    <row r="22" spans="1:14" ht="25.5" customHeight="1">
      <c r="A22" s="5" t="s">
        <v>27</v>
      </c>
      <c r="C22" s="5"/>
      <c r="D22" s="5"/>
      <c r="E22" s="5"/>
      <c r="F22" s="5"/>
      <c r="G22" s="5"/>
      <c r="H22" s="5"/>
      <c r="I22" s="5"/>
      <c r="J22" s="5"/>
      <c r="K22" s="5"/>
      <c r="L22" s="134">
        <v>135</v>
      </c>
      <c r="M22" s="108">
        <v>106</v>
      </c>
      <c r="N22" s="108">
        <v>255</v>
      </c>
    </row>
    <row r="23" spans="1:14" ht="25.5" customHeight="1">
      <c r="A23" s="20" t="s">
        <v>28</v>
      </c>
      <c r="B23" s="105"/>
      <c r="C23" s="20"/>
      <c r="D23" s="20"/>
      <c r="E23" s="20"/>
      <c r="F23" s="20"/>
      <c r="G23" s="20"/>
      <c r="H23" s="20"/>
      <c r="I23" s="20"/>
      <c r="J23" s="20"/>
      <c r="K23" s="20"/>
      <c r="L23" s="109">
        <v>34</v>
      </c>
      <c r="M23" s="78">
        <v>28</v>
      </c>
      <c r="N23" s="78">
        <v>160</v>
      </c>
    </row>
    <row r="24" spans="1:14" ht="25.5" customHeight="1">
      <c r="A24" s="45" t="s">
        <v>16</v>
      </c>
      <c r="B24" s="5"/>
      <c r="C24" s="5"/>
      <c r="D24" s="5"/>
      <c r="E24" s="5"/>
      <c r="F24" s="5"/>
      <c r="G24" s="5"/>
      <c r="H24" s="5"/>
      <c r="I24" s="5"/>
      <c r="L24" s="134">
        <f>SUM(L22:L23)</f>
        <v>169</v>
      </c>
      <c r="M24" s="108">
        <f>SUM(M22:M23)</f>
        <v>134</v>
      </c>
      <c r="N24" s="108">
        <f>SUM(N22:N23)</f>
        <v>415</v>
      </c>
    </row>
    <row r="25" spans="1:14" ht="25.5" customHeight="1">
      <c r="A25" s="5" t="s">
        <v>101</v>
      </c>
      <c r="B25" s="5"/>
      <c r="C25" s="5"/>
      <c r="D25" s="5"/>
      <c r="E25" s="5"/>
      <c r="F25" s="5"/>
      <c r="G25" s="5"/>
      <c r="H25" s="5"/>
      <c r="I25" s="20"/>
      <c r="J25" s="20"/>
      <c r="K25" s="20"/>
      <c r="L25" s="109">
        <v>-11</v>
      </c>
      <c r="M25" s="78">
        <f>-22+12</f>
        <v>-10</v>
      </c>
      <c r="N25" s="108">
        <v>-19</v>
      </c>
    </row>
    <row r="26" spans="1:14" ht="25.5" customHeight="1">
      <c r="A26" s="29" t="s">
        <v>26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70">
        <f>SUM(L24:L25)</f>
        <v>158</v>
      </c>
      <c r="M26" s="128">
        <f>SUM(M24:M25)</f>
        <v>124</v>
      </c>
      <c r="N26" s="128">
        <f>SUM(N24:N25)</f>
        <v>396</v>
      </c>
    </row>
    <row r="27" spans="1:14" ht="25.5" customHeight="1">
      <c r="A27" s="101" t="s">
        <v>54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113"/>
      <c r="M27" s="35"/>
      <c r="N27" s="35"/>
    </row>
    <row r="28" spans="1:14" ht="25.5" customHeight="1">
      <c r="A28" s="5" t="s">
        <v>27</v>
      </c>
      <c r="C28" s="5"/>
      <c r="D28" s="5"/>
      <c r="E28" s="5"/>
      <c r="F28" s="5"/>
      <c r="G28" s="5"/>
      <c r="H28" s="5"/>
      <c r="I28" s="5"/>
      <c r="J28" s="5"/>
      <c r="K28" s="5"/>
      <c r="L28" s="134">
        <v>3</v>
      </c>
      <c r="M28" s="108">
        <v>3</v>
      </c>
      <c r="N28" s="108">
        <v>8</v>
      </c>
    </row>
    <row r="29" spans="1:14" ht="25.5" customHeight="1">
      <c r="A29" s="20" t="s">
        <v>28</v>
      </c>
      <c r="B29" s="105"/>
      <c r="C29" s="20"/>
      <c r="D29" s="20"/>
      <c r="E29" s="20"/>
      <c r="F29" s="20"/>
      <c r="G29" s="20"/>
      <c r="H29" s="20"/>
      <c r="I29" s="20"/>
      <c r="J29" s="20"/>
      <c r="K29" s="20"/>
      <c r="L29" s="109">
        <v>2</v>
      </c>
      <c r="M29" s="78">
        <v>2</v>
      </c>
      <c r="N29" s="78">
        <v>0</v>
      </c>
    </row>
    <row r="30" spans="1:14" ht="25.5" customHeight="1">
      <c r="A30" s="45" t="s">
        <v>16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134">
        <f>SUM(L28:L29)</f>
        <v>5</v>
      </c>
      <c r="M30" s="108">
        <f>SUM(M28:M29)</f>
        <v>5</v>
      </c>
      <c r="N30" s="108">
        <f>SUM(N28:N29)</f>
        <v>8</v>
      </c>
    </row>
    <row r="31" spans="1:14" ht="25.5" customHeight="1">
      <c r="A31" s="5" t="s">
        <v>17</v>
      </c>
      <c r="B31" s="5"/>
      <c r="C31" s="5"/>
      <c r="D31" s="5"/>
      <c r="E31" s="5"/>
      <c r="F31" s="5"/>
      <c r="G31" s="5"/>
      <c r="H31" s="5"/>
      <c r="I31" s="20"/>
      <c r="J31" s="20"/>
      <c r="K31" s="20"/>
      <c r="L31" s="109">
        <v>-5</v>
      </c>
      <c r="M31" s="78">
        <v>-11</v>
      </c>
      <c r="N31" s="78">
        <v>-29</v>
      </c>
    </row>
    <row r="32" spans="1:14" ht="25.5" customHeight="1">
      <c r="A32" s="29" t="s">
        <v>26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70">
        <f>SUM(L30:L31)</f>
        <v>0</v>
      </c>
      <c r="M32" s="128">
        <f>SUM(M30:M31)</f>
        <v>-6</v>
      </c>
      <c r="N32" s="128">
        <f>SUM(N30:N31)</f>
        <v>-21</v>
      </c>
    </row>
    <row r="33" spans="1:14" ht="25.5" customHeight="1">
      <c r="A33" s="101" t="s">
        <v>77</v>
      </c>
      <c r="B33" s="4"/>
      <c r="C33" s="4"/>
      <c r="D33" s="4"/>
      <c r="E33" s="4"/>
      <c r="F33" s="4"/>
      <c r="G33" s="4"/>
      <c r="H33" s="4"/>
      <c r="I33" s="106"/>
      <c r="J33" s="106"/>
      <c r="K33" s="106"/>
      <c r="L33" s="138"/>
      <c r="M33" s="139"/>
      <c r="N33" s="139"/>
    </row>
    <row r="34" spans="1:14" s="4" customFormat="1" ht="25.5" customHeight="1">
      <c r="A34" s="4" t="s">
        <v>49</v>
      </c>
      <c r="L34" s="113">
        <v>12</v>
      </c>
      <c r="M34" s="35">
        <v>24</v>
      </c>
      <c r="N34" s="35">
        <v>51</v>
      </c>
    </row>
    <row r="35" spans="1:14" ht="25.5" customHeight="1">
      <c r="A35" s="5" t="s">
        <v>90</v>
      </c>
      <c r="B35" s="5"/>
      <c r="C35" s="5"/>
      <c r="D35" s="5"/>
      <c r="E35" s="5"/>
      <c r="F35" s="5"/>
      <c r="G35" s="5"/>
      <c r="H35" s="5"/>
      <c r="I35" s="4"/>
      <c r="J35" s="4"/>
      <c r="K35" s="4"/>
      <c r="L35" s="113">
        <v>-67</v>
      </c>
      <c r="M35" s="35">
        <v>-60</v>
      </c>
      <c r="N35" s="35">
        <v>-118</v>
      </c>
    </row>
    <row r="36" spans="1:14" ht="25.5" customHeight="1">
      <c r="A36" s="5" t="s">
        <v>173</v>
      </c>
      <c r="B36" s="5"/>
      <c r="C36" s="5"/>
      <c r="D36" s="5"/>
      <c r="E36" s="5"/>
      <c r="F36" s="5"/>
      <c r="G36" s="5"/>
      <c r="H36" s="5"/>
      <c r="I36" s="4"/>
      <c r="J36" s="4"/>
      <c r="K36" s="4"/>
      <c r="L36" s="113"/>
      <c r="M36" s="35"/>
      <c r="N36" s="35"/>
    </row>
    <row r="37" spans="1:14" ht="25.5" customHeight="1">
      <c r="A37" s="5"/>
      <c r="B37" s="5" t="s">
        <v>133</v>
      </c>
      <c r="C37" s="5"/>
      <c r="D37" s="5"/>
      <c r="E37" s="5"/>
      <c r="F37" s="5"/>
      <c r="G37" s="5"/>
      <c r="H37" s="5"/>
      <c r="I37" s="4"/>
      <c r="J37" s="4"/>
      <c r="K37" s="4"/>
      <c r="L37" s="113">
        <v>-17</v>
      </c>
      <c r="M37" s="35">
        <v>-20</v>
      </c>
      <c r="N37" s="35">
        <v>-39</v>
      </c>
    </row>
    <row r="38" spans="1:14" ht="25.5" customHeight="1">
      <c r="A38" s="5"/>
      <c r="B38" s="5" t="s">
        <v>134</v>
      </c>
      <c r="C38" s="5"/>
      <c r="D38" s="5"/>
      <c r="E38" s="5"/>
      <c r="F38" s="5"/>
      <c r="G38" s="5"/>
      <c r="H38" s="5"/>
      <c r="I38" s="20"/>
      <c r="J38" s="20"/>
      <c r="K38" s="20"/>
      <c r="L38" s="109">
        <v>-14</v>
      </c>
      <c r="M38" s="78">
        <v>-12</v>
      </c>
      <c r="N38" s="78">
        <v>-24</v>
      </c>
    </row>
    <row r="39" spans="1:14" ht="25.5" customHeight="1">
      <c r="A39" s="29" t="s">
        <v>26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70">
        <f>SUM(L34:L38)</f>
        <v>-86</v>
      </c>
      <c r="M39" s="128">
        <f>SUM(M34:M38)</f>
        <v>-68</v>
      </c>
      <c r="N39" s="128">
        <f>SUM(N34:N38)</f>
        <v>-130</v>
      </c>
    </row>
    <row r="40" spans="1:14" ht="25.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113">
        <f>L39+L32+L26+L20+L14</f>
        <v>543</v>
      </c>
      <c r="M40" s="35">
        <f>M39+M32+M26+M20+M14</f>
        <v>642</v>
      </c>
      <c r="N40" s="35">
        <f>N39+N32+N26+N20+N14</f>
        <v>1171</v>
      </c>
    </row>
    <row r="41" spans="1:14" ht="25.5" customHeight="1">
      <c r="A41" s="20" t="s">
        <v>115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63" t="s">
        <v>165</v>
      </c>
      <c r="M41" s="78">
        <v>-24</v>
      </c>
      <c r="N41" s="78">
        <v>-57</v>
      </c>
    </row>
    <row r="42" spans="1:14" ht="25.5" customHeight="1">
      <c r="A42" s="101" t="s">
        <v>174</v>
      </c>
      <c r="B42" s="4"/>
      <c r="C42" s="4"/>
      <c r="D42" s="4"/>
      <c r="E42" s="4"/>
      <c r="F42" s="4"/>
      <c r="G42" s="4"/>
      <c r="H42" s="4"/>
      <c r="I42" s="4"/>
      <c r="J42" s="5"/>
      <c r="K42" s="5"/>
      <c r="L42" s="136"/>
      <c r="M42" s="15"/>
      <c r="N42" s="15"/>
    </row>
    <row r="43" spans="1:14" ht="25.5" customHeight="1" thickBot="1">
      <c r="A43" s="23" t="s">
        <v>175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137">
        <f>SUM(L40:L41)</f>
        <v>543</v>
      </c>
      <c r="M43" s="33">
        <f>SUM(M40:M41)</f>
        <v>618</v>
      </c>
      <c r="N43" s="33">
        <f>SUM(N40:N41)</f>
        <v>1114</v>
      </c>
    </row>
    <row r="44" spans="1:14" ht="25.5" customHeight="1">
      <c r="A44" s="101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13"/>
      <c r="M44" s="35"/>
      <c r="N44" s="35"/>
    </row>
    <row r="45" spans="1:14" ht="25.5" customHeight="1">
      <c r="A45" s="4" t="s">
        <v>102</v>
      </c>
      <c r="B45" s="101"/>
      <c r="C45" s="101"/>
      <c r="D45" s="101"/>
      <c r="E45" s="101"/>
      <c r="F45" s="101"/>
      <c r="G45" s="101"/>
      <c r="H45" s="101"/>
      <c r="I45" s="101"/>
      <c r="J45" s="38"/>
      <c r="K45" s="38"/>
      <c r="L45" s="136"/>
      <c r="M45" s="15"/>
      <c r="N45" s="15"/>
    </row>
    <row r="46" spans="1:14" ht="25.5" customHeight="1">
      <c r="A46" s="4" t="s">
        <v>27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113">
        <f>L28+L22+L16+L9</f>
        <v>397</v>
      </c>
      <c r="M46" s="35">
        <f>M28+M22+M16+M9</f>
        <v>342</v>
      </c>
      <c r="N46" s="35">
        <v>673</v>
      </c>
    </row>
    <row r="47" spans="1:14" ht="25.5" customHeight="1">
      <c r="A47" s="73" t="s">
        <v>86</v>
      </c>
      <c r="B47" s="105"/>
      <c r="C47" s="105"/>
      <c r="D47" s="105"/>
      <c r="E47" s="105"/>
      <c r="F47" s="105"/>
      <c r="G47" s="105"/>
      <c r="H47" s="105"/>
      <c r="I47" s="105"/>
      <c r="J47" s="104"/>
      <c r="K47" s="104"/>
      <c r="L47" s="109">
        <f>L10+L17+L23+L29</f>
        <v>203</v>
      </c>
      <c r="M47" s="78">
        <f>M10+M17+M23+M29</f>
        <v>401</v>
      </c>
      <c r="N47" s="78">
        <v>673</v>
      </c>
    </row>
    <row r="48" spans="1:14" ht="25.5" customHeight="1">
      <c r="A48" s="45" t="s">
        <v>87</v>
      </c>
      <c r="J48" s="113"/>
      <c r="K48" s="113"/>
      <c r="L48" s="113">
        <f>SUM(L46:L47)</f>
        <v>600</v>
      </c>
      <c r="M48" s="35">
        <f>SUM(M46:M47)</f>
        <v>743</v>
      </c>
      <c r="N48" s="35">
        <f>SUM(N46:N47)</f>
        <v>1346</v>
      </c>
    </row>
    <row r="49" spans="1:14" ht="25.5" customHeight="1">
      <c r="A49" s="45" t="s">
        <v>314</v>
      </c>
      <c r="L49" s="134">
        <f>L31+L25</f>
        <v>-16</v>
      </c>
      <c r="M49" s="108">
        <f>M31+M25</f>
        <v>-21</v>
      </c>
      <c r="N49" s="35">
        <v>-48</v>
      </c>
    </row>
    <row r="50" spans="1:14" ht="25.5" customHeight="1">
      <c r="A50" s="14" t="s">
        <v>78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13">
        <f>L12+L13+L19+L39</f>
        <v>-41</v>
      </c>
      <c r="M50" s="35">
        <f>M12+M13+M19+M39</f>
        <v>-80</v>
      </c>
      <c r="N50" s="35">
        <f>N12+N13+N19+N39</f>
        <v>-127</v>
      </c>
    </row>
    <row r="51" spans="1:14" ht="25.5" customHeight="1">
      <c r="A51" s="39" t="s">
        <v>115</v>
      </c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263" t="s">
        <v>165</v>
      </c>
      <c r="M51" s="78">
        <f>M41</f>
        <v>-24</v>
      </c>
      <c r="N51" s="78">
        <f>N41</f>
        <v>-57</v>
      </c>
    </row>
    <row r="52" spans="1:14" ht="11.25" customHeight="1">
      <c r="A52" s="45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36"/>
      <c r="M52" s="35"/>
      <c r="N52" s="35"/>
    </row>
    <row r="53" spans="1:14" ht="25.5" customHeight="1">
      <c r="A53" s="105" t="s">
        <v>26</v>
      </c>
      <c r="B53" s="105"/>
      <c r="C53" s="105"/>
      <c r="D53" s="105"/>
      <c r="E53" s="105"/>
      <c r="F53" s="105"/>
      <c r="G53" s="105"/>
      <c r="H53" s="105"/>
      <c r="I53" s="105"/>
      <c r="J53" s="202"/>
      <c r="K53" s="202"/>
      <c r="L53" s="75">
        <f>SUM(L48:L51)</f>
        <v>543</v>
      </c>
      <c r="M53" s="77">
        <f>SUM(M48:M51)</f>
        <v>618</v>
      </c>
      <c r="N53" s="77">
        <f>SUM(N48:N51)</f>
        <v>1114</v>
      </c>
    </row>
    <row r="54" ht="25.5" customHeight="1">
      <c r="L54" s="36"/>
    </row>
    <row r="55" ht="25.5" customHeight="1">
      <c r="L55" s="36"/>
    </row>
    <row r="56" ht="25.5" customHeight="1">
      <c r="L56" s="36"/>
    </row>
    <row r="57" ht="25.5" customHeight="1">
      <c r="L57" s="36"/>
    </row>
    <row r="58" ht="25.5" customHeight="1">
      <c r="L58" s="36"/>
    </row>
    <row r="59" ht="25.5" customHeight="1">
      <c r="L59" s="36"/>
    </row>
    <row r="60" ht="25.5" customHeight="1">
      <c r="L60" s="36"/>
    </row>
    <row r="61" ht="25.5" customHeight="1">
      <c r="L61" s="36"/>
    </row>
    <row r="62" ht="25.5" customHeight="1">
      <c r="L62" s="36"/>
    </row>
    <row r="63" ht="25.5" customHeight="1">
      <c r="L63" s="36"/>
    </row>
    <row r="64" ht="25.5" customHeight="1">
      <c r="L64" s="36"/>
    </row>
    <row r="65" ht="25.5" customHeight="1">
      <c r="L65" s="36"/>
    </row>
    <row r="66" ht="25.5" customHeight="1">
      <c r="L66" s="36"/>
    </row>
    <row r="67" ht="25.5" customHeight="1">
      <c r="L67" s="36"/>
    </row>
    <row r="68" ht="25.5" customHeight="1">
      <c r="L68" s="36"/>
    </row>
    <row r="69" ht="25.5" customHeight="1">
      <c r="L69" s="36"/>
    </row>
    <row r="70" ht="25.5" customHeight="1">
      <c r="L70" s="36"/>
    </row>
    <row r="71" ht="25.5" customHeight="1">
      <c r="L71" s="36"/>
    </row>
    <row r="72" ht="25.5" customHeight="1">
      <c r="L72" s="36"/>
    </row>
    <row r="73" ht="25.5" customHeight="1">
      <c r="L73" s="36"/>
    </row>
    <row r="74" ht="25.5" customHeight="1">
      <c r="L74" s="36"/>
    </row>
    <row r="75" ht="25.5" customHeight="1">
      <c r="L75" s="36"/>
    </row>
    <row r="76" ht="25.5" customHeight="1">
      <c r="L76" s="36"/>
    </row>
    <row r="77" ht="25.5" customHeight="1">
      <c r="L77" s="36"/>
    </row>
    <row r="78" ht="25.5" customHeight="1">
      <c r="L78" s="36"/>
    </row>
    <row r="79" ht="25.5" customHeight="1">
      <c r="L79" s="36"/>
    </row>
    <row r="80" ht="25.5" customHeight="1">
      <c r="L80" s="36"/>
    </row>
    <row r="81" ht="25.5" customHeight="1">
      <c r="L81" s="36"/>
    </row>
    <row r="82" ht="25.5" customHeight="1">
      <c r="L82" s="36"/>
    </row>
    <row r="83" ht="25.5" customHeight="1">
      <c r="L83" s="36"/>
    </row>
    <row r="84" ht="25.5" customHeight="1">
      <c r="L84" s="36"/>
    </row>
    <row r="85" ht="25.5" customHeight="1">
      <c r="L85" s="36"/>
    </row>
    <row r="86" ht="25.5" customHeight="1">
      <c r="L86" s="36"/>
    </row>
    <row r="87" ht="25.5" customHeight="1">
      <c r="L87" s="36"/>
    </row>
    <row r="88" ht="25.5" customHeight="1">
      <c r="L88" s="36"/>
    </row>
    <row r="89" ht="25.5" customHeight="1">
      <c r="L89" s="36"/>
    </row>
    <row r="90" ht="25.5" customHeight="1">
      <c r="L90" s="36"/>
    </row>
    <row r="91" ht="25.5" customHeight="1">
      <c r="L91" s="36"/>
    </row>
    <row r="92" ht="25.5" customHeight="1">
      <c r="L92" s="36"/>
    </row>
    <row r="93" ht="25.5" customHeight="1">
      <c r="L93" s="36"/>
    </row>
    <row r="94" ht="25.5" customHeight="1">
      <c r="L94" s="36"/>
    </row>
    <row r="95" ht="25.5" customHeight="1">
      <c r="L95" s="36"/>
    </row>
    <row r="96" ht="25.5" customHeight="1">
      <c r="L96" s="36"/>
    </row>
    <row r="97" ht="25.5" customHeight="1">
      <c r="L97" s="36"/>
    </row>
    <row r="98" ht="25.5" customHeight="1">
      <c r="L98" s="36"/>
    </row>
    <row r="99" ht="25.5" customHeight="1">
      <c r="L99" s="36"/>
    </row>
    <row r="100" ht="25.5" customHeight="1">
      <c r="L100" s="36"/>
    </row>
    <row r="101" ht="25.5" customHeight="1">
      <c r="L101" s="36"/>
    </row>
    <row r="102" ht="25.5" customHeight="1">
      <c r="L102" s="36"/>
    </row>
    <row r="103" ht="25.5" customHeight="1">
      <c r="L103" s="36"/>
    </row>
    <row r="104" ht="25.5" customHeight="1">
      <c r="L104" s="36"/>
    </row>
    <row r="105" ht="25.5" customHeight="1">
      <c r="L105" s="36"/>
    </row>
    <row r="106" ht="25.5" customHeight="1">
      <c r="L106" s="36"/>
    </row>
    <row r="107" ht="25.5" customHeight="1">
      <c r="L107" s="36"/>
    </row>
    <row r="108" ht="25.5" customHeight="1">
      <c r="L108" s="36"/>
    </row>
    <row r="109" ht="25.5" customHeight="1">
      <c r="L109" s="36"/>
    </row>
    <row r="110" ht="25.5" customHeight="1">
      <c r="L110" s="36"/>
    </row>
    <row r="111" ht="25.5" customHeight="1">
      <c r="L111" s="36"/>
    </row>
    <row r="112" ht="25.5" customHeight="1">
      <c r="L112" s="36"/>
    </row>
    <row r="113" ht="25.5" customHeight="1">
      <c r="L113" s="36"/>
    </row>
    <row r="114" ht="25.5" customHeight="1">
      <c r="L114" s="36"/>
    </row>
    <row r="115" ht="25.5" customHeight="1">
      <c r="L115" s="36"/>
    </row>
    <row r="116" ht="25.5" customHeight="1">
      <c r="L116" s="36"/>
    </row>
    <row r="117" ht="25.5" customHeight="1">
      <c r="L117" s="36"/>
    </row>
    <row r="118" ht="25.5" customHeight="1">
      <c r="L118" s="36"/>
    </row>
    <row r="119" ht="25.5" customHeight="1">
      <c r="L119" s="36"/>
    </row>
    <row r="120" ht="25.5" customHeight="1">
      <c r="L120" s="36"/>
    </row>
    <row r="121" ht="25.5" customHeight="1">
      <c r="L121" s="36"/>
    </row>
    <row r="122" ht="25.5" customHeight="1">
      <c r="L122" s="36"/>
    </row>
    <row r="123" ht="25.5" customHeight="1">
      <c r="L123" s="36"/>
    </row>
    <row r="124" ht="25.5" customHeight="1">
      <c r="L124" s="36"/>
    </row>
    <row r="125" ht="25.5" customHeight="1">
      <c r="L125" s="36"/>
    </row>
    <row r="126" ht="25.5" customHeight="1">
      <c r="L126" s="36"/>
    </row>
    <row r="127" ht="25.5" customHeight="1">
      <c r="L127" s="36"/>
    </row>
    <row r="128" ht="25.5" customHeight="1">
      <c r="L128" s="36"/>
    </row>
    <row r="129" ht="25.5" customHeight="1">
      <c r="L129" s="36"/>
    </row>
    <row r="130" ht="25.5" customHeight="1">
      <c r="L130" s="36"/>
    </row>
    <row r="131" ht="25.5" customHeight="1">
      <c r="L131" s="36"/>
    </row>
    <row r="132" ht="25.5" customHeight="1">
      <c r="L132" s="36"/>
    </row>
    <row r="133" ht="25.5" customHeight="1">
      <c r="L133" s="36"/>
    </row>
    <row r="134" ht="25.5" customHeight="1">
      <c r="L134" s="36"/>
    </row>
    <row r="135" ht="25.5" customHeight="1">
      <c r="L135" s="36"/>
    </row>
    <row r="136" ht="25.5" customHeight="1">
      <c r="L136" s="36"/>
    </row>
    <row r="137" ht="25.5" customHeight="1">
      <c r="L137" s="36"/>
    </row>
    <row r="138" ht="25.5" customHeight="1">
      <c r="L138" s="36"/>
    </row>
    <row r="139" ht="25.5" customHeight="1">
      <c r="L139" s="36"/>
    </row>
    <row r="140" ht="25.5" customHeight="1">
      <c r="L140" s="36"/>
    </row>
    <row r="141" ht="25.5" customHeight="1">
      <c r="L141" s="36"/>
    </row>
    <row r="142" ht="25.5" customHeight="1">
      <c r="L142" s="36"/>
    </row>
    <row r="143" ht="25.5" customHeight="1">
      <c r="L143" s="36"/>
    </row>
    <row r="144" ht="25.5" customHeight="1">
      <c r="L144" s="36"/>
    </row>
    <row r="145" ht="25.5" customHeight="1">
      <c r="L145" s="36"/>
    </row>
    <row r="146" ht="25.5" customHeight="1">
      <c r="L146" s="36"/>
    </row>
    <row r="147" ht="25.5" customHeight="1">
      <c r="L147" s="36"/>
    </row>
    <row r="148" ht="25.5" customHeight="1">
      <c r="L148" s="36"/>
    </row>
    <row r="149" ht="25.5" customHeight="1">
      <c r="L149" s="36"/>
    </row>
    <row r="150" ht="25.5" customHeight="1">
      <c r="L150" s="36"/>
    </row>
    <row r="151" ht="25.5" customHeight="1">
      <c r="L151" s="36"/>
    </row>
    <row r="152" ht="25.5" customHeight="1">
      <c r="L152" s="36"/>
    </row>
    <row r="153" ht="25.5" customHeight="1">
      <c r="L153" s="36"/>
    </row>
    <row r="154" ht="25.5" customHeight="1">
      <c r="L154" s="36"/>
    </row>
    <row r="155" ht="25.5" customHeight="1">
      <c r="L155" s="36"/>
    </row>
    <row r="156" ht="25.5" customHeight="1">
      <c r="L156" s="36"/>
    </row>
    <row r="157" ht="25.5" customHeight="1">
      <c r="L157" s="36"/>
    </row>
    <row r="158" ht="25.5" customHeight="1">
      <c r="L158" s="36"/>
    </row>
    <row r="159" ht="25.5" customHeight="1">
      <c r="L159" s="36"/>
    </row>
    <row r="160" ht="25.5" customHeight="1">
      <c r="L160" s="36"/>
    </row>
    <row r="161" ht="25.5" customHeight="1">
      <c r="L161" s="36"/>
    </row>
    <row r="162" ht="25.5" customHeight="1">
      <c r="L162" s="36"/>
    </row>
    <row r="163" ht="25.5" customHeight="1">
      <c r="L163" s="36"/>
    </row>
    <row r="164" ht="25.5" customHeight="1">
      <c r="L164" s="36"/>
    </row>
    <row r="165" ht="25.5" customHeight="1">
      <c r="L165" s="36"/>
    </row>
    <row r="166" ht="25.5" customHeight="1">
      <c r="L166" s="36"/>
    </row>
    <row r="167" ht="25.5" customHeight="1">
      <c r="L167" s="36"/>
    </row>
    <row r="168" ht="25.5" customHeight="1">
      <c r="L168" s="36"/>
    </row>
    <row r="169" ht="25.5" customHeight="1">
      <c r="L169" s="36"/>
    </row>
    <row r="170" ht="25.5" customHeight="1">
      <c r="L170" s="36"/>
    </row>
    <row r="171" ht="25.5" customHeight="1">
      <c r="L171" s="36"/>
    </row>
    <row r="172" ht="25.5" customHeight="1">
      <c r="L172" s="36"/>
    </row>
    <row r="173" ht="25.5" customHeight="1">
      <c r="L173" s="36"/>
    </row>
    <row r="174" ht="25.5" customHeight="1">
      <c r="L174" s="36"/>
    </row>
    <row r="175" ht="25.5" customHeight="1">
      <c r="L175" s="36"/>
    </row>
    <row r="176" ht="25.5" customHeight="1">
      <c r="L176" s="36"/>
    </row>
    <row r="177" ht="25.5" customHeight="1">
      <c r="L177" s="36"/>
    </row>
    <row r="178" ht="25.5" customHeight="1">
      <c r="L178" s="36"/>
    </row>
    <row r="179" ht="25.5" customHeight="1">
      <c r="L179" s="36"/>
    </row>
    <row r="180" ht="25.5" customHeight="1">
      <c r="L180" s="36"/>
    </row>
    <row r="181" ht="25.5" customHeight="1">
      <c r="L181" s="36"/>
    </row>
    <row r="182" ht="25.5" customHeight="1">
      <c r="L182" s="36"/>
    </row>
    <row r="183" ht="25.5" customHeight="1">
      <c r="L183" s="36"/>
    </row>
    <row r="184" ht="25.5" customHeight="1">
      <c r="L184" s="36"/>
    </row>
    <row r="185" ht="25.5" customHeight="1">
      <c r="L185" s="36"/>
    </row>
    <row r="186" ht="25.5" customHeight="1">
      <c r="L186" s="36"/>
    </row>
    <row r="187" ht="25.5" customHeight="1">
      <c r="L187" s="36"/>
    </row>
    <row r="188" ht="25.5" customHeight="1">
      <c r="L188" s="36"/>
    </row>
    <row r="189" ht="25.5" customHeight="1">
      <c r="L189" s="36"/>
    </row>
    <row r="190" ht="25.5" customHeight="1">
      <c r="L190" s="36"/>
    </row>
    <row r="191" ht="25.5" customHeight="1">
      <c r="L191" s="36"/>
    </row>
    <row r="192" ht="25.5" customHeight="1">
      <c r="L192" s="36"/>
    </row>
    <row r="193" ht="25.5" customHeight="1">
      <c r="L193" s="36"/>
    </row>
    <row r="194" ht="25.5" customHeight="1">
      <c r="L194" s="36"/>
    </row>
    <row r="195" ht="25.5" customHeight="1">
      <c r="L195" s="36"/>
    </row>
    <row r="196" ht="25.5" customHeight="1">
      <c r="L196" s="36"/>
    </row>
    <row r="197" ht="25.5" customHeight="1">
      <c r="L197" s="36"/>
    </row>
    <row r="198" ht="25.5" customHeight="1">
      <c r="L198" s="36"/>
    </row>
    <row r="199" ht="25.5" customHeight="1">
      <c r="L199" s="36"/>
    </row>
    <row r="200" ht="25.5" customHeight="1">
      <c r="L200" s="36"/>
    </row>
    <row r="201" ht="25.5" customHeight="1">
      <c r="L201" s="36"/>
    </row>
    <row r="202" ht="25.5" customHeight="1">
      <c r="L202" s="36"/>
    </row>
    <row r="203" ht="25.5" customHeight="1">
      <c r="L203" s="36"/>
    </row>
    <row r="204" ht="25.5" customHeight="1">
      <c r="L204" s="36"/>
    </row>
    <row r="205" ht="25.5" customHeight="1">
      <c r="L205" s="36"/>
    </row>
    <row r="206" ht="25.5" customHeight="1">
      <c r="L206" s="36"/>
    </row>
    <row r="207" ht="25.5" customHeight="1">
      <c r="L207" s="36"/>
    </row>
    <row r="208" ht="25.5" customHeight="1">
      <c r="L208" s="36"/>
    </row>
    <row r="209" ht="25.5" customHeight="1">
      <c r="L209" s="36"/>
    </row>
    <row r="210" ht="25.5" customHeight="1">
      <c r="L210" s="36"/>
    </row>
    <row r="211" ht="25.5" customHeight="1">
      <c r="L211" s="36"/>
    </row>
    <row r="212" ht="25.5" customHeight="1">
      <c r="L212" s="36"/>
    </row>
    <row r="213" ht="25.5" customHeight="1">
      <c r="L213" s="36"/>
    </row>
    <row r="214" ht="25.5" customHeight="1">
      <c r="L214" s="36"/>
    </row>
    <row r="215" ht="25.5" customHeight="1">
      <c r="L215" s="36"/>
    </row>
    <row r="216" ht="25.5" customHeight="1">
      <c r="L216" s="36"/>
    </row>
    <row r="217" ht="25.5" customHeight="1">
      <c r="L217" s="36"/>
    </row>
    <row r="218" ht="25.5" customHeight="1">
      <c r="L218" s="36"/>
    </row>
    <row r="219" ht="25.5" customHeight="1">
      <c r="L219" s="36"/>
    </row>
    <row r="220" ht="25.5" customHeight="1">
      <c r="L220" s="36"/>
    </row>
    <row r="221" ht="25.5" customHeight="1">
      <c r="L221" s="36"/>
    </row>
    <row r="222" ht="25.5" customHeight="1">
      <c r="L222" s="36"/>
    </row>
    <row r="223" ht="25.5" customHeight="1">
      <c r="L223" s="36"/>
    </row>
    <row r="224" ht="25.5" customHeight="1">
      <c r="L224" s="36"/>
    </row>
    <row r="225" ht="25.5" customHeight="1">
      <c r="L225" s="36"/>
    </row>
    <row r="226" ht="25.5" customHeight="1">
      <c r="L226" s="36"/>
    </row>
    <row r="227" ht="25.5" customHeight="1">
      <c r="L227" s="36"/>
    </row>
    <row r="228" ht="25.5" customHeight="1">
      <c r="L228" s="36"/>
    </row>
    <row r="229" ht="25.5" customHeight="1">
      <c r="L229" s="36"/>
    </row>
    <row r="230" ht="25.5" customHeight="1">
      <c r="L230" s="36"/>
    </row>
    <row r="231" ht="25.5" customHeight="1">
      <c r="L231" s="36"/>
    </row>
    <row r="232" ht="25.5" customHeight="1">
      <c r="L232" s="36"/>
    </row>
    <row r="233" ht="25.5" customHeight="1">
      <c r="L233" s="36"/>
    </row>
    <row r="234" ht="25.5" customHeight="1">
      <c r="L234" s="36"/>
    </row>
    <row r="235" ht="25.5" customHeight="1">
      <c r="L235" s="36"/>
    </row>
    <row r="236" ht="25.5" customHeight="1">
      <c r="L236" s="36"/>
    </row>
    <row r="237" ht="25.5" customHeight="1">
      <c r="L237" s="36"/>
    </row>
    <row r="238" ht="25.5" customHeight="1">
      <c r="L238" s="36"/>
    </row>
    <row r="239" ht="25.5" customHeight="1">
      <c r="L239" s="36"/>
    </row>
    <row r="240" ht="25.5" customHeight="1">
      <c r="L240" s="36"/>
    </row>
    <row r="241" ht="25.5" customHeight="1">
      <c r="L241" s="36"/>
    </row>
    <row r="242" ht="25.5" customHeight="1">
      <c r="L242" s="36"/>
    </row>
    <row r="243" ht="25.5" customHeight="1">
      <c r="L243" s="36"/>
    </row>
    <row r="244" ht="25.5" customHeight="1">
      <c r="L244" s="36"/>
    </row>
    <row r="245" ht="25.5" customHeight="1">
      <c r="L245" s="36"/>
    </row>
    <row r="246" ht="25.5" customHeight="1">
      <c r="L246" s="36"/>
    </row>
    <row r="247" ht="25.5" customHeight="1">
      <c r="L247" s="36"/>
    </row>
    <row r="248" ht="25.5" customHeight="1">
      <c r="L248" s="36"/>
    </row>
    <row r="249" ht="25.5" customHeight="1">
      <c r="L249" s="36"/>
    </row>
    <row r="250" ht="25.5" customHeight="1">
      <c r="L250" s="36"/>
    </row>
    <row r="251" ht="25.5" customHeight="1">
      <c r="L251" s="36"/>
    </row>
    <row r="252" ht="25.5" customHeight="1">
      <c r="L252" s="36"/>
    </row>
    <row r="253" ht="25.5" customHeight="1">
      <c r="L253" s="36"/>
    </row>
    <row r="254" ht="25.5" customHeight="1">
      <c r="L254" s="36"/>
    </row>
    <row r="255" ht="25.5" customHeight="1">
      <c r="L255" s="36"/>
    </row>
    <row r="256" ht="25.5" customHeight="1">
      <c r="L256" s="36"/>
    </row>
    <row r="257" ht="25.5" customHeight="1">
      <c r="L257" s="36"/>
    </row>
    <row r="258" ht="25.5" customHeight="1">
      <c r="L258" s="36"/>
    </row>
    <row r="259" ht="25.5" customHeight="1">
      <c r="L259" s="36"/>
    </row>
    <row r="260" ht="25.5" customHeight="1">
      <c r="L260" s="36"/>
    </row>
    <row r="261" ht="25.5" customHeight="1">
      <c r="L261" s="36"/>
    </row>
    <row r="262" ht="25.5" customHeight="1">
      <c r="L262" s="36"/>
    </row>
    <row r="263" ht="25.5" customHeight="1">
      <c r="L263" s="36"/>
    </row>
    <row r="264" ht="25.5" customHeight="1">
      <c r="L264" s="36"/>
    </row>
    <row r="265" ht="25.5" customHeight="1">
      <c r="L265" s="36"/>
    </row>
    <row r="266" ht="25.5" customHeight="1">
      <c r="L266" s="36"/>
    </row>
    <row r="267" ht="25.5" customHeight="1">
      <c r="L267" s="36"/>
    </row>
    <row r="268" ht="25.5" customHeight="1">
      <c r="L268" s="36"/>
    </row>
    <row r="269" ht="25.5" customHeight="1">
      <c r="L269" s="36"/>
    </row>
    <row r="270" ht="25.5" customHeight="1">
      <c r="L270" s="36"/>
    </row>
    <row r="271" ht="25.5" customHeight="1">
      <c r="L271" s="36"/>
    </row>
    <row r="272" ht="25.5" customHeight="1">
      <c r="L272" s="36"/>
    </row>
    <row r="273" ht="25.5" customHeight="1">
      <c r="L273" s="36"/>
    </row>
    <row r="274" ht="25.5" customHeight="1">
      <c r="L274" s="36"/>
    </row>
    <row r="275" ht="25.5" customHeight="1">
      <c r="L275" s="36"/>
    </row>
    <row r="276" ht="25.5" customHeight="1">
      <c r="L276" s="36"/>
    </row>
    <row r="277" ht="25.5" customHeight="1">
      <c r="L277" s="36"/>
    </row>
    <row r="278" ht="25.5" customHeight="1">
      <c r="L278" s="36"/>
    </row>
    <row r="279" ht="25.5" customHeight="1">
      <c r="L279" s="36"/>
    </row>
    <row r="280" ht="25.5" customHeight="1">
      <c r="L280" s="36"/>
    </row>
    <row r="281" ht="25.5" customHeight="1">
      <c r="L281" s="36"/>
    </row>
    <row r="282" ht="25.5" customHeight="1">
      <c r="L282" s="36"/>
    </row>
    <row r="283" ht="25.5" customHeight="1">
      <c r="L283" s="36"/>
    </row>
    <row r="284" ht="25.5" customHeight="1">
      <c r="L284" s="36"/>
    </row>
    <row r="285" ht="25.5" customHeight="1">
      <c r="L285" s="36"/>
    </row>
    <row r="286" ht="25.5" customHeight="1">
      <c r="L286" s="36"/>
    </row>
    <row r="287" ht="25.5" customHeight="1">
      <c r="L287" s="36"/>
    </row>
    <row r="288" ht="25.5" customHeight="1">
      <c r="L288" s="36"/>
    </row>
    <row r="289" ht="25.5" customHeight="1">
      <c r="L289" s="36"/>
    </row>
    <row r="290" ht="25.5" customHeight="1">
      <c r="L290" s="36"/>
    </row>
    <row r="291" ht="25.5" customHeight="1">
      <c r="L291" s="36"/>
    </row>
    <row r="292" ht="25.5" customHeight="1">
      <c r="L292" s="36"/>
    </row>
    <row r="293" ht="25.5" customHeight="1">
      <c r="L293" s="36"/>
    </row>
    <row r="294" ht="25.5" customHeight="1">
      <c r="L294" s="36"/>
    </row>
    <row r="295" ht="25.5" customHeight="1">
      <c r="L295" s="36"/>
    </row>
    <row r="296" ht="25.5" customHeight="1">
      <c r="L296" s="36"/>
    </row>
    <row r="297" ht="25.5" customHeight="1">
      <c r="L297" s="36"/>
    </row>
    <row r="298" ht="25.5" customHeight="1">
      <c r="L298" s="36"/>
    </row>
    <row r="299" ht="25.5" customHeight="1">
      <c r="L299" s="36"/>
    </row>
    <row r="300" ht="25.5" customHeight="1">
      <c r="L300" s="36"/>
    </row>
    <row r="301" ht="25.5" customHeight="1">
      <c r="L301" s="36"/>
    </row>
    <row r="302" ht="25.5" customHeight="1">
      <c r="L302" s="36"/>
    </row>
    <row r="303" ht="25.5" customHeight="1">
      <c r="L303" s="36"/>
    </row>
    <row r="304" ht="25.5" customHeight="1">
      <c r="L304" s="36"/>
    </row>
    <row r="305" ht="25.5" customHeight="1">
      <c r="L305" s="36"/>
    </row>
    <row r="306" ht="25.5" customHeight="1">
      <c r="L306" s="36"/>
    </row>
    <row r="307" ht="25.5" customHeight="1">
      <c r="L307" s="36"/>
    </row>
    <row r="308" ht="25.5" customHeight="1">
      <c r="L308" s="36"/>
    </row>
    <row r="309" ht="25.5" customHeight="1">
      <c r="L309" s="36"/>
    </row>
    <row r="310" ht="25.5" customHeight="1">
      <c r="L310" s="36"/>
    </row>
    <row r="311" ht="25.5" customHeight="1">
      <c r="L311" s="36"/>
    </row>
    <row r="312" ht="25.5" customHeight="1">
      <c r="L312" s="36"/>
    </row>
    <row r="313" ht="25.5" customHeight="1">
      <c r="L313" s="36"/>
    </row>
    <row r="314" ht="25.5" customHeight="1">
      <c r="L314" s="36"/>
    </row>
    <row r="315" ht="25.5" customHeight="1">
      <c r="L315" s="36"/>
    </row>
    <row r="316" ht="25.5" customHeight="1">
      <c r="L316" s="36"/>
    </row>
    <row r="317" ht="25.5" customHeight="1">
      <c r="L317" s="36"/>
    </row>
    <row r="318" ht="25.5" customHeight="1">
      <c r="L318" s="36"/>
    </row>
    <row r="319" ht="25.5" customHeight="1">
      <c r="L319" s="36"/>
    </row>
    <row r="320" ht="25.5" customHeight="1">
      <c r="L320" s="36"/>
    </row>
    <row r="321" ht="25.5" customHeight="1">
      <c r="L321" s="36"/>
    </row>
    <row r="322" ht="25.5" customHeight="1">
      <c r="L322" s="36"/>
    </row>
    <row r="323" ht="25.5" customHeight="1">
      <c r="L323" s="36"/>
    </row>
    <row r="324" ht="25.5" customHeight="1">
      <c r="L324" s="36"/>
    </row>
    <row r="325" ht="25.5" customHeight="1">
      <c r="L325" s="36"/>
    </row>
    <row r="326" ht="25.5" customHeight="1">
      <c r="L326" s="36"/>
    </row>
    <row r="327" ht="25.5" customHeight="1">
      <c r="L327" s="36"/>
    </row>
    <row r="328" ht="25.5" customHeight="1">
      <c r="L328" s="36"/>
    </row>
    <row r="329" ht="25.5" customHeight="1">
      <c r="L329" s="36"/>
    </row>
    <row r="330" ht="25.5" customHeight="1">
      <c r="L330" s="36"/>
    </row>
    <row r="331" ht="25.5" customHeight="1">
      <c r="L331" s="36"/>
    </row>
    <row r="332" ht="25.5" customHeight="1">
      <c r="L332" s="36"/>
    </row>
    <row r="333" ht="25.5" customHeight="1">
      <c r="L333" s="36"/>
    </row>
    <row r="334" ht="25.5" customHeight="1">
      <c r="L334" s="36"/>
    </row>
    <row r="335" ht="25.5" customHeight="1">
      <c r="L335" s="36"/>
    </row>
    <row r="336" ht="25.5" customHeight="1">
      <c r="L336" s="36"/>
    </row>
    <row r="337" ht="25.5" customHeight="1">
      <c r="L337" s="36"/>
    </row>
    <row r="338" ht="25.5" customHeight="1">
      <c r="L338" s="36"/>
    </row>
    <row r="339" ht="25.5" customHeight="1">
      <c r="L339" s="36"/>
    </row>
    <row r="340" ht="25.5" customHeight="1">
      <c r="L340" s="36"/>
    </row>
    <row r="341" ht="25.5" customHeight="1">
      <c r="L341" s="36"/>
    </row>
    <row r="342" ht="25.5" customHeight="1">
      <c r="L342" s="36"/>
    </row>
    <row r="343" ht="25.5" customHeight="1">
      <c r="L343" s="36"/>
    </row>
    <row r="344" ht="25.5" customHeight="1">
      <c r="L344" s="36"/>
    </row>
    <row r="345" ht="25.5" customHeight="1">
      <c r="L345" s="36"/>
    </row>
    <row r="346" ht="25.5" customHeight="1">
      <c r="L346" s="36"/>
    </row>
    <row r="347" ht="25.5" customHeight="1">
      <c r="L347" s="36"/>
    </row>
    <row r="348" ht="25.5" customHeight="1">
      <c r="L348" s="36"/>
    </row>
    <row r="349" ht="25.5" customHeight="1">
      <c r="L349" s="36"/>
    </row>
    <row r="350" ht="25.5" customHeight="1">
      <c r="L350" s="36"/>
    </row>
    <row r="351" ht="25.5" customHeight="1">
      <c r="L351" s="36"/>
    </row>
    <row r="352" ht="25.5" customHeight="1">
      <c r="L352" s="36"/>
    </row>
    <row r="353" ht="25.5" customHeight="1">
      <c r="L353" s="36"/>
    </row>
    <row r="354" ht="25.5" customHeight="1">
      <c r="L354" s="36"/>
    </row>
    <row r="355" ht="25.5" customHeight="1">
      <c r="L355" s="36"/>
    </row>
    <row r="356" ht="25.5" customHeight="1">
      <c r="L356" s="36"/>
    </row>
    <row r="357" ht="25.5" customHeight="1">
      <c r="L357" s="36"/>
    </row>
    <row r="358" ht="25.5" customHeight="1">
      <c r="L358" s="36"/>
    </row>
    <row r="359" ht="25.5" customHeight="1">
      <c r="L359" s="36"/>
    </row>
    <row r="360" ht="25.5" customHeight="1">
      <c r="L360" s="36"/>
    </row>
    <row r="361" ht="25.5" customHeight="1">
      <c r="L361" s="36"/>
    </row>
    <row r="362" ht="25.5" customHeight="1">
      <c r="L362" s="36"/>
    </row>
    <row r="363" ht="25.5" customHeight="1">
      <c r="L363" s="36"/>
    </row>
    <row r="364" ht="25.5" customHeight="1">
      <c r="L364" s="36"/>
    </row>
    <row r="365" ht="25.5" customHeight="1">
      <c r="L365" s="36"/>
    </row>
    <row r="366" ht="25.5" customHeight="1">
      <c r="L366" s="36"/>
    </row>
    <row r="367" ht="25.5" customHeight="1">
      <c r="L367" s="36"/>
    </row>
    <row r="368" ht="25.5" customHeight="1">
      <c r="L368" s="36"/>
    </row>
    <row r="369" ht="25.5" customHeight="1">
      <c r="L369" s="36"/>
    </row>
    <row r="370" ht="25.5" customHeight="1">
      <c r="L370" s="36"/>
    </row>
    <row r="371" ht="25.5" customHeight="1">
      <c r="L371" s="36"/>
    </row>
    <row r="372" ht="25.5" customHeight="1">
      <c r="L372" s="36"/>
    </row>
    <row r="373" ht="25.5" customHeight="1">
      <c r="L373" s="36"/>
    </row>
    <row r="374" ht="25.5" customHeight="1">
      <c r="L374" s="36"/>
    </row>
    <row r="375" ht="25.5" customHeight="1">
      <c r="L375" s="36"/>
    </row>
    <row r="376" ht="25.5" customHeight="1">
      <c r="L376" s="36"/>
    </row>
    <row r="377" ht="25.5" customHeight="1">
      <c r="L377" s="36"/>
    </row>
    <row r="378" ht="25.5" customHeight="1">
      <c r="L378" s="36"/>
    </row>
    <row r="379" ht="25.5" customHeight="1">
      <c r="L379" s="36"/>
    </row>
    <row r="380" ht="25.5" customHeight="1">
      <c r="L380" s="36"/>
    </row>
    <row r="381" ht="25.5" customHeight="1">
      <c r="L381" s="36"/>
    </row>
    <row r="382" ht="25.5" customHeight="1">
      <c r="L382" s="36"/>
    </row>
    <row r="383" ht="25.5" customHeight="1">
      <c r="L383" s="36"/>
    </row>
    <row r="384" ht="25.5" customHeight="1">
      <c r="L384" s="36"/>
    </row>
    <row r="385" ht="25.5" customHeight="1">
      <c r="L385" s="36"/>
    </row>
    <row r="386" ht="25.5" customHeight="1">
      <c r="L386" s="36"/>
    </row>
    <row r="387" ht="25.5" customHeight="1">
      <c r="L387" s="36"/>
    </row>
    <row r="388" ht="25.5" customHeight="1">
      <c r="L388" s="36"/>
    </row>
    <row r="389" ht="25.5" customHeight="1">
      <c r="L389" s="36"/>
    </row>
    <row r="390" ht="25.5" customHeight="1">
      <c r="L390" s="36"/>
    </row>
    <row r="391" ht="25.5" customHeight="1">
      <c r="L391" s="36"/>
    </row>
    <row r="392" ht="25.5" customHeight="1">
      <c r="L392" s="36"/>
    </row>
    <row r="393" ht="25.5" customHeight="1">
      <c r="L393" s="36"/>
    </row>
    <row r="394" ht="25.5" customHeight="1">
      <c r="L394" s="36"/>
    </row>
    <row r="395" ht="25.5" customHeight="1">
      <c r="L395" s="36"/>
    </row>
    <row r="396" ht="25.5" customHeight="1">
      <c r="L396" s="36"/>
    </row>
    <row r="397" ht="25.5" customHeight="1">
      <c r="L397" s="36"/>
    </row>
    <row r="398" ht="25.5" customHeight="1">
      <c r="L398" s="36"/>
    </row>
    <row r="399" ht="25.5" customHeight="1">
      <c r="L399" s="36"/>
    </row>
    <row r="400" ht="25.5" customHeight="1">
      <c r="L400" s="36"/>
    </row>
    <row r="401" ht="25.5" customHeight="1">
      <c r="L401" s="36"/>
    </row>
    <row r="402" ht="25.5" customHeight="1">
      <c r="L402" s="36"/>
    </row>
    <row r="403" ht="25.5" customHeight="1">
      <c r="L403" s="36"/>
    </row>
    <row r="404" ht="25.5" customHeight="1">
      <c r="L404" s="36"/>
    </row>
    <row r="405" ht="25.5" customHeight="1">
      <c r="L405" s="36"/>
    </row>
    <row r="406" ht="25.5" customHeight="1">
      <c r="L406" s="36"/>
    </row>
    <row r="407" ht="25.5" customHeight="1">
      <c r="L407" s="36"/>
    </row>
    <row r="408" ht="25.5" customHeight="1">
      <c r="L408" s="36"/>
    </row>
    <row r="409" ht="25.5" customHeight="1">
      <c r="L409" s="36"/>
    </row>
    <row r="410" ht="25.5" customHeight="1">
      <c r="L410" s="36"/>
    </row>
    <row r="411" ht="25.5" customHeight="1">
      <c r="L411" s="36"/>
    </row>
    <row r="412" ht="25.5" customHeight="1">
      <c r="L412" s="36"/>
    </row>
    <row r="413" ht="25.5" customHeight="1">
      <c r="L413" s="36"/>
    </row>
    <row r="414" ht="25.5" customHeight="1">
      <c r="L414" s="36"/>
    </row>
    <row r="415" ht="25.5" customHeight="1">
      <c r="L415" s="36"/>
    </row>
    <row r="416" ht="25.5" customHeight="1">
      <c r="L416" s="36"/>
    </row>
    <row r="417" ht="25.5" customHeight="1">
      <c r="L417" s="36"/>
    </row>
    <row r="418" ht="25.5" customHeight="1">
      <c r="L418" s="36"/>
    </row>
    <row r="419" ht="25.5" customHeight="1">
      <c r="L419" s="36"/>
    </row>
    <row r="420" ht="25.5" customHeight="1">
      <c r="L420" s="36"/>
    </row>
    <row r="421" ht="25.5" customHeight="1">
      <c r="L421" s="36"/>
    </row>
    <row r="422" ht="25.5" customHeight="1">
      <c r="L422" s="36"/>
    </row>
    <row r="423" ht="25.5" customHeight="1">
      <c r="L423" s="36"/>
    </row>
    <row r="424" ht="25.5" customHeight="1">
      <c r="L424" s="36"/>
    </row>
    <row r="425" ht="25.5" customHeight="1">
      <c r="L425" s="36"/>
    </row>
    <row r="426" ht="25.5" customHeight="1">
      <c r="L426" s="36"/>
    </row>
    <row r="427" ht="25.5" customHeight="1">
      <c r="L427" s="36"/>
    </row>
    <row r="428" ht="25.5" customHeight="1">
      <c r="L428" s="36"/>
    </row>
    <row r="429" ht="25.5" customHeight="1">
      <c r="L429" s="36"/>
    </row>
    <row r="430" ht="25.5" customHeight="1">
      <c r="L430" s="36"/>
    </row>
    <row r="431" ht="25.5" customHeight="1">
      <c r="L431" s="36"/>
    </row>
    <row r="432" ht="25.5" customHeight="1">
      <c r="L432" s="36"/>
    </row>
    <row r="433" ht="25.5" customHeight="1">
      <c r="L433" s="36"/>
    </row>
    <row r="434" ht="25.5" customHeight="1">
      <c r="L434" s="36"/>
    </row>
    <row r="435" ht="25.5" customHeight="1">
      <c r="L435" s="36"/>
    </row>
    <row r="436" ht="25.5" customHeight="1">
      <c r="L436" s="36"/>
    </row>
    <row r="437" ht="25.5" customHeight="1">
      <c r="L437" s="36"/>
    </row>
    <row r="438" ht="25.5" customHeight="1">
      <c r="L438" s="36"/>
    </row>
    <row r="439" ht="25.5" customHeight="1">
      <c r="L439" s="36"/>
    </row>
    <row r="440" ht="25.5" customHeight="1">
      <c r="L440" s="36"/>
    </row>
    <row r="441" ht="25.5" customHeight="1">
      <c r="L441" s="36"/>
    </row>
    <row r="442" ht="25.5" customHeight="1">
      <c r="L442" s="36"/>
    </row>
    <row r="443" ht="25.5" customHeight="1">
      <c r="L443" s="36"/>
    </row>
    <row r="444" ht="25.5" customHeight="1">
      <c r="L444" s="36"/>
    </row>
    <row r="445" ht="25.5" customHeight="1">
      <c r="L445" s="36"/>
    </row>
    <row r="446" ht="25.5" customHeight="1">
      <c r="L446" s="36"/>
    </row>
    <row r="447" ht="25.5" customHeight="1">
      <c r="L447" s="36"/>
    </row>
    <row r="448" ht="25.5" customHeight="1">
      <c r="L448" s="36"/>
    </row>
    <row r="449" ht="25.5" customHeight="1">
      <c r="L449" s="36"/>
    </row>
    <row r="450" ht="25.5" customHeight="1">
      <c r="L450" s="36"/>
    </row>
    <row r="451" ht="25.5" customHeight="1">
      <c r="L451" s="36"/>
    </row>
    <row r="452" ht="25.5" customHeight="1">
      <c r="L452" s="36"/>
    </row>
    <row r="453" ht="25.5" customHeight="1">
      <c r="L453" s="36"/>
    </row>
    <row r="454" ht="25.5" customHeight="1">
      <c r="L454" s="36"/>
    </row>
    <row r="455" ht="25.5" customHeight="1">
      <c r="L455" s="36"/>
    </row>
    <row r="456" ht="25.5" customHeight="1">
      <c r="L456" s="36"/>
    </row>
    <row r="457" ht="25.5" customHeight="1">
      <c r="L457" s="36"/>
    </row>
    <row r="458" ht="25.5" customHeight="1">
      <c r="L458" s="36"/>
    </row>
    <row r="459" ht="25.5" customHeight="1">
      <c r="L459" s="36"/>
    </row>
    <row r="460" ht="25.5" customHeight="1">
      <c r="L460" s="36"/>
    </row>
    <row r="461" ht="25.5" customHeight="1">
      <c r="L461" s="36"/>
    </row>
    <row r="462" ht="25.5" customHeight="1">
      <c r="L462" s="36"/>
    </row>
    <row r="463" ht="25.5" customHeight="1">
      <c r="L463" s="36"/>
    </row>
    <row r="464" ht="25.5" customHeight="1">
      <c r="L464" s="36"/>
    </row>
    <row r="465" ht="25.5" customHeight="1">
      <c r="L465" s="36"/>
    </row>
    <row r="466" ht="25.5" customHeight="1">
      <c r="L466" s="36"/>
    </row>
    <row r="467" ht="25.5" customHeight="1">
      <c r="L467" s="36"/>
    </row>
    <row r="468" ht="25.5" customHeight="1">
      <c r="L468" s="36"/>
    </row>
    <row r="469" ht="25.5" customHeight="1">
      <c r="L469" s="36"/>
    </row>
    <row r="470" ht="25.5" customHeight="1">
      <c r="L470" s="36"/>
    </row>
    <row r="471" ht="25.5" customHeight="1">
      <c r="L471" s="36"/>
    </row>
    <row r="472" ht="25.5" customHeight="1">
      <c r="L472" s="36"/>
    </row>
    <row r="473" ht="25.5" customHeight="1">
      <c r="L473" s="36"/>
    </row>
    <row r="474" ht="25.5" customHeight="1">
      <c r="L474" s="36"/>
    </row>
    <row r="475" ht="25.5" customHeight="1">
      <c r="L475" s="36"/>
    </row>
    <row r="476" ht="25.5" customHeight="1">
      <c r="L476" s="36"/>
    </row>
    <row r="477" ht="25.5" customHeight="1">
      <c r="L477" s="36"/>
    </row>
    <row r="478" ht="25.5" customHeight="1">
      <c r="L478" s="36"/>
    </row>
    <row r="479" ht="25.5" customHeight="1">
      <c r="L479" s="36"/>
    </row>
    <row r="480" ht="25.5" customHeight="1">
      <c r="L480" s="36"/>
    </row>
    <row r="481" ht="25.5" customHeight="1">
      <c r="L481" s="36"/>
    </row>
    <row r="482" ht="25.5" customHeight="1">
      <c r="L482" s="36"/>
    </row>
    <row r="483" ht="25.5" customHeight="1">
      <c r="L483" s="36"/>
    </row>
    <row r="484" ht="25.5" customHeight="1">
      <c r="L484" s="36"/>
    </row>
    <row r="485" ht="25.5" customHeight="1">
      <c r="L485" s="36"/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3"/>
  <sheetViews>
    <sheetView showGridLines="0" zoomScale="75" zoomScaleNormal="75" zoomScaleSheetLayoutView="67" workbookViewId="0" topLeftCell="A1">
      <selection activeCell="A1" sqref="A1"/>
    </sheetView>
  </sheetViews>
  <sheetFormatPr defaultColWidth="9.77734375" defaultRowHeight="25.5" customHeight="1"/>
  <cols>
    <col min="1" max="1" width="2.77734375" style="5" customWidth="1"/>
    <col min="2" max="2" width="5.3359375" style="5" customWidth="1"/>
    <col min="3" max="3" width="3.77734375" style="5" customWidth="1"/>
    <col min="4" max="4" width="7.88671875" style="5" customWidth="1"/>
    <col min="5" max="10" width="9.77734375" style="5" customWidth="1"/>
    <col min="11" max="12" width="11.77734375" style="5" customWidth="1"/>
    <col min="13" max="13" width="11.77734375" style="38" customWidth="1"/>
    <col min="14" max="15" width="13.99609375" style="5" customWidth="1"/>
    <col min="16" max="16384" width="9.77734375" style="5" customWidth="1"/>
  </cols>
  <sheetData>
    <row r="1" spans="1:14" s="3" customFormat="1" ht="25.5" customHeight="1">
      <c r="A1" s="49" t="s">
        <v>85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6"/>
      <c r="N1" s="2"/>
    </row>
    <row r="2" spans="13:15" ht="25.5" customHeight="1">
      <c r="M2" s="382" t="s">
        <v>29</v>
      </c>
      <c r="N2" s="382"/>
      <c r="O2" s="55"/>
    </row>
    <row r="3" spans="13:15" ht="25.5" customHeight="1">
      <c r="M3" s="5"/>
      <c r="N3" s="52" t="s">
        <v>171</v>
      </c>
      <c r="O3" s="140" t="s">
        <v>60</v>
      </c>
    </row>
    <row r="4" spans="1:15" ht="25.5" customHeight="1" thickBot="1">
      <c r="A4" s="150" t="s">
        <v>30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99" t="s">
        <v>120</v>
      </c>
      <c r="N4" s="100" t="s">
        <v>65</v>
      </c>
      <c r="O4" s="100" t="s">
        <v>65</v>
      </c>
    </row>
    <row r="5" spans="1:15" ht="25.5" customHeight="1">
      <c r="A5" s="130" t="s">
        <v>79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2"/>
      <c r="N5" s="143"/>
      <c r="O5" s="143"/>
    </row>
    <row r="6" spans="2:15" ht="25.5" customHeight="1">
      <c r="B6" s="5" t="s">
        <v>31</v>
      </c>
      <c r="M6" s="267">
        <v>36722</v>
      </c>
      <c r="N6" s="108">
        <v>46426</v>
      </c>
      <c r="O6" s="108">
        <v>40948</v>
      </c>
    </row>
    <row r="7" spans="2:15" ht="25.5" customHeight="1">
      <c r="B7" s="5" t="s">
        <v>32</v>
      </c>
      <c r="M7" s="267">
        <v>61220</v>
      </c>
      <c r="N7" s="108">
        <f>54206+511</f>
        <v>54717</v>
      </c>
      <c r="O7" s="108">
        <v>59181</v>
      </c>
    </row>
    <row r="8" spans="2:15" ht="25.5" customHeight="1">
      <c r="B8" s="5" t="s">
        <v>33</v>
      </c>
      <c r="M8" s="267">
        <v>10376</v>
      </c>
      <c r="N8" s="108">
        <v>10347</v>
      </c>
      <c r="O8" s="108">
        <v>10487</v>
      </c>
    </row>
    <row r="9" spans="2:15" ht="25.5" customHeight="1">
      <c r="B9" s="5" t="s">
        <v>34</v>
      </c>
      <c r="M9" s="267">
        <v>4510</v>
      </c>
      <c r="N9" s="108">
        <v>4701</v>
      </c>
      <c r="O9" s="108">
        <v>4176</v>
      </c>
    </row>
    <row r="10" spans="1:15" ht="25.5" customHeight="1">
      <c r="A10" s="20"/>
      <c r="B10" s="20" t="s">
        <v>80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75">
        <v>5573</v>
      </c>
      <c r="N10" s="78">
        <v>4552</v>
      </c>
      <c r="O10" s="78">
        <v>5110</v>
      </c>
    </row>
    <row r="11" spans="1:15" ht="25.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71">
        <f>SUM(M6:M10)</f>
        <v>118401</v>
      </c>
      <c r="N11" s="35">
        <f>SUM(N6:N10)</f>
        <v>120743</v>
      </c>
      <c r="O11" s="35">
        <f>SUM(O6:O10)</f>
        <v>119902</v>
      </c>
    </row>
    <row r="12" spans="1:15" ht="25.5" customHeight="1">
      <c r="A12" s="5" t="s">
        <v>35</v>
      </c>
      <c r="M12" s="267">
        <v>16918</v>
      </c>
      <c r="N12" s="108">
        <v>18290</v>
      </c>
      <c r="O12" s="108">
        <v>17453</v>
      </c>
    </row>
    <row r="13" spans="1:15" ht="25.5" customHeight="1">
      <c r="A13" s="5" t="s">
        <v>50</v>
      </c>
      <c r="M13" s="267">
        <v>10569</v>
      </c>
      <c r="N13" s="108">
        <v>8690</v>
      </c>
      <c r="O13" s="108">
        <v>8972</v>
      </c>
    </row>
    <row r="14" spans="1:15" ht="25.5" customHeight="1">
      <c r="A14" s="4" t="s">
        <v>62</v>
      </c>
      <c r="J14" s="4"/>
      <c r="K14" s="4"/>
      <c r="L14" s="4"/>
      <c r="M14" s="113">
        <v>3222</v>
      </c>
      <c r="N14" s="35">
        <v>3139</v>
      </c>
      <c r="O14" s="108">
        <v>3204</v>
      </c>
    </row>
    <row r="15" spans="1:15" ht="25.5" customHeight="1">
      <c r="A15" s="5" t="s">
        <v>46</v>
      </c>
      <c r="M15" s="134">
        <v>1637</v>
      </c>
      <c r="N15" s="108">
        <v>1706</v>
      </c>
      <c r="O15" s="108">
        <v>1687</v>
      </c>
    </row>
    <row r="16" spans="1:15" ht="25.5" customHeight="1">
      <c r="A16" s="5" t="s">
        <v>105</v>
      </c>
      <c r="M16" s="134">
        <v>-2055</v>
      </c>
      <c r="N16" s="108">
        <f>-1419-178</f>
        <v>-1597</v>
      </c>
      <c r="O16" s="108">
        <f>-1980-172</f>
        <v>-2152</v>
      </c>
    </row>
    <row r="17" spans="1:15" ht="25.5" customHeight="1">
      <c r="A17" s="5" t="s">
        <v>81</v>
      </c>
      <c r="J17" s="4"/>
      <c r="K17" s="4"/>
      <c r="L17" s="4"/>
      <c r="M17" s="113">
        <f>-6021/1.5243</f>
        <v>-3950.0098405825624</v>
      </c>
      <c r="N17" s="35">
        <v>-3231</v>
      </c>
      <c r="O17" s="35">
        <f>-3394-327</f>
        <v>-3721</v>
      </c>
    </row>
    <row r="18" spans="1:15" ht="25.5" customHeight="1">
      <c r="A18" s="5" t="s">
        <v>135</v>
      </c>
      <c r="J18" s="4"/>
      <c r="K18" s="4"/>
      <c r="L18" s="326"/>
      <c r="M18" s="113">
        <v>-1397</v>
      </c>
      <c r="N18" s="35">
        <v>-511</v>
      </c>
      <c r="O18" s="35">
        <v>-1330</v>
      </c>
    </row>
    <row r="19" spans="1:15" ht="25.5" customHeight="1">
      <c r="A19" s="5" t="s">
        <v>136</v>
      </c>
      <c r="J19" s="4"/>
      <c r="K19" s="4"/>
      <c r="L19" s="4"/>
      <c r="M19" s="113">
        <v>-1564</v>
      </c>
      <c r="N19" s="35">
        <v>-2297</v>
      </c>
      <c r="O19" s="35">
        <v>-2005</v>
      </c>
    </row>
    <row r="20" spans="1:15" ht="25.5" customHeight="1">
      <c r="A20" s="5" t="s">
        <v>63</v>
      </c>
      <c r="J20" s="4"/>
      <c r="K20" s="4"/>
      <c r="L20" s="4"/>
      <c r="M20" s="113">
        <v>-178</v>
      </c>
      <c r="N20" s="35">
        <v>-172</v>
      </c>
      <c r="O20" s="35">
        <v>-332</v>
      </c>
    </row>
    <row r="21" spans="1:15" ht="25.5" customHeight="1">
      <c r="A21" s="20" t="s">
        <v>288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109">
        <v>-283</v>
      </c>
      <c r="N21" s="78">
        <f>-325+323+24-183</f>
        <v>-161</v>
      </c>
      <c r="O21" s="77">
        <f>-84+19+327</f>
        <v>262</v>
      </c>
    </row>
    <row r="22" spans="13:15" ht="25.5" customHeight="1">
      <c r="M22" s="134">
        <f>SUM(M11:M21)</f>
        <v>141319.99015941744</v>
      </c>
      <c r="N22" s="108">
        <f>SUM(N11:N21)</f>
        <v>144599</v>
      </c>
      <c r="O22" s="108">
        <f>SUM(O11:O21)</f>
        <v>141940</v>
      </c>
    </row>
    <row r="23" spans="1:15" ht="25.5" customHeight="1">
      <c r="A23" s="5" t="s">
        <v>202</v>
      </c>
      <c r="M23" s="134"/>
      <c r="N23" s="332"/>
      <c r="O23" s="108"/>
    </row>
    <row r="24" spans="2:15" ht="25.5" customHeight="1">
      <c r="B24" s="5" t="s">
        <v>67</v>
      </c>
      <c r="M24" s="134">
        <v>-87363</v>
      </c>
      <c r="N24" s="108">
        <v>-83328</v>
      </c>
      <c r="O24" s="108">
        <v>-85583</v>
      </c>
    </row>
    <row r="25" spans="2:15" ht="25.5" customHeight="1">
      <c r="B25" s="5" t="s">
        <v>72</v>
      </c>
      <c r="M25" s="134">
        <v>-24278</v>
      </c>
      <c r="N25" s="108">
        <v>-25409</v>
      </c>
      <c r="O25" s="108">
        <v>-25055</v>
      </c>
    </row>
    <row r="26" spans="2:15" ht="25.5" customHeight="1">
      <c r="B26" s="5" t="s">
        <v>14</v>
      </c>
      <c r="M26" s="134">
        <v>-5431</v>
      </c>
      <c r="N26" s="108">
        <v>-4622</v>
      </c>
      <c r="O26" s="108">
        <v>-4941</v>
      </c>
    </row>
    <row r="27" spans="1:15" ht="25.5" customHeight="1">
      <c r="A27" s="20"/>
      <c r="B27" s="20" t="s">
        <v>54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63">
        <v>-675</v>
      </c>
      <c r="N27" s="110">
        <v>-614</v>
      </c>
      <c r="O27" s="110">
        <v>-634</v>
      </c>
    </row>
    <row r="28" spans="13:15" ht="25.5" customHeight="1">
      <c r="M28" s="134">
        <f>SUM(M24:M27)</f>
        <v>-117747</v>
      </c>
      <c r="N28" s="108">
        <f>SUM(N24:N27)</f>
        <v>-113973</v>
      </c>
      <c r="O28" s="145">
        <f>SUM(O24:O27)</f>
        <v>-116213</v>
      </c>
    </row>
    <row r="29" spans="1:15" ht="25.5" customHeight="1">
      <c r="A29" s="5" t="s">
        <v>137</v>
      </c>
      <c r="M29" s="134">
        <v>-9303</v>
      </c>
      <c r="N29" s="108">
        <v>-17992</v>
      </c>
      <c r="O29" s="145">
        <v>-13202</v>
      </c>
    </row>
    <row r="30" spans="1:15" ht="25.5" customHeight="1">
      <c r="A30" s="20" t="s">
        <v>36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109">
        <v>3945</v>
      </c>
      <c r="N30" s="78">
        <v>4715</v>
      </c>
      <c r="O30" s="78">
        <v>4200</v>
      </c>
    </row>
    <row r="31" spans="1:16" ht="25.5" customHeight="1">
      <c r="A31" s="5" t="s">
        <v>112</v>
      </c>
      <c r="F31" s="12"/>
      <c r="M31" s="134"/>
      <c r="N31" s="108"/>
      <c r="O31" s="108"/>
      <c r="P31" s="60"/>
    </row>
    <row r="32" spans="2:15" ht="25.5" customHeight="1">
      <c r="B32" s="5" t="s">
        <v>113</v>
      </c>
      <c r="F32" s="12"/>
      <c r="M32" s="267">
        <f>SUM(M28:M30)</f>
        <v>-123105</v>
      </c>
      <c r="N32" s="145">
        <f>SUM(N28:N30)</f>
        <v>-127250</v>
      </c>
      <c r="O32" s="145">
        <f>SUM(O28:O30)</f>
        <v>-125215</v>
      </c>
    </row>
    <row r="33" spans="1:15" ht="25.5" customHeight="1">
      <c r="A33" s="5" t="s">
        <v>91</v>
      </c>
      <c r="F33" s="12"/>
      <c r="G33" s="4"/>
      <c r="H33" s="4"/>
      <c r="I33" s="4"/>
      <c r="J33" s="4"/>
      <c r="M33" s="134">
        <v>-10045</v>
      </c>
      <c r="N33" s="108">
        <f>-8172</f>
        <v>-8172</v>
      </c>
      <c r="O33" s="145">
        <f>-8333-124</f>
        <v>-8457</v>
      </c>
    </row>
    <row r="34" spans="1:15" s="4" customFormat="1" ht="25.5" customHeight="1">
      <c r="A34" s="20" t="s">
        <v>64</v>
      </c>
      <c r="B34" s="20"/>
      <c r="C34" s="20"/>
      <c r="D34" s="20"/>
      <c r="E34" s="20"/>
      <c r="F34" s="19"/>
      <c r="G34" s="20"/>
      <c r="H34" s="20"/>
      <c r="I34" s="20"/>
      <c r="J34" s="20"/>
      <c r="K34" s="20"/>
      <c r="L34" s="20"/>
      <c r="M34" s="109">
        <v>-117</v>
      </c>
      <c r="N34" s="78">
        <v>-124</v>
      </c>
      <c r="O34" s="77">
        <v>-118</v>
      </c>
    </row>
    <row r="35" spans="6:15" s="4" customFormat="1" ht="12" customHeight="1">
      <c r="F35" s="27"/>
      <c r="M35" s="113"/>
      <c r="N35" s="35"/>
      <c r="O35" s="72"/>
    </row>
    <row r="36" spans="1:15" ht="25.5" customHeight="1">
      <c r="A36" s="20" t="s">
        <v>37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75">
        <f>SUM(M22,M32,M33,M34)</f>
        <v>8052.990159417444</v>
      </c>
      <c r="N36" s="77">
        <f>SUM(N22,N32,N33,N34)</f>
        <v>9053</v>
      </c>
      <c r="O36" s="77">
        <f>SUM(O22,O32,O33,O34)</f>
        <v>8150</v>
      </c>
    </row>
    <row r="37" spans="1:15" ht="25.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4"/>
      <c r="N37" s="146"/>
      <c r="O37" s="146"/>
    </row>
    <row r="38" spans="1:15" ht="25.5" customHeight="1">
      <c r="A38" s="279" t="s">
        <v>83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333"/>
      <c r="N38" s="168"/>
      <c r="O38" s="168"/>
    </row>
    <row r="39" spans="1:27" s="4" customFormat="1" ht="25.5" customHeight="1">
      <c r="A39" s="5" t="s">
        <v>38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268">
        <v>100</v>
      </c>
      <c r="N39" s="149">
        <v>100</v>
      </c>
      <c r="O39" s="149">
        <v>100</v>
      </c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15" ht="25.5" customHeight="1">
      <c r="A40" s="5" t="s">
        <v>39</v>
      </c>
      <c r="M40" s="268">
        <v>541</v>
      </c>
      <c r="N40" s="149">
        <v>524</v>
      </c>
      <c r="O40" s="149">
        <v>533</v>
      </c>
    </row>
    <row r="41" spans="1:15" ht="25.5" customHeight="1">
      <c r="A41" s="20" t="s">
        <v>40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69">
        <v>3467</v>
      </c>
      <c r="N41" s="135">
        <v>3714</v>
      </c>
      <c r="O41" s="135">
        <v>3317</v>
      </c>
    </row>
    <row r="42" spans="1:15" ht="25.5" customHeight="1">
      <c r="A42" s="5" t="s">
        <v>203</v>
      </c>
      <c r="M42" s="268">
        <f>SUM(M39:M41)</f>
        <v>4108</v>
      </c>
      <c r="N42" s="149">
        <f>SUM(N39:N41)</f>
        <v>4338</v>
      </c>
      <c r="O42" s="149">
        <f>SUM(O39:O41)</f>
        <v>3950</v>
      </c>
    </row>
    <row r="43" spans="1:15" s="4" customFormat="1" ht="25.5" customHeight="1">
      <c r="A43" s="20" t="s">
        <v>41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69">
        <v>3945</v>
      </c>
      <c r="N43" s="135">
        <v>4715</v>
      </c>
      <c r="O43" s="135">
        <v>4200</v>
      </c>
    </row>
    <row r="44" spans="1:15" ht="11.2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343"/>
      <c r="N44" s="344"/>
      <c r="O44" s="344"/>
    </row>
    <row r="45" spans="1:27" s="4" customFormat="1" ht="25.5" customHeight="1">
      <c r="A45" s="20" t="s">
        <v>82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69">
        <f>SUM(M42:M43)</f>
        <v>8053</v>
      </c>
      <c r="N45" s="135">
        <f>SUM(N42:N43)</f>
        <v>9053</v>
      </c>
      <c r="O45" s="135">
        <f>SUM(O42:O43)</f>
        <v>8150</v>
      </c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3:15" ht="25.5" customHeight="1">
      <c r="M46" s="55"/>
      <c r="N46" s="55"/>
      <c r="O46" s="55"/>
    </row>
    <row r="47" spans="1:18" ht="25.5" customHeight="1">
      <c r="A47" s="38" t="s">
        <v>111</v>
      </c>
      <c r="M47" s="5"/>
      <c r="P47" s="55"/>
      <c r="Q47" s="55"/>
      <c r="R47" s="55"/>
    </row>
    <row r="48" spans="1:18" ht="25.5" customHeight="1">
      <c r="A48" s="151"/>
      <c r="B48" s="5" t="s">
        <v>176</v>
      </c>
      <c r="M48" s="5"/>
      <c r="P48" s="55"/>
      <c r="Q48" s="55"/>
      <c r="R48" s="55"/>
    </row>
    <row r="49" spans="1:18" ht="25.5" customHeight="1">
      <c r="A49" s="12"/>
      <c r="B49" s="12" t="s">
        <v>263</v>
      </c>
      <c r="D49" s="12"/>
      <c r="E49" s="12"/>
      <c r="F49" s="12"/>
      <c r="G49" s="12"/>
      <c r="H49" s="12"/>
      <c r="I49" s="12"/>
      <c r="J49" s="12"/>
      <c r="M49" s="5"/>
      <c r="N49" s="126"/>
      <c r="O49" s="147"/>
      <c r="P49" s="57"/>
      <c r="Q49" s="55"/>
      <c r="R49" s="55"/>
    </row>
    <row r="50" spans="2:16" ht="25.5" customHeight="1">
      <c r="B50" s="5" t="s">
        <v>289</v>
      </c>
      <c r="M50" s="5"/>
      <c r="P50" s="38"/>
    </row>
    <row r="51" spans="2:16" ht="25.5" customHeight="1">
      <c r="B51" s="5" t="s">
        <v>264</v>
      </c>
      <c r="M51" s="5"/>
      <c r="P51" s="38"/>
    </row>
    <row r="52" spans="2:16" ht="25.5" customHeight="1">
      <c r="B52" s="256" t="s">
        <v>310</v>
      </c>
      <c r="M52" s="5"/>
      <c r="P52" s="38"/>
    </row>
    <row r="53" ht="25.5" customHeight="1">
      <c r="B53" s="5" t="s">
        <v>311</v>
      </c>
    </row>
    <row r="59" ht="25.5" customHeight="1">
      <c r="M59" s="5"/>
    </row>
    <row r="60" spans="1:13" ht="25.5" customHeight="1">
      <c r="A60" s="38"/>
      <c r="M60" s="5"/>
    </row>
    <row r="61" ht="25.5" customHeight="1">
      <c r="M61" s="5"/>
    </row>
    <row r="62" spans="1:13" ht="25.5" customHeight="1">
      <c r="A62" s="38"/>
      <c r="M62" s="5"/>
    </row>
    <row r="63" spans="1:13" ht="25.5" customHeight="1">
      <c r="A63" s="38"/>
      <c r="M63" s="5"/>
    </row>
    <row r="64" ht="25.5" customHeight="1">
      <c r="M64" s="5"/>
    </row>
    <row r="65" ht="25.5" customHeight="1">
      <c r="M65" s="5"/>
    </row>
    <row r="66" ht="25.5" customHeight="1">
      <c r="M66" s="5"/>
    </row>
    <row r="67" ht="25.5" customHeight="1">
      <c r="M67" s="5"/>
    </row>
    <row r="68" ht="25.5" customHeight="1">
      <c r="M68" s="5"/>
    </row>
    <row r="69" ht="25.5" customHeight="1">
      <c r="M69" s="5"/>
    </row>
    <row r="70" ht="25.5" customHeight="1">
      <c r="M70" s="5"/>
    </row>
    <row r="71" ht="25.5" customHeight="1">
      <c r="M71" s="5"/>
    </row>
    <row r="72" ht="25.5" customHeight="1">
      <c r="M72" s="5"/>
    </row>
    <row r="73" ht="25.5" customHeight="1">
      <c r="M73" s="5"/>
    </row>
    <row r="74" ht="25.5" customHeight="1">
      <c r="M74" s="5"/>
    </row>
    <row r="75" ht="25.5" customHeight="1">
      <c r="M75" s="5"/>
    </row>
    <row r="76" ht="25.5" customHeight="1">
      <c r="M76" s="5"/>
    </row>
    <row r="77" ht="25.5" customHeight="1">
      <c r="M77" s="5"/>
    </row>
    <row r="78" ht="25.5" customHeight="1">
      <c r="M78" s="5"/>
    </row>
    <row r="79" ht="25.5" customHeight="1">
      <c r="M79" s="5"/>
    </row>
    <row r="80" ht="25.5" customHeight="1">
      <c r="M80" s="5"/>
    </row>
    <row r="81" ht="25.5" customHeight="1">
      <c r="M81" s="5"/>
    </row>
    <row r="82" ht="25.5" customHeight="1">
      <c r="M82" s="5"/>
    </row>
    <row r="83" ht="25.5" customHeight="1">
      <c r="M83" s="5"/>
    </row>
    <row r="84" ht="25.5" customHeight="1">
      <c r="M84" s="5"/>
    </row>
    <row r="85" ht="25.5" customHeight="1">
      <c r="M85" s="5"/>
    </row>
    <row r="86" ht="25.5" customHeight="1">
      <c r="M86" s="5"/>
    </row>
    <row r="87" ht="25.5" customHeight="1">
      <c r="M87" s="5"/>
    </row>
    <row r="88" ht="25.5" customHeight="1">
      <c r="M88" s="5"/>
    </row>
    <row r="89" ht="25.5" customHeight="1">
      <c r="M89" s="5"/>
    </row>
    <row r="90" ht="25.5" customHeight="1">
      <c r="M90" s="5"/>
    </row>
    <row r="91" ht="25.5" customHeight="1">
      <c r="M91" s="5"/>
    </row>
    <row r="92" ht="25.5" customHeight="1">
      <c r="M92" s="5"/>
    </row>
    <row r="93" ht="25.5" customHeight="1">
      <c r="M93" s="5"/>
    </row>
  </sheetData>
  <mergeCells count="1">
    <mergeCell ref="M2:N2"/>
  </mergeCells>
  <printOptions/>
  <pageMargins left="0.75" right="0.75" top="1" bottom="1" header="0.5" footer="0.5"/>
  <pageSetup fitToHeight="1" fitToWidth="1" horizontalDpi="600" verticalDpi="600" orientation="portrait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R52"/>
  <sheetViews>
    <sheetView showGridLines="0" zoomScale="75" zoomScaleNormal="75" zoomScaleSheetLayoutView="63" workbookViewId="0" topLeftCell="A1">
      <selection activeCell="A1" sqref="A1"/>
    </sheetView>
  </sheetViews>
  <sheetFormatPr defaultColWidth="8.88671875" defaultRowHeight="25.5" customHeight="1"/>
  <cols>
    <col min="1" max="1" width="3.4453125" style="5" customWidth="1"/>
    <col min="2" max="8" width="8.88671875" style="5" customWidth="1"/>
    <col min="9" max="9" width="9.77734375" style="5" customWidth="1"/>
    <col min="10" max="10" width="8.21484375" style="5" bestFit="1" customWidth="1"/>
    <col min="11" max="11" width="4.3359375" style="5" customWidth="1"/>
    <col min="12" max="12" width="11.77734375" style="5" customWidth="1"/>
    <col min="13" max="13" width="11.77734375" style="102" customWidth="1"/>
    <col min="14" max="14" width="11.77734375" style="55" customWidth="1"/>
    <col min="15" max="15" width="6.5546875" style="4" customWidth="1"/>
    <col min="16" max="16" width="10.21484375" style="5" customWidth="1"/>
    <col min="17" max="16384" width="8.88671875" style="5" customWidth="1"/>
  </cols>
  <sheetData>
    <row r="1" spans="1:17" ht="25.5" customHeight="1">
      <c r="A1" s="49" t="s">
        <v>85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O1" s="152"/>
      <c r="P1" s="4"/>
      <c r="Q1" s="13"/>
    </row>
    <row r="2" spans="1:17" ht="25.5" customHeight="1">
      <c r="A2" s="9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61" t="s">
        <v>204</v>
      </c>
      <c r="M2" s="55"/>
      <c r="O2" s="152"/>
      <c r="P2" s="4"/>
      <c r="Q2" s="13"/>
    </row>
    <row r="3" spans="1:18" ht="25.5" customHeight="1">
      <c r="A3" s="9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61" t="s">
        <v>13</v>
      </c>
      <c r="M3" s="61"/>
      <c r="O3" s="61"/>
      <c r="P3" s="152"/>
      <c r="Q3" s="4"/>
      <c r="R3" s="13"/>
    </row>
    <row r="4" spans="1:16" ht="25.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383" t="s">
        <v>171</v>
      </c>
      <c r="M4" s="383"/>
      <c r="N4" s="55" t="s">
        <v>195</v>
      </c>
      <c r="O4" s="5"/>
      <c r="P4" s="4"/>
    </row>
    <row r="5" spans="1:16" ht="25.5" customHeight="1" thickBot="1">
      <c r="A5" s="131" t="s">
        <v>59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99" t="s">
        <v>120</v>
      </c>
      <c r="M5" s="100" t="s">
        <v>65</v>
      </c>
      <c r="N5" s="100" t="s">
        <v>65</v>
      </c>
      <c r="O5" s="5"/>
      <c r="P5" s="4"/>
    </row>
    <row r="6" spans="1:16" ht="25.5" customHeight="1">
      <c r="A6" s="5" t="s">
        <v>287</v>
      </c>
      <c r="L6" s="322">
        <v>201</v>
      </c>
      <c r="M6" s="287">
        <v>256</v>
      </c>
      <c r="N6" s="287">
        <v>-217</v>
      </c>
      <c r="O6" s="5"/>
      <c r="P6" s="4"/>
    </row>
    <row r="7" spans="1:16" ht="25.5" customHeight="1">
      <c r="A7" s="5" t="s">
        <v>21</v>
      </c>
      <c r="L7" s="322">
        <v>-139</v>
      </c>
      <c r="M7" s="287">
        <v>167</v>
      </c>
      <c r="N7" s="287">
        <v>53</v>
      </c>
      <c r="O7" s="5"/>
      <c r="P7" s="4"/>
    </row>
    <row r="8" spans="1:16" ht="25.5" customHeight="1">
      <c r="A8" s="5" t="s">
        <v>19</v>
      </c>
      <c r="L8" s="322">
        <v>19</v>
      </c>
      <c r="M8" s="287">
        <v>26</v>
      </c>
      <c r="N8" s="287">
        <v>42</v>
      </c>
      <c r="O8" s="5"/>
      <c r="P8" s="4"/>
    </row>
    <row r="9" spans="1:16" ht="25.5" customHeight="1">
      <c r="A9" s="20" t="s">
        <v>18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323">
        <v>-178</v>
      </c>
      <c r="M9" s="292">
        <v>-172</v>
      </c>
      <c r="N9" s="292">
        <v>-504</v>
      </c>
      <c r="O9" s="5"/>
      <c r="P9" s="4"/>
    </row>
    <row r="10" spans="1:16" ht="25.5" customHeight="1">
      <c r="A10" s="29" t="s">
        <v>205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324">
        <f>SUM(L6:L9)</f>
        <v>-97</v>
      </c>
      <c r="M10" s="292">
        <f>SUM(M6:M9)</f>
        <v>277</v>
      </c>
      <c r="N10" s="292">
        <f>SUM(N6:N9)</f>
        <v>-626</v>
      </c>
      <c r="O10" s="5"/>
      <c r="P10" s="4"/>
    </row>
    <row r="11" spans="1:16" ht="25.5" customHeight="1">
      <c r="A11" s="4" t="s">
        <v>22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18"/>
      <c r="M11" s="282"/>
      <c r="N11" s="129"/>
      <c r="O11" s="5"/>
      <c r="P11" s="4"/>
    </row>
    <row r="12" spans="1:16" ht="25.5" customHeight="1">
      <c r="A12" s="4"/>
      <c r="B12" s="4" t="s">
        <v>138</v>
      </c>
      <c r="C12" s="4"/>
      <c r="D12" s="4"/>
      <c r="E12" s="4"/>
      <c r="F12" s="4"/>
      <c r="G12" s="4"/>
      <c r="H12" s="4"/>
      <c r="I12" s="4"/>
      <c r="J12" s="4"/>
      <c r="K12" s="4"/>
      <c r="L12" s="322">
        <v>8150</v>
      </c>
      <c r="M12" s="282">
        <v>8833</v>
      </c>
      <c r="N12" s="287">
        <v>8833</v>
      </c>
      <c r="O12" s="5"/>
      <c r="P12" s="4"/>
    </row>
    <row r="13" spans="1:16" ht="25.5" customHeight="1">
      <c r="A13" s="20"/>
      <c r="B13" s="20" t="s">
        <v>139</v>
      </c>
      <c r="C13" s="20"/>
      <c r="D13" s="20"/>
      <c r="E13" s="20"/>
      <c r="F13" s="20"/>
      <c r="G13" s="20"/>
      <c r="H13" s="20"/>
      <c r="I13" s="20"/>
      <c r="J13" s="20"/>
      <c r="K13" s="20"/>
      <c r="L13" s="263" t="s">
        <v>165</v>
      </c>
      <c r="M13" s="369">
        <v>-57</v>
      </c>
      <c r="N13" s="292">
        <v>-57</v>
      </c>
      <c r="O13" s="5"/>
      <c r="P13" s="4"/>
    </row>
    <row r="14" spans="1:14" s="4" customFormat="1" ht="25.5" customHeight="1">
      <c r="A14" s="20"/>
      <c r="B14" s="20" t="s">
        <v>140</v>
      </c>
      <c r="C14" s="20"/>
      <c r="D14" s="20"/>
      <c r="E14" s="20"/>
      <c r="F14" s="20"/>
      <c r="G14" s="20"/>
      <c r="H14" s="20"/>
      <c r="I14" s="20"/>
      <c r="J14" s="20"/>
      <c r="K14" s="20"/>
      <c r="L14" s="323">
        <f>SUM(L12:L13)</f>
        <v>8150</v>
      </c>
      <c r="M14" s="260">
        <f>SUM(M12:M13)</f>
        <v>8776</v>
      </c>
      <c r="N14" s="292">
        <f>SUM(N12:N13)</f>
        <v>8776</v>
      </c>
    </row>
    <row r="15" spans="1:16" ht="11.2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322"/>
      <c r="M15" s="282"/>
      <c r="N15" s="287"/>
      <c r="O15" s="5"/>
      <c r="P15" s="4"/>
    </row>
    <row r="16" spans="1:16" ht="25.5" customHeight="1">
      <c r="A16" s="20" t="s">
        <v>23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323">
        <f>L14+L10</f>
        <v>8053</v>
      </c>
      <c r="M16" s="259">
        <f>M14+M10</f>
        <v>9053</v>
      </c>
      <c r="N16" s="292">
        <f>N14+N10</f>
        <v>8150</v>
      </c>
      <c r="O16" s="5"/>
      <c r="P16" s="4"/>
    </row>
    <row r="17" spans="1:16" ht="25.5" customHeight="1">
      <c r="A17" s="101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29"/>
      <c r="N17" s="129"/>
      <c r="O17" s="5"/>
      <c r="P17" s="4"/>
    </row>
    <row r="18" spans="1:16" ht="25.5" customHeight="1">
      <c r="A18" s="101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29"/>
      <c r="N18" s="129"/>
      <c r="O18" s="5"/>
      <c r="P18" s="4"/>
    </row>
    <row r="19" spans="1:16" ht="25.5" customHeight="1">
      <c r="A19" s="294" t="s">
        <v>88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63"/>
      <c r="M19" s="281"/>
      <c r="N19" s="281"/>
      <c r="O19" s="5"/>
      <c r="P19" s="4"/>
    </row>
    <row r="20" spans="1:16" ht="25.5" customHeight="1">
      <c r="A20" s="284" t="s">
        <v>177</v>
      </c>
      <c r="B20" s="284"/>
      <c r="C20" s="285"/>
      <c r="D20" s="285"/>
      <c r="E20" s="285"/>
      <c r="F20" s="285"/>
      <c r="G20" s="285"/>
      <c r="H20" s="285"/>
      <c r="I20" s="285"/>
      <c r="J20" s="285"/>
      <c r="K20" s="285"/>
      <c r="L20" s="286"/>
      <c r="M20" s="287"/>
      <c r="N20" s="288"/>
      <c r="O20" s="5"/>
      <c r="P20" s="4"/>
    </row>
    <row r="21" spans="1:16" ht="25.5" customHeight="1">
      <c r="A21" s="284"/>
      <c r="B21" s="284" t="s">
        <v>16</v>
      </c>
      <c r="C21" s="285"/>
      <c r="D21" s="285"/>
      <c r="E21" s="285"/>
      <c r="F21" s="285"/>
      <c r="G21" s="285"/>
      <c r="H21" s="285"/>
      <c r="I21" s="285"/>
      <c r="J21" s="285"/>
      <c r="K21" s="285"/>
      <c r="L21" s="322">
        <v>3446</v>
      </c>
      <c r="M21" s="287">
        <v>4095</v>
      </c>
      <c r="N21" s="287">
        <v>3656</v>
      </c>
      <c r="O21" s="5"/>
      <c r="P21" s="4"/>
    </row>
    <row r="22" spans="1:16" ht="25.5" customHeight="1">
      <c r="A22" s="284"/>
      <c r="B22" s="284" t="s">
        <v>206</v>
      </c>
      <c r="C22" s="285"/>
      <c r="D22" s="285"/>
      <c r="E22" s="285"/>
      <c r="F22" s="285"/>
      <c r="G22" s="285"/>
      <c r="H22" s="285"/>
      <c r="I22" s="285"/>
      <c r="J22" s="285"/>
      <c r="K22" s="285"/>
      <c r="L22" s="136" t="s">
        <v>165</v>
      </c>
      <c r="M22" s="287">
        <v>130</v>
      </c>
      <c r="N22" s="15" t="s">
        <v>165</v>
      </c>
      <c r="O22" s="5"/>
      <c r="P22" s="4"/>
    </row>
    <row r="23" spans="1:16" ht="25.5" customHeight="1">
      <c r="A23" s="284"/>
      <c r="B23" s="284" t="s">
        <v>52</v>
      </c>
      <c r="C23" s="285"/>
      <c r="D23" s="285"/>
      <c r="E23" s="285"/>
      <c r="F23" s="285"/>
      <c r="G23" s="285"/>
      <c r="H23" s="285"/>
      <c r="I23" s="285"/>
      <c r="J23" s="285"/>
      <c r="K23" s="285"/>
      <c r="L23" s="334">
        <v>354</v>
      </c>
      <c r="M23" s="290">
        <v>350</v>
      </c>
      <c r="N23" s="287">
        <v>329</v>
      </c>
      <c r="O23" s="5"/>
      <c r="P23" s="4"/>
    </row>
    <row r="24" spans="1:16" ht="25.5" customHeight="1">
      <c r="A24" s="291"/>
      <c r="B24" s="291" t="s">
        <v>53</v>
      </c>
      <c r="C24" s="291"/>
      <c r="D24" s="291"/>
      <c r="E24" s="291"/>
      <c r="F24" s="291"/>
      <c r="G24" s="291"/>
      <c r="H24" s="291"/>
      <c r="I24" s="291"/>
      <c r="J24" s="291"/>
      <c r="K24" s="291"/>
      <c r="L24" s="323">
        <v>382</v>
      </c>
      <c r="M24" s="292">
        <v>390</v>
      </c>
      <c r="N24" s="292">
        <v>380</v>
      </c>
      <c r="O24" s="5"/>
      <c r="P24" s="4"/>
    </row>
    <row r="25" spans="1:16" ht="25.5" customHeight="1">
      <c r="A25" s="284"/>
      <c r="B25" s="284"/>
      <c r="C25" s="285"/>
      <c r="D25" s="285"/>
      <c r="E25" s="285"/>
      <c r="F25" s="285"/>
      <c r="G25" s="285"/>
      <c r="H25" s="285"/>
      <c r="I25" s="285"/>
      <c r="J25" s="285"/>
      <c r="K25" s="285"/>
      <c r="L25" s="322">
        <f>SUM(L21:L24)</f>
        <v>4182</v>
      </c>
      <c r="M25" s="287">
        <f>SUM(M21:M24)</f>
        <v>4965</v>
      </c>
      <c r="N25" s="287">
        <f>SUM(N21:N24)</f>
        <v>4365</v>
      </c>
      <c r="O25" s="5"/>
      <c r="P25" s="4"/>
    </row>
    <row r="26" spans="1:16" ht="25.5" customHeight="1">
      <c r="A26" s="284" t="s">
        <v>72</v>
      </c>
      <c r="B26" s="284"/>
      <c r="C26" s="285"/>
      <c r="D26" s="285"/>
      <c r="E26" s="285"/>
      <c r="F26" s="285"/>
      <c r="G26" s="285"/>
      <c r="H26" s="285"/>
      <c r="I26" s="285"/>
      <c r="J26" s="285"/>
      <c r="K26" s="285"/>
      <c r="L26" s="289">
        <v>2637</v>
      </c>
      <c r="M26" s="287">
        <v>3002</v>
      </c>
      <c r="N26" s="287">
        <v>2817</v>
      </c>
      <c r="O26" s="5"/>
      <c r="P26" s="4"/>
    </row>
    <row r="27" spans="1:16" ht="25.5" customHeight="1">
      <c r="A27" s="284" t="s">
        <v>14</v>
      </c>
      <c r="B27" s="284"/>
      <c r="C27" s="285"/>
      <c r="D27" s="285"/>
      <c r="E27" s="285"/>
      <c r="F27" s="285"/>
      <c r="G27" s="285"/>
      <c r="H27" s="285"/>
      <c r="I27" s="285"/>
      <c r="J27" s="285"/>
      <c r="K27" s="285"/>
      <c r="L27" s="289">
        <v>1153</v>
      </c>
      <c r="M27" s="287">
        <v>901</v>
      </c>
      <c r="N27" s="293">
        <v>1089</v>
      </c>
      <c r="O27" s="5"/>
      <c r="P27" s="4"/>
    </row>
    <row r="28" spans="1:16" ht="25.5" customHeight="1">
      <c r="A28" s="284" t="s">
        <v>54</v>
      </c>
      <c r="B28" s="284"/>
      <c r="C28" s="285"/>
      <c r="D28" s="285"/>
      <c r="E28" s="285"/>
      <c r="F28" s="285"/>
      <c r="G28" s="285"/>
      <c r="H28" s="285"/>
      <c r="I28" s="285"/>
      <c r="J28" s="285"/>
      <c r="K28" s="285"/>
      <c r="L28" s="289">
        <v>92</v>
      </c>
      <c r="M28" s="287">
        <v>90</v>
      </c>
      <c r="N28" s="287">
        <v>90</v>
      </c>
      <c r="O28" s="5"/>
      <c r="P28" s="4"/>
    </row>
    <row r="29" spans="1:16" ht="25.5" customHeight="1">
      <c r="A29" s="291" t="s">
        <v>178</v>
      </c>
      <c r="B29" s="291"/>
      <c r="C29" s="291"/>
      <c r="D29" s="291"/>
      <c r="E29" s="291"/>
      <c r="F29" s="291"/>
      <c r="G29" s="291"/>
      <c r="H29" s="291"/>
      <c r="I29" s="291"/>
      <c r="J29" s="291"/>
      <c r="K29" s="291"/>
      <c r="L29" s="349">
        <v>-11</v>
      </c>
      <c r="M29" s="292">
        <v>95</v>
      </c>
      <c r="N29" s="292">
        <v>-211</v>
      </c>
      <c r="O29" s="5"/>
      <c r="P29" s="4"/>
    </row>
    <row r="30" spans="1:16" ht="11.25" customHeight="1">
      <c r="A30" s="285"/>
      <c r="B30" s="285"/>
      <c r="C30" s="285"/>
      <c r="D30" s="285"/>
      <c r="E30" s="285"/>
      <c r="F30" s="285"/>
      <c r="G30" s="285"/>
      <c r="H30" s="285"/>
      <c r="I30" s="285"/>
      <c r="J30" s="285"/>
      <c r="K30" s="285"/>
      <c r="L30" s="289"/>
      <c r="M30" s="287"/>
      <c r="N30" s="287"/>
      <c r="O30" s="5"/>
      <c r="P30" s="4"/>
    </row>
    <row r="31" spans="1:16" ht="25.5" customHeight="1">
      <c r="A31" s="347"/>
      <c r="B31" s="291"/>
      <c r="C31" s="291"/>
      <c r="D31" s="291"/>
      <c r="E31" s="291"/>
      <c r="F31" s="291"/>
      <c r="G31" s="291"/>
      <c r="H31" s="291"/>
      <c r="I31" s="291"/>
      <c r="J31" s="291"/>
      <c r="K31" s="291"/>
      <c r="L31" s="348">
        <f>SUM(L25:L29)</f>
        <v>8053</v>
      </c>
      <c r="M31" s="292">
        <f>SUM(M25:M29)</f>
        <v>9053</v>
      </c>
      <c r="N31" s="292">
        <f>SUM(N25:N29)</f>
        <v>8150</v>
      </c>
      <c r="O31" s="5"/>
      <c r="P31" s="4"/>
    </row>
    <row r="32" spans="1:16" ht="25.5" customHeight="1">
      <c r="A32" s="101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129"/>
      <c r="N32" s="129"/>
      <c r="O32" s="5"/>
      <c r="P32" s="4"/>
    </row>
    <row r="33" spans="1:16" ht="25.5" customHeight="1">
      <c r="A33" s="152"/>
      <c r="B33" s="152"/>
      <c r="C33" s="152"/>
      <c r="D33" s="152"/>
      <c r="E33" s="152"/>
      <c r="F33" s="152"/>
      <c r="G33" s="152"/>
      <c r="H33" s="152"/>
      <c r="I33" s="152"/>
      <c r="J33" s="152"/>
      <c r="K33" s="61"/>
      <c r="L33" s="61"/>
      <c r="M33" s="283"/>
      <c r="N33" s="102"/>
      <c r="O33" s="5"/>
      <c r="P33" s="4"/>
    </row>
    <row r="34" spans="1:15" ht="25.5" customHeight="1">
      <c r="A34" s="38"/>
      <c r="K34" s="61"/>
      <c r="L34" s="61"/>
      <c r="M34" s="283"/>
      <c r="O34" s="5"/>
    </row>
    <row r="35" spans="1:15" ht="25.5" customHeight="1">
      <c r="A35" s="38"/>
      <c r="J35" s="61"/>
      <c r="K35" s="61"/>
      <c r="L35" s="156"/>
      <c r="M35" s="55"/>
      <c r="O35" s="5"/>
    </row>
    <row r="36" spans="1:15" ht="25.5" customHeight="1">
      <c r="A36" s="144"/>
      <c r="J36" s="61"/>
      <c r="K36" s="61"/>
      <c r="L36" s="156"/>
      <c r="M36" s="55"/>
      <c r="O36" s="5"/>
    </row>
    <row r="37" spans="10:16" ht="25.5" customHeight="1">
      <c r="J37" s="61"/>
      <c r="K37" s="61"/>
      <c r="L37" s="156"/>
      <c r="M37" s="262"/>
      <c r="N37" s="261"/>
      <c r="O37" s="159"/>
      <c r="P37" s="160"/>
    </row>
    <row r="38" spans="10:16" ht="25.5" customHeight="1">
      <c r="J38" s="61"/>
      <c r="K38" s="61"/>
      <c r="L38" s="156"/>
      <c r="M38" s="262"/>
      <c r="N38" s="261"/>
      <c r="O38" s="159"/>
      <c r="P38" s="160"/>
    </row>
    <row r="39" spans="10:16" ht="25.5" customHeight="1">
      <c r="J39" s="61"/>
      <c r="K39" s="61"/>
      <c r="L39" s="156"/>
      <c r="M39" s="262"/>
      <c r="N39" s="261"/>
      <c r="O39" s="159"/>
      <c r="P39" s="160"/>
    </row>
    <row r="40" spans="10:16" ht="25.5" customHeight="1">
      <c r="J40" s="61"/>
      <c r="K40" s="61"/>
      <c r="L40" s="156"/>
      <c r="M40" s="262"/>
      <c r="N40" s="261"/>
      <c r="O40" s="159"/>
      <c r="P40" s="160"/>
    </row>
    <row r="41" spans="1:16" ht="25.5" customHeight="1">
      <c r="A41" s="144"/>
      <c r="J41" s="61"/>
      <c r="K41" s="61"/>
      <c r="L41" s="156"/>
      <c r="M41" s="262"/>
      <c r="N41" s="261"/>
      <c r="O41" s="159"/>
      <c r="P41" s="160"/>
    </row>
    <row r="42" spans="1:16" ht="25.5" customHeight="1">
      <c r="A42" s="144"/>
      <c r="J42" s="61"/>
      <c r="K42" s="61"/>
      <c r="L42" s="156"/>
      <c r="M42" s="262"/>
      <c r="N42" s="261"/>
      <c r="O42" s="159"/>
      <c r="P42" s="160"/>
    </row>
    <row r="43" spans="4:16" ht="25.5" customHeight="1">
      <c r="D43" s="60"/>
      <c r="J43" s="61"/>
      <c r="K43" s="61"/>
      <c r="L43" s="156"/>
      <c r="M43" s="262"/>
      <c r="N43" s="261"/>
      <c r="O43" s="159"/>
      <c r="P43" s="160"/>
    </row>
    <row r="44" spans="1:16" ht="25.5" customHeight="1">
      <c r="A44" s="144"/>
      <c r="J44" s="61"/>
      <c r="K44" s="61"/>
      <c r="L44" s="156"/>
      <c r="M44" s="262"/>
      <c r="N44" s="261"/>
      <c r="O44" s="159"/>
      <c r="P44" s="160"/>
    </row>
    <row r="45" spans="1:16" ht="25.5" customHeight="1">
      <c r="A45" s="161"/>
      <c r="J45" s="61"/>
      <c r="K45" s="61"/>
      <c r="L45" s="156"/>
      <c r="M45" s="262"/>
      <c r="N45" s="261"/>
      <c r="O45" s="159"/>
      <c r="P45" s="160"/>
    </row>
    <row r="46" spans="9:17" ht="25.5" customHeight="1">
      <c r="I46" s="147"/>
      <c r="J46" s="147"/>
      <c r="K46" s="61"/>
      <c r="M46" s="148"/>
      <c r="N46" s="262"/>
      <c r="O46" s="158"/>
      <c r="P46" s="159"/>
      <c r="Q46" s="160"/>
    </row>
    <row r="47" spans="13:17" ht="25.5" customHeight="1">
      <c r="M47" s="55"/>
      <c r="N47" s="262"/>
      <c r="O47" s="158"/>
      <c r="P47" s="159"/>
      <c r="Q47" s="160"/>
    </row>
    <row r="48" spans="13:16" ht="25.5" customHeight="1">
      <c r="M48" s="55"/>
      <c r="N48" s="102"/>
      <c r="O48" s="5"/>
      <c r="P48" s="4"/>
    </row>
    <row r="49" spans="13:16" ht="25.5" customHeight="1">
      <c r="M49" s="55"/>
      <c r="N49" s="102"/>
      <c r="O49" s="5"/>
      <c r="P49" s="4"/>
    </row>
    <row r="50" spans="13:16" ht="25.5" customHeight="1">
      <c r="M50" s="55"/>
      <c r="N50" s="102"/>
      <c r="O50" s="5"/>
      <c r="P50" s="4"/>
    </row>
    <row r="51" spans="13:16" ht="25.5" customHeight="1">
      <c r="M51" s="55"/>
      <c r="N51" s="102"/>
      <c r="O51" s="5"/>
      <c r="P51" s="4"/>
    </row>
    <row r="52" spans="13:16" ht="25.5" customHeight="1">
      <c r="M52" s="55"/>
      <c r="N52" s="102"/>
      <c r="O52" s="5"/>
      <c r="P52" s="4"/>
    </row>
  </sheetData>
  <mergeCells count="1">
    <mergeCell ref="L4:M4"/>
  </mergeCells>
  <printOptions/>
  <pageMargins left="0.75" right="0.75" top="1" bottom="1" header="0.5" footer="0.5"/>
  <pageSetup fitToHeight="1" fitToWidth="1" horizontalDpi="600" verticalDpi="600" orientation="portrait" paperSize="9" scale="58" r:id="rId1"/>
  <rowBreaks count="1" manualBreakCount="1">
    <brk id="47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showGridLines="0" zoomScale="75" zoomScaleNormal="75" workbookViewId="0" topLeftCell="A1">
      <selection activeCell="A1" sqref="A1"/>
    </sheetView>
  </sheetViews>
  <sheetFormatPr defaultColWidth="8.88671875" defaultRowHeight="25.5" customHeight="1"/>
  <cols>
    <col min="1" max="8" width="8.88671875" style="5" customWidth="1"/>
    <col min="9" max="9" width="3.77734375" style="5" customWidth="1"/>
    <col min="10" max="10" width="8.88671875" style="5" customWidth="1"/>
    <col min="11" max="13" width="12.77734375" style="5" customWidth="1"/>
    <col min="14" max="16384" width="8.88671875" style="5" customWidth="1"/>
  </cols>
  <sheetData>
    <row r="1" ht="25.5" customHeight="1">
      <c r="A1" s="49" t="s">
        <v>85</v>
      </c>
    </row>
    <row r="4" ht="25.5" customHeight="1">
      <c r="A4" s="8" t="s">
        <v>255</v>
      </c>
    </row>
    <row r="6" ht="25.5" customHeight="1">
      <c r="A6" s="5" t="s">
        <v>207</v>
      </c>
    </row>
    <row r="7" ht="25.5" customHeight="1">
      <c r="A7" s="5" t="s">
        <v>208</v>
      </c>
    </row>
    <row r="8" ht="25.5" customHeight="1">
      <c r="A8" s="5" t="s">
        <v>216</v>
      </c>
    </row>
    <row r="9" ht="11.25" customHeight="1"/>
    <row r="10" ht="25.5" customHeight="1">
      <c r="A10" s="5" t="s">
        <v>213</v>
      </c>
    </row>
    <row r="11" ht="25.5" customHeight="1">
      <c r="A11" s="5" t="s">
        <v>214</v>
      </c>
    </row>
    <row r="12" ht="25.5" customHeight="1">
      <c r="A12" s="5" t="s">
        <v>215</v>
      </c>
    </row>
    <row r="13" ht="25.5" customHeight="1">
      <c r="A13" s="5" t="s">
        <v>209</v>
      </c>
    </row>
    <row r="14" ht="25.5" customHeight="1">
      <c r="A14" s="5" t="s">
        <v>210</v>
      </c>
    </row>
    <row r="15" ht="11.25" customHeight="1"/>
    <row r="16" ht="25.5" customHeight="1">
      <c r="A16" s="5" t="s">
        <v>211</v>
      </c>
    </row>
    <row r="17" ht="25.5" customHeight="1">
      <c r="A17" s="5" t="s">
        <v>212</v>
      </c>
    </row>
    <row r="18" spans="1:12" ht="25.5" customHeight="1">
      <c r="A18" s="5" t="s">
        <v>141</v>
      </c>
      <c r="L18" s="144"/>
    </row>
    <row r="19" ht="11.25" customHeight="1"/>
    <row r="20" ht="25.5" customHeight="1">
      <c r="A20" s="5" t="s">
        <v>218</v>
      </c>
    </row>
    <row r="21" ht="25.5" customHeight="1">
      <c r="A21" s="5" t="s">
        <v>257</v>
      </c>
    </row>
    <row r="22" ht="25.5" customHeight="1">
      <c r="A22" s="5" t="s">
        <v>217</v>
      </c>
    </row>
    <row r="23" ht="11.25" customHeight="1">
      <c r="N23" s="331"/>
    </row>
    <row r="24" spans="1:13" ht="25.5" customHeight="1">
      <c r="A24" s="5" t="s">
        <v>219</v>
      </c>
      <c r="K24" s="272" t="s">
        <v>201</v>
      </c>
      <c r="L24" s="52" t="s">
        <v>201</v>
      </c>
      <c r="M24" s="52" t="s">
        <v>195</v>
      </c>
    </row>
    <row r="25" spans="11:13" ht="16.5" customHeight="1">
      <c r="K25" s="277">
        <v>2002</v>
      </c>
      <c r="L25" s="51">
        <v>2001</v>
      </c>
      <c r="M25" s="51">
        <v>2001</v>
      </c>
    </row>
    <row r="26" spans="1:13" ht="25.5" customHeight="1">
      <c r="A26" s="38" t="s">
        <v>67</v>
      </c>
      <c r="K26" s="52"/>
      <c r="L26" s="52"/>
      <c r="M26" s="52"/>
    </row>
    <row r="27" spans="1:13" ht="25.5" customHeight="1">
      <c r="A27" s="5" t="s">
        <v>220</v>
      </c>
      <c r="K27" s="52"/>
      <c r="L27" s="52"/>
      <c r="M27" s="52"/>
    </row>
    <row r="28" spans="2:13" ht="25.5" customHeight="1">
      <c r="B28" s="5" t="s">
        <v>142</v>
      </c>
      <c r="K28" s="273">
        <v>0.075</v>
      </c>
      <c r="L28" s="53">
        <v>0.08</v>
      </c>
      <c r="M28" s="53">
        <v>0.075</v>
      </c>
    </row>
    <row r="29" spans="2:13" ht="25.5" customHeight="1">
      <c r="B29" s="5" t="s">
        <v>143</v>
      </c>
      <c r="K29" s="273" t="s">
        <v>144</v>
      </c>
      <c r="L29" s="53">
        <v>0.08</v>
      </c>
      <c r="M29" s="52" t="s">
        <v>144</v>
      </c>
    </row>
    <row r="30" spans="2:13" ht="25.5" customHeight="1">
      <c r="B30" s="5" t="s">
        <v>145</v>
      </c>
      <c r="K30" s="273">
        <v>0.075</v>
      </c>
      <c r="L30" s="53">
        <v>0.08</v>
      </c>
      <c r="M30" s="53">
        <v>0.075</v>
      </c>
    </row>
    <row r="31" spans="2:13" ht="25.5" customHeight="1">
      <c r="B31" s="5" t="s">
        <v>146</v>
      </c>
      <c r="K31" s="273">
        <v>0.05</v>
      </c>
      <c r="L31" s="53">
        <v>0.06</v>
      </c>
      <c r="M31" s="53">
        <v>0.05</v>
      </c>
    </row>
    <row r="32" spans="2:13" ht="25.5" customHeight="1">
      <c r="B32" s="5" t="s">
        <v>147</v>
      </c>
      <c r="K32" s="273">
        <v>0.06</v>
      </c>
      <c r="L32" s="53">
        <v>0.07</v>
      </c>
      <c r="M32" s="53">
        <v>0.06</v>
      </c>
    </row>
    <row r="33" spans="2:13" ht="25.5" customHeight="1">
      <c r="B33" s="5" t="s">
        <v>148</v>
      </c>
      <c r="K33" s="273"/>
      <c r="L33" s="53"/>
      <c r="M33" s="52"/>
    </row>
    <row r="34" spans="2:13" ht="25.5" customHeight="1">
      <c r="B34" s="5" t="s">
        <v>334</v>
      </c>
      <c r="K34" s="273">
        <v>0.071</v>
      </c>
      <c r="L34" s="53">
        <v>0.08</v>
      </c>
      <c r="M34" s="53">
        <v>0.071</v>
      </c>
    </row>
    <row r="35" spans="2:13" ht="25.5" customHeight="1">
      <c r="B35" s="5" t="s">
        <v>149</v>
      </c>
      <c r="K35" s="273">
        <v>0.026</v>
      </c>
      <c r="L35" s="53">
        <v>0.025</v>
      </c>
      <c r="M35" s="53">
        <v>0.026</v>
      </c>
    </row>
    <row r="36" spans="1:13" ht="25.5" customHeight="1">
      <c r="A36" s="5" t="s">
        <v>221</v>
      </c>
      <c r="K36" s="273"/>
      <c r="L36" s="53"/>
      <c r="M36" s="53"/>
    </row>
    <row r="37" spans="2:13" ht="25.5" customHeight="1">
      <c r="B37" s="5" t="s">
        <v>150</v>
      </c>
      <c r="K37" s="273">
        <v>0.071</v>
      </c>
      <c r="L37" s="53">
        <v>0.08</v>
      </c>
      <c r="M37" s="53">
        <v>0.071</v>
      </c>
    </row>
    <row r="38" spans="2:13" ht="25.5" customHeight="1">
      <c r="B38" s="5" t="s">
        <v>151</v>
      </c>
      <c r="K38" s="273">
        <v>0.063</v>
      </c>
      <c r="L38" s="53">
        <v>0.074</v>
      </c>
      <c r="M38" s="53">
        <v>0.063</v>
      </c>
    </row>
    <row r="39" spans="1:13" ht="25.5" customHeight="1">
      <c r="A39" s="5" t="s">
        <v>152</v>
      </c>
      <c r="K39" s="273">
        <v>0.077</v>
      </c>
      <c r="L39" s="53">
        <v>0.085</v>
      </c>
      <c r="M39" s="53">
        <v>0.077</v>
      </c>
    </row>
    <row r="40" spans="11:13" ht="25.5" customHeight="1">
      <c r="K40" s="273"/>
      <c r="L40" s="53"/>
      <c r="M40" s="53"/>
    </row>
    <row r="41" spans="1:13" ht="25.5" customHeight="1">
      <c r="A41" s="38" t="s">
        <v>54</v>
      </c>
      <c r="K41" s="52"/>
      <c r="L41" s="52"/>
      <c r="M41" s="52"/>
    </row>
    <row r="42" spans="1:13" ht="25.5" customHeight="1">
      <c r="A42" s="5" t="s">
        <v>152</v>
      </c>
      <c r="K42" s="273">
        <v>0.077</v>
      </c>
      <c r="L42" s="53">
        <v>0.085</v>
      </c>
      <c r="M42" s="53">
        <v>0.077</v>
      </c>
    </row>
    <row r="43" spans="11:13" ht="25.5" customHeight="1">
      <c r="K43" s="273"/>
      <c r="L43" s="53"/>
      <c r="M43" s="53"/>
    </row>
    <row r="44" spans="1:13" ht="25.5" customHeight="1">
      <c r="A44" s="38" t="s">
        <v>222</v>
      </c>
      <c r="K44" s="273"/>
      <c r="L44" s="53"/>
      <c r="M44" s="52"/>
    </row>
    <row r="45" spans="1:13" ht="25.5" customHeight="1">
      <c r="A45" s="5" t="s">
        <v>153</v>
      </c>
      <c r="K45" s="335">
        <v>0.0175</v>
      </c>
      <c r="L45" s="53">
        <v>0.019</v>
      </c>
      <c r="M45" s="54">
        <v>0.0175</v>
      </c>
    </row>
    <row r="46" spans="1:13" ht="25.5" customHeight="1">
      <c r="A46" s="5" t="s">
        <v>152</v>
      </c>
      <c r="K46" s="273">
        <v>0.075</v>
      </c>
      <c r="L46" s="53">
        <v>0.085</v>
      </c>
      <c r="M46" s="53">
        <v>0.077</v>
      </c>
    </row>
    <row r="47" spans="11:13" ht="25.5" customHeight="1">
      <c r="K47" s="273"/>
      <c r="L47" s="53"/>
      <c r="M47" s="52"/>
    </row>
    <row r="48" spans="1:13" ht="25.5" customHeight="1">
      <c r="A48" s="38" t="s">
        <v>154</v>
      </c>
      <c r="K48" s="273"/>
      <c r="L48" s="53"/>
      <c r="M48" s="52"/>
    </row>
    <row r="49" spans="1:13" ht="25.5" customHeight="1">
      <c r="A49" s="5" t="s">
        <v>223</v>
      </c>
      <c r="K49" s="273">
        <v>0.072</v>
      </c>
      <c r="L49" s="53">
        <v>0.08</v>
      </c>
      <c r="M49" s="53">
        <v>0.073</v>
      </c>
    </row>
    <row r="50" spans="1:13" ht="25.5" customHeight="1">
      <c r="A50" s="5" t="s">
        <v>155</v>
      </c>
      <c r="K50" s="273">
        <v>0.03</v>
      </c>
      <c r="L50" s="53">
        <v>0.032</v>
      </c>
      <c r="M50" s="53">
        <v>0.03</v>
      </c>
    </row>
    <row r="51" spans="1:13" ht="25.5" customHeight="1">
      <c r="A51" s="5" t="s">
        <v>156</v>
      </c>
      <c r="K51" s="273">
        <v>0.099</v>
      </c>
      <c r="L51" s="53">
        <v>0.104</v>
      </c>
      <c r="M51" s="53">
        <v>0.101</v>
      </c>
    </row>
    <row r="52" ht="25.5" customHeight="1">
      <c r="A52" s="56"/>
    </row>
    <row r="53" ht="25.5" customHeight="1">
      <c r="A53" s="5" t="s">
        <v>270</v>
      </c>
    </row>
    <row r="54" ht="25.5" customHeight="1">
      <c r="A54" s="5" t="s">
        <v>290</v>
      </c>
    </row>
    <row r="56" ht="25.5" customHeight="1">
      <c r="A56" s="50"/>
    </row>
    <row r="57" spans="11:13" ht="25.5" customHeight="1">
      <c r="K57" s="278"/>
      <c r="L57" s="276"/>
      <c r="M57" s="53"/>
    </row>
  </sheetData>
  <printOptions/>
  <pageMargins left="0.75" right="0.75" top="1" bottom="1" header="0.5" footer="0.5"/>
  <pageSetup fitToHeight="1" fitToWidth="1" horizontalDpi="600" verticalDpi="600" orientation="portrait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showGridLines="0" zoomScale="75" zoomScaleNormal="75" workbookViewId="0" topLeftCell="A1">
      <selection activeCell="A1" sqref="A1"/>
    </sheetView>
  </sheetViews>
  <sheetFormatPr defaultColWidth="8.88671875" defaultRowHeight="25.5" customHeight="1"/>
  <cols>
    <col min="1" max="1" width="6.77734375" style="0" customWidth="1"/>
    <col min="7" max="11" width="12.77734375" style="0" customWidth="1"/>
    <col min="12" max="12" width="13.99609375" style="0" bestFit="1" customWidth="1"/>
  </cols>
  <sheetData>
    <row r="1" ht="25.5" customHeight="1">
      <c r="A1" s="49" t="s">
        <v>85</v>
      </c>
    </row>
    <row r="4" spans="1:15" s="5" customFormat="1" ht="25.5" customHeight="1">
      <c r="A4" s="8" t="s">
        <v>179</v>
      </c>
      <c r="M4" s="61"/>
      <c r="N4" s="61"/>
      <c r="O4" s="156"/>
    </row>
    <row r="5" spans="1:14" s="5" customFormat="1" ht="25.5" customHeight="1">
      <c r="A5" s="38"/>
      <c r="L5" s="61"/>
      <c r="M5" s="61"/>
      <c r="N5" s="156"/>
    </row>
    <row r="6" spans="1:14" s="5" customFormat="1" ht="25.5" customHeight="1">
      <c r="A6" s="144" t="s">
        <v>118</v>
      </c>
      <c r="B6" s="295" t="s">
        <v>224</v>
      </c>
      <c r="C6" s="295"/>
      <c r="D6" s="295"/>
      <c r="E6" s="295"/>
      <c r="F6" s="295"/>
      <c r="G6" s="295"/>
      <c r="H6" s="295"/>
      <c r="I6" s="295"/>
      <c r="J6" s="295"/>
      <c r="K6" s="295"/>
      <c r="L6" s="295"/>
      <c r="M6" s="61"/>
      <c r="N6" s="156"/>
    </row>
    <row r="7" spans="2:18" s="5" customFormat="1" ht="25.5" customHeight="1">
      <c r="B7" s="295" t="s">
        <v>225</v>
      </c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61"/>
      <c r="N7" s="156"/>
      <c r="O7" s="157"/>
      <c r="P7" s="158"/>
      <c r="Q7" s="159"/>
      <c r="R7" s="160"/>
    </row>
    <row r="8" spans="2:18" s="5" customFormat="1" ht="25.5" customHeight="1">
      <c r="B8" s="295" t="s">
        <v>226</v>
      </c>
      <c r="C8" s="295"/>
      <c r="D8" s="295"/>
      <c r="E8" s="295"/>
      <c r="F8" s="295"/>
      <c r="G8" s="295"/>
      <c r="H8" s="295"/>
      <c r="I8" s="295"/>
      <c r="J8" s="295"/>
      <c r="K8" s="295"/>
      <c r="L8" s="295"/>
      <c r="M8" s="61"/>
      <c r="N8" s="156"/>
      <c r="O8" s="157"/>
      <c r="P8" s="158"/>
      <c r="Q8" s="159"/>
      <c r="R8" s="160"/>
    </row>
    <row r="9" spans="2:18" s="5" customFormat="1" ht="25.5" customHeight="1">
      <c r="B9" s="295" t="s">
        <v>227</v>
      </c>
      <c r="C9" s="295"/>
      <c r="D9" s="295"/>
      <c r="E9" s="295"/>
      <c r="F9" s="295"/>
      <c r="G9" s="295"/>
      <c r="H9" s="295"/>
      <c r="I9" s="295"/>
      <c r="J9" s="295"/>
      <c r="K9" s="295"/>
      <c r="L9" s="295"/>
      <c r="M9" s="61"/>
      <c r="N9" s="156"/>
      <c r="O9" s="157"/>
      <c r="P9" s="158"/>
      <c r="Q9" s="159"/>
      <c r="R9" s="160"/>
    </row>
    <row r="10" spans="2:18" s="5" customFormat="1" ht="12" customHeight="1">
      <c r="B10" s="295"/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61"/>
      <c r="N10" s="156"/>
      <c r="O10" s="157"/>
      <c r="P10" s="158"/>
      <c r="Q10" s="159"/>
      <c r="R10" s="160"/>
    </row>
    <row r="11" spans="1:17" s="5" customFormat="1" ht="25.5" customHeight="1">
      <c r="A11" s="144" t="s">
        <v>180</v>
      </c>
      <c r="B11" s="295" t="s">
        <v>110</v>
      </c>
      <c r="C11" s="295"/>
      <c r="D11" s="295"/>
      <c r="E11" s="295"/>
      <c r="F11" s="295"/>
      <c r="G11" s="295"/>
      <c r="H11" s="295"/>
      <c r="I11" s="295"/>
      <c r="J11" s="295"/>
      <c r="K11" s="295"/>
      <c r="L11" s="295"/>
      <c r="P11" s="60"/>
      <c r="Q11" s="4"/>
    </row>
    <row r="12" spans="1:17" s="5" customFormat="1" ht="25.5" customHeight="1">
      <c r="A12" s="144"/>
      <c r="B12" s="295" t="s">
        <v>181</v>
      </c>
      <c r="C12" s="295"/>
      <c r="D12" s="295"/>
      <c r="E12" s="295"/>
      <c r="F12" s="295"/>
      <c r="G12" s="295"/>
      <c r="H12" s="295"/>
      <c r="I12" s="295"/>
      <c r="J12" s="295"/>
      <c r="K12" s="295"/>
      <c r="L12" s="295"/>
      <c r="P12" s="60"/>
      <c r="Q12" s="4"/>
    </row>
    <row r="13" spans="1:17" s="5" customFormat="1" ht="25.5" customHeight="1">
      <c r="A13" s="144"/>
      <c r="B13" s="295" t="s">
        <v>228</v>
      </c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P13" s="60"/>
      <c r="Q13" s="4"/>
    </row>
    <row r="14" spans="1:17" s="5" customFormat="1" ht="25.5" customHeight="1">
      <c r="A14" s="144"/>
      <c r="B14" s="295" t="s">
        <v>229</v>
      </c>
      <c r="C14" s="295"/>
      <c r="D14" s="295"/>
      <c r="E14" s="295"/>
      <c r="F14" s="295"/>
      <c r="G14" s="295"/>
      <c r="H14" s="295"/>
      <c r="I14" s="295"/>
      <c r="J14" s="295"/>
      <c r="K14" s="295"/>
      <c r="L14" s="295"/>
      <c r="P14" s="60"/>
      <c r="Q14" s="4"/>
    </row>
    <row r="15" spans="1:17" s="5" customFormat="1" ht="25.5" customHeight="1">
      <c r="A15" s="30"/>
      <c r="B15" s="295" t="s">
        <v>230</v>
      </c>
      <c r="C15" s="295"/>
      <c r="D15" s="295"/>
      <c r="E15" s="295"/>
      <c r="F15" s="295"/>
      <c r="G15" s="295"/>
      <c r="H15" s="295"/>
      <c r="I15" s="295"/>
      <c r="J15" s="295"/>
      <c r="K15" s="295"/>
      <c r="L15" s="295"/>
      <c r="P15" s="60"/>
      <c r="Q15" s="4"/>
    </row>
    <row r="16" spans="1:17" s="5" customFormat="1" ht="25.5" customHeight="1">
      <c r="A16" s="30"/>
      <c r="B16" s="295" t="s">
        <v>233</v>
      </c>
      <c r="C16" s="295"/>
      <c r="D16" s="295"/>
      <c r="E16" s="295"/>
      <c r="F16" s="295"/>
      <c r="G16" s="295"/>
      <c r="H16" s="295"/>
      <c r="I16" s="295"/>
      <c r="J16" s="295"/>
      <c r="K16" s="295"/>
      <c r="L16" s="295"/>
      <c r="P16" s="60"/>
      <c r="Q16" s="4"/>
    </row>
    <row r="17" spans="1:17" s="5" customFormat="1" ht="25.5" customHeight="1">
      <c r="A17" s="30"/>
      <c r="B17" s="295" t="s">
        <v>291</v>
      </c>
      <c r="C17" s="295"/>
      <c r="D17" s="295"/>
      <c r="E17" s="295"/>
      <c r="F17" s="295"/>
      <c r="G17" s="295"/>
      <c r="H17" s="295"/>
      <c r="I17" s="295"/>
      <c r="J17" s="295"/>
      <c r="K17" s="295"/>
      <c r="L17" s="295"/>
      <c r="P17" s="60"/>
      <c r="Q17" s="4"/>
    </row>
    <row r="18" spans="2:18" s="5" customFormat="1" ht="12" customHeight="1">
      <c r="B18" s="295"/>
      <c r="C18" s="295"/>
      <c r="D18" s="296"/>
      <c r="E18" s="296"/>
      <c r="F18" s="296"/>
      <c r="G18" s="295"/>
      <c r="H18" s="295"/>
      <c r="I18" s="295"/>
      <c r="J18" s="295"/>
      <c r="K18" s="295"/>
      <c r="L18" s="327"/>
      <c r="M18" s="61"/>
      <c r="N18" s="156"/>
      <c r="O18" s="157"/>
      <c r="P18" s="158"/>
      <c r="Q18" s="159"/>
      <c r="R18" s="160"/>
    </row>
    <row r="19" spans="1:18" s="5" customFormat="1" ht="25.5" customHeight="1">
      <c r="A19" s="144" t="s">
        <v>182</v>
      </c>
      <c r="B19" s="295" t="s">
        <v>231</v>
      </c>
      <c r="C19" s="295"/>
      <c r="D19" s="295"/>
      <c r="E19" s="295"/>
      <c r="F19" s="295"/>
      <c r="G19" s="295"/>
      <c r="H19" s="295"/>
      <c r="I19" s="295"/>
      <c r="J19" s="295"/>
      <c r="K19" s="295"/>
      <c r="L19" s="295"/>
      <c r="M19" s="61"/>
      <c r="N19" s="156"/>
      <c r="O19" s="157"/>
      <c r="P19" s="158"/>
      <c r="Q19" s="159"/>
      <c r="R19" s="160"/>
    </row>
    <row r="20" spans="1:18" s="5" customFormat="1" ht="25.5" customHeight="1">
      <c r="A20" s="161"/>
      <c r="B20" s="295" t="s">
        <v>8</v>
      </c>
      <c r="C20" s="295"/>
      <c r="D20" s="295"/>
      <c r="E20" s="295"/>
      <c r="F20" s="295"/>
      <c r="G20" s="295"/>
      <c r="H20" s="295"/>
      <c r="I20" s="295"/>
      <c r="J20" s="295"/>
      <c r="K20" s="295"/>
      <c r="L20" s="295"/>
      <c r="M20" s="61"/>
      <c r="N20" s="156"/>
      <c r="O20" s="157"/>
      <c r="P20" s="158"/>
      <c r="Q20" s="159"/>
      <c r="R20" s="160"/>
    </row>
    <row r="21" spans="2:19" s="5" customFormat="1" ht="25.5" customHeight="1">
      <c r="B21" s="295" t="s">
        <v>330</v>
      </c>
      <c r="C21" s="295"/>
      <c r="D21" s="295"/>
      <c r="E21" s="295"/>
      <c r="F21" s="295"/>
      <c r="G21" s="295"/>
      <c r="H21" s="295"/>
      <c r="I21" s="295"/>
      <c r="J21" s="295"/>
      <c r="K21" s="297"/>
      <c r="L21" s="297"/>
      <c r="M21" s="61"/>
      <c r="O21" s="148"/>
      <c r="P21" s="157"/>
      <c r="Q21" s="158"/>
      <c r="R21" s="159"/>
      <c r="S21" s="160"/>
    </row>
    <row r="22" spans="2:12" ht="12" customHeight="1">
      <c r="B22" s="298"/>
      <c r="C22" s="298"/>
      <c r="D22" s="298"/>
      <c r="E22" s="298"/>
      <c r="F22" s="298"/>
      <c r="G22" s="298"/>
      <c r="H22" s="298"/>
      <c r="I22" s="298"/>
      <c r="J22" s="298"/>
      <c r="K22" s="298"/>
      <c r="L22" s="298"/>
    </row>
    <row r="23" spans="1:19" s="5" customFormat="1" ht="25.5" customHeight="1">
      <c r="A23" s="144" t="s">
        <v>183</v>
      </c>
      <c r="B23" s="295" t="s">
        <v>256</v>
      </c>
      <c r="C23" s="295"/>
      <c r="D23" s="295"/>
      <c r="E23" s="295"/>
      <c r="F23" s="295"/>
      <c r="G23" s="295"/>
      <c r="H23" s="295"/>
      <c r="I23" s="295"/>
      <c r="J23" s="295"/>
      <c r="K23" s="295"/>
      <c r="L23" s="295"/>
      <c r="N23" s="331"/>
      <c r="Q23" s="101"/>
      <c r="S23" s="4"/>
    </row>
    <row r="24" spans="2:19" s="5" customFormat="1" ht="25.5" customHeight="1">
      <c r="B24" s="295" t="s">
        <v>186</v>
      </c>
      <c r="C24" s="295"/>
      <c r="D24" s="295"/>
      <c r="E24" s="295"/>
      <c r="F24" s="295"/>
      <c r="G24" s="295"/>
      <c r="H24" s="295"/>
      <c r="I24" s="295"/>
      <c r="J24" s="295"/>
      <c r="K24" s="295"/>
      <c r="L24" s="295"/>
      <c r="Q24" s="101"/>
      <c r="S24" s="4"/>
    </row>
    <row r="25" spans="2:19" s="5" customFormat="1" ht="25.5" customHeight="1">
      <c r="B25" s="295" t="s">
        <v>315</v>
      </c>
      <c r="C25" s="295"/>
      <c r="D25" s="295"/>
      <c r="E25" s="295"/>
      <c r="F25" s="295"/>
      <c r="G25" s="295"/>
      <c r="H25" s="295"/>
      <c r="I25" s="295"/>
      <c r="J25" s="295"/>
      <c r="K25" s="295"/>
      <c r="L25" s="295"/>
      <c r="Q25" s="101"/>
      <c r="S25" s="4"/>
    </row>
    <row r="26" s="5" customFormat="1" ht="11.25" customHeight="1"/>
    <row r="27" spans="1:18" s="5" customFormat="1" ht="25.5" customHeight="1">
      <c r="A27" s="144" t="s">
        <v>184</v>
      </c>
      <c r="B27" s="5" t="s">
        <v>187</v>
      </c>
      <c r="R27" s="4"/>
    </row>
    <row r="28" spans="2:18" s="5" customFormat="1" ht="25.5" customHeight="1">
      <c r="B28" s="5" t="s">
        <v>188</v>
      </c>
      <c r="R28" s="4"/>
    </row>
    <row r="29" s="5" customFormat="1" ht="12" customHeight="1">
      <c r="R29" s="4"/>
    </row>
    <row r="30" spans="1:17" s="5" customFormat="1" ht="25.5" customHeight="1">
      <c r="A30" s="162" t="s">
        <v>185</v>
      </c>
      <c r="B30" s="5" t="s">
        <v>347</v>
      </c>
      <c r="P30" s="60"/>
      <c r="Q30" s="4"/>
    </row>
    <row r="31" spans="1:17" s="5" customFormat="1" ht="25.5" customHeight="1">
      <c r="A31" s="30"/>
      <c r="B31" s="5" t="s">
        <v>189</v>
      </c>
      <c r="P31" s="60"/>
      <c r="Q31" s="4"/>
    </row>
    <row r="32" ht="12" customHeight="1"/>
    <row r="33" spans="1:2" s="5" customFormat="1" ht="25.5" customHeight="1">
      <c r="A33" s="144" t="s">
        <v>232</v>
      </c>
      <c r="B33" s="5" t="s">
        <v>235</v>
      </c>
    </row>
    <row r="34" spans="1:15" s="5" customFormat="1" ht="16.5" customHeight="1">
      <c r="A34" s="235"/>
      <c r="B34" s="12"/>
      <c r="C34" s="12"/>
      <c r="D34" s="12"/>
      <c r="E34" s="12"/>
      <c r="F34" s="12"/>
      <c r="G34" s="12"/>
      <c r="H34" s="12"/>
      <c r="I34" s="12"/>
      <c r="J34" s="12"/>
      <c r="K34" s="16"/>
      <c r="L34" s="12"/>
      <c r="M34" s="16"/>
      <c r="N34" s="12"/>
      <c r="O34" s="12"/>
    </row>
    <row r="35" spans="1:12" s="5" customFormat="1" ht="25.5" customHeight="1">
      <c r="A35" s="12"/>
      <c r="B35" s="12"/>
      <c r="C35" s="12"/>
      <c r="D35" s="12"/>
      <c r="E35" s="12"/>
      <c r="F35" s="12"/>
      <c r="G35" s="336" t="s">
        <v>9</v>
      </c>
      <c r="H35" s="336"/>
      <c r="I35" s="336" t="s">
        <v>10</v>
      </c>
      <c r="J35" s="336"/>
      <c r="K35" s="384" t="s">
        <v>26</v>
      </c>
      <c r="L35" s="385"/>
    </row>
    <row r="36" spans="2:12" s="5" customFormat="1" ht="25.5" customHeight="1">
      <c r="B36" s="19" t="s">
        <v>236</v>
      </c>
      <c r="C36" s="19"/>
      <c r="D36" s="19"/>
      <c r="E36" s="19"/>
      <c r="F36" s="19"/>
      <c r="G36" s="271" t="s">
        <v>120</v>
      </c>
      <c r="H36" s="237" t="s">
        <v>65</v>
      </c>
      <c r="I36" s="271" t="s">
        <v>120</v>
      </c>
      <c r="J36" s="237" t="s">
        <v>65</v>
      </c>
      <c r="K36" s="271" t="s">
        <v>120</v>
      </c>
      <c r="L36" s="237" t="s">
        <v>65</v>
      </c>
    </row>
    <row r="37" spans="2:12" s="5" customFormat="1" ht="25.5" customHeight="1">
      <c r="B37" s="12" t="s">
        <v>66</v>
      </c>
      <c r="C37" s="12"/>
      <c r="D37" s="12"/>
      <c r="E37" s="12"/>
      <c r="F37" s="12"/>
      <c r="G37" s="16">
        <v>4331</v>
      </c>
      <c r="H37" s="12">
        <v>3907</v>
      </c>
      <c r="I37" s="16">
        <v>0</v>
      </c>
      <c r="J37" s="12">
        <v>0</v>
      </c>
      <c r="K37" s="16">
        <f>+I37+G37</f>
        <v>4331</v>
      </c>
      <c r="L37" s="12">
        <f>+J37+H37</f>
        <v>3907</v>
      </c>
    </row>
    <row r="38" spans="2:12" s="5" customFormat="1" ht="25.5" customHeight="1">
      <c r="B38" s="19" t="s">
        <v>52</v>
      </c>
      <c r="C38" s="19"/>
      <c r="D38" s="19"/>
      <c r="E38" s="19"/>
      <c r="F38" s="19"/>
      <c r="G38" s="21">
        <v>0</v>
      </c>
      <c r="H38" s="19">
        <v>0</v>
      </c>
      <c r="I38" s="21">
        <v>620</v>
      </c>
      <c r="J38" s="19">
        <v>579</v>
      </c>
      <c r="K38" s="21">
        <f>+I38+G38</f>
        <v>620</v>
      </c>
      <c r="L38" s="19">
        <f>+J38+H38</f>
        <v>579</v>
      </c>
    </row>
    <row r="39" spans="2:12" s="5" customFormat="1" ht="25.5" customHeight="1">
      <c r="B39" s="12" t="s">
        <v>237</v>
      </c>
      <c r="C39" s="12"/>
      <c r="D39" s="12"/>
      <c r="E39" s="12"/>
      <c r="F39" s="12"/>
      <c r="G39" s="16">
        <f aca="true" t="shared" si="0" ref="G39:L39">SUM(G37:G38)</f>
        <v>4331</v>
      </c>
      <c r="H39" s="12">
        <f t="shared" si="0"/>
        <v>3907</v>
      </c>
      <c r="I39" s="16">
        <f t="shared" si="0"/>
        <v>620</v>
      </c>
      <c r="J39" s="12">
        <f t="shared" si="0"/>
        <v>579</v>
      </c>
      <c r="K39" s="16">
        <f t="shared" si="0"/>
        <v>4951</v>
      </c>
      <c r="L39" s="12">
        <f t="shared" si="0"/>
        <v>4486</v>
      </c>
    </row>
    <row r="40" spans="2:12" s="5" customFormat="1" ht="25.5" customHeight="1">
      <c r="B40" s="12" t="s">
        <v>61</v>
      </c>
      <c r="C40" s="12"/>
      <c r="D40" s="12"/>
      <c r="E40" s="12"/>
      <c r="F40" s="12"/>
      <c r="G40" s="16">
        <v>3048</v>
      </c>
      <c r="H40" s="12">
        <v>2806</v>
      </c>
      <c r="I40" s="16">
        <v>0</v>
      </c>
      <c r="J40" s="12">
        <v>0</v>
      </c>
      <c r="K40" s="16">
        <f aca="true" t="shared" si="1" ref="K40:L42">+I40+G40</f>
        <v>3048</v>
      </c>
      <c r="L40" s="12">
        <f t="shared" si="1"/>
        <v>2806</v>
      </c>
    </row>
    <row r="41" spans="2:12" s="5" customFormat="1" ht="25.5" customHeight="1">
      <c r="B41" s="12" t="s">
        <v>14</v>
      </c>
      <c r="C41" s="12"/>
      <c r="D41" s="12"/>
      <c r="E41" s="12"/>
      <c r="F41" s="12"/>
      <c r="G41" s="16">
        <v>855</v>
      </c>
      <c r="H41" s="12">
        <v>1034</v>
      </c>
      <c r="I41" s="16">
        <v>6669</v>
      </c>
      <c r="J41" s="12">
        <v>3423</v>
      </c>
      <c r="K41" s="16">
        <f t="shared" si="1"/>
        <v>7524</v>
      </c>
      <c r="L41" s="12">
        <f t="shared" si="1"/>
        <v>4457</v>
      </c>
    </row>
    <row r="42" spans="2:12" s="5" customFormat="1" ht="25.5" customHeight="1">
      <c r="B42" s="27" t="s">
        <v>54</v>
      </c>
      <c r="C42" s="27"/>
      <c r="D42" s="27"/>
      <c r="E42" s="27"/>
      <c r="F42" s="27"/>
      <c r="G42" s="17">
        <v>92</v>
      </c>
      <c r="H42" s="27">
        <v>97</v>
      </c>
      <c r="I42" s="48">
        <v>0</v>
      </c>
      <c r="J42" s="47">
        <v>0</v>
      </c>
      <c r="K42" s="21">
        <f t="shared" si="1"/>
        <v>92</v>
      </c>
      <c r="L42" s="19">
        <f t="shared" si="1"/>
        <v>97</v>
      </c>
    </row>
    <row r="43" spans="2:12" s="5" customFormat="1" ht="25.5" customHeight="1">
      <c r="B43" s="28" t="s">
        <v>69</v>
      </c>
      <c r="C43" s="28"/>
      <c r="D43" s="28"/>
      <c r="E43" s="28"/>
      <c r="F43" s="28"/>
      <c r="G43" s="22">
        <f aca="true" t="shared" si="2" ref="G43:L43">SUM(G39:G42)</f>
        <v>8326</v>
      </c>
      <c r="H43" s="28">
        <f t="shared" si="2"/>
        <v>7844</v>
      </c>
      <c r="I43" s="22">
        <f t="shared" si="2"/>
        <v>7289</v>
      </c>
      <c r="J43" s="28">
        <f t="shared" si="2"/>
        <v>4002</v>
      </c>
      <c r="K43" s="22">
        <f t="shared" si="2"/>
        <v>15615</v>
      </c>
      <c r="L43" s="28">
        <f t="shared" si="2"/>
        <v>11846</v>
      </c>
    </row>
    <row r="44" spans="1:15" s="5" customFormat="1" ht="25.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6"/>
      <c r="L44" s="12"/>
      <c r="M44" s="16"/>
      <c r="N44" s="12"/>
      <c r="O44" s="12"/>
    </row>
    <row r="45" spans="1:2" s="5" customFormat="1" ht="25.5" customHeight="1">
      <c r="A45" s="144" t="s">
        <v>234</v>
      </c>
      <c r="B45" s="5" t="s">
        <v>11</v>
      </c>
    </row>
    <row r="46" spans="1:13" s="5" customFormat="1" ht="16.5" customHeight="1">
      <c r="A46" s="45"/>
      <c r="B46" s="30"/>
      <c r="C46" s="30"/>
      <c r="D46" s="30"/>
      <c r="E46" s="30"/>
      <c r="F46" s="30"/>
      <c r="G46" s="4"/>
      <c r="H46" s="30"/>
      <c r="I46" s="30"/>
      <c r="J46" s="4"/>
      <c r="K46" s="46"/>
      <c r="L46" s="30"/>
      <c r="M46" s="30"/>
    </row>
    <row r="47" spans="1:12" s="5" customFormat="1" ht="20.25" customHeight="1">
      <c r="A47" s="38"/>
      <c r="J47" s="382" t="s">
        <v>12</v>
      </c>
      <c r="K47" s="382"/>
      <c r="L47" s="148" t="s">
        <v>60</v>
      </c>
    </row>
    <row r="48" spans="1:14" s="5" customFormat="1" ht="25.5" customHeight="1">
      <c r="A48" s="101"/>
      <c r="B48" s="20"/>
      <c r="C48" s="19"/>
      <c r="D48" s="19"/>
      <c r="E48" s="19"/>
      <c r="F48" s="19"/>
      <c r="G48" s="19"/>
      <c r="H48" s="19"/>
      <c r="I48" s="20"/>
      <c r="J48" s="271" t="s">
        <v>120</v>
      </c>
      <c r="K48" s="168" t="s">
        <v>65</v>
      </c>
      <c r="L48" s="168" t="s">
        <v>65</v>
      </c>
      <c r="N48" s="143"/>
    </row>
    <row r="49" spans="2:14" s="5" customFormat="1" ht="25.5" customHeight="1">
      <c r="B49" s="12" t="s">
        <v>53</v>
      </c>
      <c r="C49" s="12"/>
      <c r="D49" s="12"/>
      <c r="E49" s="12"/>
      <c r="F49" s="12"/>
      <c r="G49" s="12"/>
      <c r="H49" s="12"/>
      <c r="J49" s="16">
        <v>9172</v>
      </c>
      <c r="K49" s="12">
        <f>7385</f>
        <v>7385</v>
      </c>
      <c r="L49" s="12">
        <f>7465+124</f>
        <v>7589</v>
      </c>
      <c r="N49" s="17"/>
    </row>
    <row r="50" spans="2:14" s="5" customFormat="1" ht="25.5" customHeight="1">
      <c r="B50" s="12" t="s">
        <v>72</v>
      </c>
      <c r="C50" s="12"/>
      <c r="D50" s="12"/>
      <c r="E50" s="12"/>
      <c r="F50" s="12"/>
      <c r="G50" s="12"/>
      <c r="H50" s="12"/>
      <c r="J50" s="16">
        <v>873</v>
      </c>
      <c r="K50" s="12">
        <v>787</v>
      </c>
      <c r="L50" s="27">
        <v>868</v>
      </c>
      <c r="N50" s="17"/>
    </row>
    <row r="51" spans="2:14" s="5" customFormat="1" ht="25.5" customHeight="1">
      <c r="B51" s="28"/>
      <c r="C51" s="28"/>
      <c r="D51" s="28"/>
      <c r="E51" s="28"/>
      <c r="F51" s="28"/>
      <c r="G51" s="28"/>
      <c r="H51" s="28"/>
      <c r="I51" s="29"/>
      <c r="J51" s="22">
        <v>10045</v>
      </c>
      <c r="K51" s="28">
        <f>SUM(K49:K50)</f>
        <v>8172</v>
      </c>
      <c r="L51" s="28">
        <f>SUM(L49:L50)</f>
        <v>8457</v>
      </c>
      <c r="N51" s="17"/>
    </row>
    <row r="52" spans="2:14" s="5" customFormat="1" ht="25.5" customHeight="1">
      <c r="B52" s="12" t="s">
        <v>42</v>
      </c>
      <c r="C52" s="12"/>
      <c r="D52" s="12"/>
      <c r="E52" s="12"/>
      <c r="F52" s="12"/>
      <c r="G52" s="12"/>
      <c r="H52" s="12"/>
      <c r="J52" s="38"/>
      <c r="L52" s="12"/>
      <c r="N52" s="17"/>
    </row>
    <row r="53" spans="2:14" s="5" customFormat="1" ht="25.5" customHeight="1">
      <c r="B53" s="12"/>
      <c r="C53" s="12" t="s">
        <v>71</v>
      </c>
      <c r="D53" s="12"/>
      <c r="E53" s="12"/>
      <c r="F53" s="12"/>
      <c r="G53" s="12"/>
      <c r="H53" s="12"/>
      <c r="J53" s="16">
        <v>8335</v>
      </c>
      <c r="K53" s="12">
        <f>6891</f>
        <v>6891</v>
      </c>
      <c r="L53" s="12">
        <v>6520</v>
      </c>
      <c r="N53" s="17"/>
    </row>
    <row r="54" spans="2:14" s="5" customFormat="1" ht="25.5" customHeight="1">
      <c r="B54" s="12"/>
      <c r="C54" s="12" t="s">
        <v>292</v>
      </c>
      <c r="D54" s="12"/>
      <c r="E54" s="12"/>
      <c r="F54" s="12"/>
      <c r="G54" s="12"/>
      <c r="H54" s="12"/>
      <c r="J54" s="16">
        <v>1710</v>
      </c>
      <c r="K54" s="12">
        <f>1281</f>
        <v>1281</v>
      </c>
      <c r="L54" s="19">
        <f>1813+124</f>
        <v>1937</v>
      </c>
      <c r="N54" s="17"/>
    </row>
    <row r="55" spans="2:14" s="5" customFormat="1" ht="25.5" customHeight="1">
      <c r="B55" s="28"/>
      <c r="C55" s="28"/>
      <c r="D55" s="28"/>
      <c r="E55" s="28"/>
      <c r="F55" s="28"/>
      <c r="G55" s="28"/>
      <c r="H55" s="28"/>
      <c r="I55" s="29"/>
      <c r="J55" s="22">
        <v>10045</v>
      </c>
      <c r="K55" s="28">
        <f>SUM(K53:K54)</f>
        <v>8172</v>
      </c>
      <c r="L55" s="28">
        <f>SUM(L53:L54)</f>
        <v>8457</v>
      </c>
      <c r="N55" s="17"/>
    </row>
  </sheetData>
  <mergeCells count="2">
    <mergeCell ref="J47:K47"/>
    <mergeCell ref="K35:L3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S57"/>
  <sheetViews>
    <sheetView showGridLines="0" zoomScale="75" zoomScaleNormal="75" workbookViewId="0" topLeftCell="A1">
      <selection activeCell="A1" sqref="A1"/>
    </sheetView>
  </sheetViews>
  <sheetFormatPr defaultColWidth="8.88671875" defaultRowHeight="25.5" customHeight="1"/>
  <cols>
    <col min="1" max="1" width="3.6640625" style="11" customWidth="1"/>
    <col min="2" max="2" width="3.5546875" style="11" customWidth="1"/>
    <col min="3" max="3" width="9.77734375" style="11" customWidth="1"/>
    <col min="4" max="4" width="19.21484375" style="11" customWidth="1"/>
    <col min="5" max="8" width="8.3359375" style="11" customWidth="1"/>
    <col min="9" max="9" width="7.88671875" style="11" bestFit="1" customWidth="1"/>
    <col min="10" max="11" width="8.3359375" style="11" customWidth="1"/>
    <col min="12" max="12" width="9.5546875" style="11" customWidth="1"/>
    <col min="13" max="13" width="11.77734375" style="86" customWidth="1"/>
    <col min="14" max="14" width="11.77734375" style="108" customWidth="1"/>
    <col min="15" max="15" width="11.77734375" style="11" customWidth="1"/>
    <col min="16" max="16384" width="8.88671875" style="5" customWidth="1"/>
  </cols>
  <sheetData>
    <row r="1" spans="1:14" s="2" customFormat="1" ht="25.5" customHeight="1">
      <c r="A1" s="163" t="s">
        <v>74</v>
      </c>
      <c r="I1" s="6"/>
      <c r="N1" s="164"/>
    </row>
    <row r="2" spans="1:14" s="2" customFormat="1" ht="25.5" customHeight="1">
      <c r="A2" s="163"/>
      <c r="I2" s="6"/>
      <c r="M2" s="61" t="s">
        <v>201</v>
      </c>
      <c r="N2" s="61"/>
    </row>
    <row r="3" spans="1:16" ht="25.5" customHeight="1">
      <c r="A3" s="165"/>
      <c r="B3" s="5"/>
      <c r="C3" s="5"/>
      <c r="D3" s="5"/>
      <c r="E3" s="5"/>
      <c r="F3" s="5"/>
      <c r="G3" s="5"/>
      <c r="H3" s="5"/>
      <c r="I3" s="5"/>
      <c r="J3" s="5"/>
      <c r="M3" s="61" t="s">
        <v>13</v>
      </c>
      <c r="N3" s="61"/>
      <c r="O3" s="5"/>
      <c r="P3" s="55"/>
    </row>
    <row r="4" spans="1:16" ht="25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256"/>
      <c r="N4" s="55" t="s">
        <v>171</v>
      </c>
      <c r="O4" s="55" t="s">
        <v>195</v>
      </c>
      <c r="P4" s="55"/>
    </row>
    <row r="5" spans="1:15" ht="25.5" customHeight="1" thickBot="1">
      <c r="A5" s="203" t="s">
        <v>68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25" t="s">
        <v>120</v>
      </c>
      <c r="N5" s="26" t="s">
        <v>65</v>
      </c>
      <c r="O5" s="26" t="s">
        <v>65</v>
      </c>
    </row>
    <row r="6" spans="1:15" ht="25.5" customHeight="1">
      <c r="A6" s="166" t="s">
        <v>238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2"/>
      <c r="N6" s="143"/>
      <c r="O6" s="143"/>
    </row>
    <row r="7" spans="1:15" ht="25.5" customHeight="1">
      <c r="A7" s="166"/>
      <c r="B7" s="141" t="s">
        <v>157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2">
        <v>317</v>
      </c>
      <c r="N7" s="143">
        <v>327</v>
      </c>
      <c r="O7" s="143">
        <v>550</v>
      </c>
    </row>
    <row r="8" spans="1:15" ht="25.5" customHeight="1">
      <c r="A8" s="115"/>
      <c r="B8" s="167" t="s">
        <v>164</v>
      </c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299">
        <v>0</v>
      </c>
      <c r="N8" s="168">
        <v>35</v>
      </c>
      <c r="O8" s="168">
        <v>72</v>
      </c>
    </row>
    <row r="9" spans="1:15" ht="25.5" customHeight="1">
      <c r="A9" s="166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2">
        <f>SUM(M7:M8)</f>
        <v>317</v>
      </c>
      <c r="N9" s="143">
        <f>SUM(N7:N8)</f>
        <v>362</v>
      </c>
      <c r="O9" s="143">
        <f>SUM(O7:O8)</f>
        <v>622</v>
      </c>
    </row>
    <row r="10" spans="1:15" ht="25.5" customHeight="1">
      <c r="A10" s="141" t="s">
        <v>44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212">
        <v>-49</v>
      </c>
      <c r="N10" s="30">
        <f>'APConsolP&amp;L'!L20</f>
        <v>-47</v>
      </c>
      <c r="O10" s="34">
        <v>-95</v>
      </c>
    </row>
    <row r="11" spans="1:15" ht="25.5" customHeight="1">
      <c r="A11" s="166" t="s">
        <v>43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70">
        <v>-152</v>
      </c>
      <c r="N11" s="111">
        <v>-105</v>
      </c>
      <c r="O11" s="111">
        <v>-480</v>
      </c>
    </row>
    <row r="12" spans="1:15" ht="25.5" customHeight="1">
      <c r="A12" s="166" t="s">
        <v>107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300">
        <v>0</v>
      </c>
      <c r="N12" s="111">
        <f>'APConsolP&amp;L'!L23</f>
        <v>338</v>
      </c>
      <c r="O12" s="111">
        <f>'APConsolP&amp;L'!M23</f>
        <v>338</v>
      </c>
    </row>
    <row r="13" spans="1:15" ht="25.5" customHeight="1">
      <c r="A13" s="73" t="s">
        <v>166</v>
      </c>
      <c r="B13" s="73"/>
      <c r="C13" s="73"/>
      <c r="D13" s="73"/>
      <c r="E13" s="73"/>
      <c r="F13" s="73"/>
      <c r="G13" s="20"/>
      <c r="H13" s="20"/>
      <c r="I13" s="20"/>
      <c r="J13" s="20"/>
      <c r="K13" s="20"/>
      <c r="L13" s="20"/>
      <c r="M13" s="222">
        <v>355</v>
      </c>
      <c r="N13" s="87">
        <v>0</v>
      </c>
      <c r="O13" s="87">
        <v>0</v>
      </c>
    </row>
    <row r="14" spans="1:15" ht="25.5" customHeight="1">
      <c r="A14" s="98" t="s">
        <v>239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212">
        <f>SUM(M9:M13)</f>
        <v>471</v>
      </c>
      <c r="N14" s="30">
        <f>SUM(N9:N13)</f>
        <v>548</v>
      </c>
      <c r="O14" s="30">
        <f>SUM(O9:O13)</f>
        <v>385</v>
      </c>
    </row>
    <row r="15" spans="1:15" ht="25.5" customHeight="1">
      <c r="A15" s="115" t="s">
        <v>24</v>
      </c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220">
        <v>-50</v>
      </c>
      <c r="N15" s="40">
        <v>-183</v>
      </c>
      <c r="O15" s="40">
        <v>-21</v>
      </c>
    </row>
    <row r="16" spans="1:15" ht="25.5" customHeight="1">
      <c r="A16" s="166" t="s">
        <v>75</v>
      </c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212">
        <f>SUM(M14:M15)</f>
        <v>421</v>
      </c>
      <c r="N16" s="30">
        <f>SUM(N14:N15)</f>
        <v>365</v>
      </c>
      <c r="O16" s="30">
        <f>SUM(O14:O15)</f>
        <v>364</v>
      </c>
    </row>
    <row r="17" spans="1:15" ht="25.5" customHeight="1">
      <c r="A17" s="115" t="s">
        <v>64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220">
        <v>1</v>
      </c>
      <c r="N17" s="40">
        <v>19</v>
      </c>
      <c r="O17" s="40">
        <v>25</v>
      </c>
    </row>
    <row r="18" spans="1:15" ht="25.5" customHeight="1">
      <c r="A18" s="141" t="s">
        <v>70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326"/>
      <c r="M18" s="212">
        <f>SUM(M16:M17)</f>
        <v>422</v>
      </c>
      <c r="N18" s="30">
        <f>SUM(N16:N17)</f>
        <v>384</v>
      </c>
      <c r="O18" s="30">
        <f>SUM(O16:O17)</f>
        <v>389</v>
      </c>
    </row>
    <row r="19" spans="1:15" ht="25.5" customHeight="1">
      <c r="A19" s="167" t="s">
        <v>18</v>
      </c>
      <c r="B19" s="20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220">
        <v>-178</v>
      </c>
      <c r="N19" s="40">
        <f>APSHFunds!M9</f>
        <v>-172</v>
      </c>
      <c r="O19" s="40">
        <v>-504</v>
      </c>
    </row>
    <row r="20" spans="1:15" ht="11.25" customHeight="1">
      <c r="A20" s="141"/>
      <c r="B20" s="4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212"/>
      <c r="N20" s="30"/>
      <c r="O20" s="30"/>
    </row>
    <row r="21" spans="1:15" ht="25.5" customHeight="1">
      <c r="A21" s="115" t="s">
        <v>190</v>
      </c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220">
        <f>SUM(M18:M19)</f>
        <v>244</v>
      </c>
      <c r="N21" s="40">
        <f>SUM(N18:N19)</f>
        <v>212</v>
      </c>
      <c r="O21" s="40">
        <f>SUM(O18,O19)</f>
        <v>-115</v>
      </c>
    </row>
    <row r="22" spans="1:15" ht="25.5" customHeight="1">
      <c r="A22" s="172"/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212"/>
      <c r="N22" s="30"/>
      <c r="O22" s="30"/>
    </row>
    <row r="23" spans="1:17" s="60" customFormat="1" ht="25.5" customHeight="1">
      <c r="A23" s="133" t="s">
        <v>56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173"/>
      <c r="N23" s="174"/>
      <c r="O23" s="174"/>
      <c r="Q23" s="175"/>
    </row>
    <row r="24" spans="1:17" s="60" customFormat="1" ht="25.5" customHeight="1">
      <c r="A24" s="176" t="s">
        <v>191</v>
      </c>
      <c r="M24" s="177"/>
      <c r="N24" s="330"/>
      <c r="P24" s="69"/>
      <c r="Q24" s="69"/>
    </row>
    <row r="25" spans="1:17" s="60" customFormat="1" ht="25.5" customHeight="1">
      <c r="A25" s="176"/>
      <c r="B25" s="176" t="s">
        <v>271</v>
      </c>
      <c r="M25" s="177" t="s">
        <v>272</v>
      </c>
      <c r="N25" s="178" t="s">
        <v>261</v>
      </c>
      <c r="O25" s="72" t="s">
        <v>124</v>
      </c>
      <c r="P25" s="69"/>
      <c r="Q25" s="69"/>
    </row>
    <row r="26" spans="1:17" s="60" customFormat="1" ht="25.5" customHeight="1">
      <c r="A26" s="176" t="s">
        <v>47</v>
      </c>
      <c r="M26" s="177" t="s">
        <v>273</v>
      </c>
      <c r="N26" s="179" t="str">
        <f>'APConsolP&amp;L'!L38</f>
        <v>(2.4)p</v>
      </c>
      <c r="O26" s="178" t="s">
        <v>130</v>
      </c>
      <c r="P26" s="69"/>
      <c r="Q26" s="69"/>
    </row>
    <row r="27" spans="1:14" s="60" customFormat="1" ht="25.5" customHeight="1">
      <c r="A27" s="60" t="s">
        <v>192</v>
      </c>
      <c r="M27" s="71"/>
      <c r="N27" s="72"/>
    </row>
    <row r="28" spans="2:15" s="60" customFormat="1" ht="25.5" customHeight="1">
      <c r="B28" s="194" t="s">
        <v>193</v>
      </c>
      <c r="M28" s="71" t="s">
        <v>274</v>
      </c>
      <c r="N28" s="72" t="s">
        <v>262</v>
      </c>
      <c r="O28" s="178" t="s">
        <v>158</v>
      </c>
    </row>
    <row r="29" spans="1:16" s="60" customFormat="1" ht="25.5" customHeight="1">
      <c r="A29" s="60" t="s">
        <v>108</v>
      </c>
      <c r="M29" s="180" t="s">
        <v>94</v>
      </c>
      <c r="N29" s="72" t="str">
        <f>'APConsolP&amp;L'!L42</f>
        <v>12.1p</v>
      </c>
      <c r="O29" s="62" t="s">
        <v>132</v>
      </c>
      <c r="P29" s="127"/>
    </row>
    <row r="30" spans="1:15" s="60" customFormat="1" ht="25.5" customHeight="1">
      <c r="A30" s="73" t="s">
        <v>199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367" t="s">
        <v>275</v>
      </c>
      <c r="N30" s="368" t="s">
        <v>94</v>
      </c>
      <c r="O30" s="368" t="s">
        <v>94</v>
      </c>
    </row>
    <row r="31" spans="1:15" s="60" customFormat="1" ht="12" customHeight="1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365"/>
      <c r="N31" s="366"/>
      <c r="O31" s="366"/>
    </row>
    <row r="32" spans="1:15" s="60" customFormat="1" ht="25.5" customHeight="1">
      <c r="A32" s="73" t="s">
        <v>277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5" t="s">
        <v>276</v>
      </c>
      <c r="N32" s="77" t="s">
        <v>103</v>
      </c>
      <c r="O32" s="77" t="s">
        <v>159</v>
      </c>
    </row>
    <row r="33" spans="1:15" s="60" customFormat="1" ht="11.25" customHeight="1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71"/>
      <c r="N33" s="72"/>
      <c r="O33" s="72"/>
    </row>
    <row r="34" spans="1:15" s="60" customFormat="1" ht="25.5" customHeight="1">
      <c r="A34" s="73" t="s">
        <v>25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5" t="s">
        <v>285</v>
      </c>
      <c r="N34" s="77" t="s">
        <v>100</v>
      </c>
      <c r="O34" s="77" t="s">
        <v>160</v>
      </c>
    </row>
    <row r="35" spans="1:15" s="69" customFormat="1" ht="25.5" customHeight="1">
      <c r="A35" s="181"/>
      <c r="B35" s="60"/>
      <c r="C35" s="60"/>
      <c r="D35" s="60"/>
      <c r="E35" s="60"/>
      <c r="F35" s="60"/>
      <c r="G35" s="60"/>
      <c r="H35" s="60"/>
      <c r="M35" s="301"/>
      <c r="N35" s="175"/>
      <c r="O35" s="183"/>
    </row>
    <row r="36" spans="1:15" s="69" customFormat="1" ht="25.5" customHeight="1">
      <c r="A36" s="133" t="s">
        <v>57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302"/>
      <c r="N36" s="85"/>
      <c r="O36" s="184"/>
    </row>
    <row r="37" spans="1:15" s="60" customFormat="1" ht="25.5" customHeight="1">
      <c r="A37" s="69" t="s">
        <v>277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71" t="s">
        <v>276</v>
      </c>
      <c r="N37" s="72" t="s">
        <v>103</v>
      </c>
      <c r="O37" s="72" t="s">
        <v>161</v>
      </c>
    </row>
    <row r="38" spans="1:15" s="60" customFormat="1" ht="25.5" customHeight="1">
      <c r="A38" s="73" t="s">
        <v>25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5" t="s">
        <v>316</v>
      </c>
      <c r="N38" s="77" t="s">
        <v>106</v>
      </c>
      <c r="O38" s="85" t="s">
        <v>106</v>
      </c>
    </row>
    <row r="39" spans="1:15" s="69" customFormat="1" ht="25.5" customHeight="1">
      <c r="A39" s="181"/>
      <c r="B39" s="60"/>
      <c r="C39" s="60"/>
      <c r="D39" s="60"/>
      <c r="E39" s="60"/>
      <c r="F39" s="60"/>
      <c r="G39" s="60"/>
      <c r="H39" s="60"/>
      <c r="M39" s="301"/>
      <c r="N39" s="182"/>
      <c r="O39" s="183"/>
    </row>
    <row r="40" spans="1:15" s="60" customFormat="1" ht="25.5" customHeight="1">
      <c r="A40" s="205" t="s">
        <v>58</v>
      </c>
      <c r="B40" s="185"/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6" t="s">
        <v>346</v>
      </c>
      <c r="N40" s="187" t="s">
        <v>119</v>
      </c>
      <c r="O40" s="187" t="s">
        <v>125</v>
      </c>
    </row>
    <row r="41" spans="1:19" s="60" customFormat="1" ht="25.5" customHeight="1">
      <c r="A41" s="188"/>
      <c r="B41" s="188"/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303"/>
      <c r="N41" s="145"/>
      <c r="O41" s="188"/>
      <c r="P41" s="188"/>
      <c r="Q41" s="188"/>
      <c r="R41" s="188"/>
      <c r="S41" s="188"/>
    </row>
    <row r="42" spans="1:15" s="60" customFormat="1" ht="25.5" customHeight="1">
      <c r="A42" s="206" t="s">
        <v>59</v>
      </c>
      <c r="B42" s="185"/>
      <c r="C42" s="185"/>
      <c r="D42" s="185"/>
      <c r="E42" s="185"/>
      <c r="F42" s="185"/>
      <c r="G42" s="185"/>
      <c r="H42" s="189"/>
      <c r="I42" s="185"/>
      <c r="J42" s="73"/>
      <c r="K42" s="73"/>
      <c r="L42" s="73"/>
      <c r="M42" s="173"/>
      <c r="N42" s="174"/>
      <c r="O42" s="174"/>
    </row>
    <row r="43" spans="1:15" s="60" customFormat="1" ht="25.5" customHeight="1">
      <c r="A43" s="190" t="s">
        <v>70</v>
      </c>
      <c r="K43" s="191"/>
      <c r="L43" s="191"/>
      <c r="M43" s="304">
        <v>422</v>
      </c>
      <c r="N43" s="192">
        <f>N18</f>
        <v>384</v>
      </c>
      <c r="O43" s="193">
        <v>389</v>
      </c>
    </row>
    <row r="44" spans="1:15" s="60" customFormat="1" ht="25.5" customHeight="1">
      <c r="A44" s="194" t="s">
        <v>21</v>
      </c>
      <c r="K44" s="195"/>
      <c r="L44" s="195"/>
      <c r="M44" s="195">
        <v>-105</v>
      </c>
      <c r="N44" s="196">
        <v>129</v>
      </c>
      <c r="O44" s="193">
        <v>52</v>
      </c>
    </row>
    <row r="45" spans="1:15" s="60" customFormat="1" ht="25.5" customHeight="1">
      <c r="A45" s="194" t="s">
        <v>19</v>
      </c>
      <c r="K45" s="191"/>
      <c r="L45" s="191"/>
      <c r="M45" s="304">
        <v>19</v>
      </c>
      <c r="N45" s="192">
        <v>26</v>
      </c>
      <c r="O45" s="193">
        <v>42</v>
      </c>
    </row>
    <row r="46" spans="1:15" s="60" customFormat="1" ht="25.5" customHeight="1">
      <c r="A46" s="185" t="s">
        <v>18</v>
      </c>
      <c r="B46" s="185"/>
      <c r="C46" s="185"/>
      <c r="D46" s="185"/>
      <c r="E46" s="185"/>
      <c r="F46" s="185"/>
      <c r="G46" s="185"/>
      <c r="H46" s="185"/>
      <c r="I46" s="185"/>
      <c r="J46" s="73"/>
      <c r="K46" s="197"/>
      <c r="L46" s="197"/>
      <c r="M46" s="305">
        <v>-178</v>
      </c>
      <c r="N46" s="198">
        <f>N19</f>
        <v>-172</v>
      </c>
      <c r="O46" s="198">
        <v>-504</v>
      </c>
    </row>
    <row r="47" spans="1:15" s="60" customFormat="1" ht="25.5" customHeight="1">
      <c r="A47" s="370" t="s">
        <v>240</v>
      </c>
      <c r="B47" s="370"/>
      <c r="C47" s="370"/>
      <c r="D47" s="370"/>
      <c r="E47" s="370"/>
      <c r="F47" s="370"/>
      <c r="G47" s="370"/>
      <c r="H47" s="370"/>
      <c r="I47" s="370"/>
      <c r="J47" s="371"/>
      <c r="K47" s="372"/>
      <c r="L47" s="372"/>
      <c r="M47" s="373">
        <f>SUM(M43:M46)</f>
        <v>158</v>
      </c>
      <c r="N47" s="374">
        <f>SUM(N43:N46)</f>
        <v>367</v>
      </c>
      <c r="O47" s="375">
        <f>SUM(O43:O46)</f>
        <v>-21</v>
      </c>
    </row>
    <row r="48" spans="1:15" s="60" customFormat="1" ht="25.5" customHeight="1">
      <c r="A48" s="199" t="s">
        <v>22</v>
      </c>
      <c r="B48" s="199"/>
      <c r="C48" s="199"/>
      <c r="D48" s="199"/>
      <c r="E48" s="199"/>
      <c r="F48" s="199"/>
      <c r="G48" s="199"/>
      <c r="H48" s="199"/>
      <c r="I48" s="199"/>
      <c r="J48" s="69"/>
      <c r="K48" s="200"/>
      <c r="L48" s="200"/>
      <c r="M48" s="306"/>
      <c r="N48" s="146"/>
      <c r="O48" s="193"/>
    </row>
    <row r="49" spans="1:15" s="60" customFormat="1" ht="25.5" customHeight="1">
      <c r="A49" s="199"/>
      <c r="B49" s="199" t="s">
        <v>138</v>
      </c>
      <c r="C49" s="199"/>
      <c r="D49" s="199"/>
      <c r="E49" s="199"/>
      <c r="F49" s="199"/>
      <c r="G49" s="199"/>
      <c r="H49" s="199"/>
      <c r="I49" s="199"/>
      <c r="J49" s="69"/>
      <c r="K49" s="200"/>
      <c r="L49" s="200"/>
      <c r="M49" s="306">
        <v>3950</v>
      </c>
      <c r="N49" s="146">
        <v>4020</v>
      </c>
      <c r="O49" s="193">
        <v>4020</v>
      </c>
    </row>
    <row r="50" spans="1:15" s="60" customFormat="1" ht="25.5" customHeight="1">
      <c r="A50" s="185"/>
      <c r="B50" s="185" t="s">
        <v>139</v>
      </c>
      <c r="C50" s="185"/>
      <c r="D50" s="185"/>
      <c r="E50" s="185"/>
      <c r="F50" s="185"/>
      <c r="G50" s="185"/>
      <c r="H50" s="185"/>
      <c r="I50" s="185"/>
      <c r="J50" s="73"/>
      <c r="K50" s="201"/>
      <c r="L50" s="201"/>
      <c r="M50" s="307">
        <v>0</v>
      </c>
      <c r="N50" s="202">
        <v>-49</v>
      </c>
      <c r="O50" s="198">
        <v>-49</v>
      </c>
    </row>
    <row r="51" spans="1:15" s="60" customFormat="1" ht="25.5" customHeight="1">
      <c r="A51" s="185"/>
      <c r="B51" s="185" t="s">
        <v>140</v>
      </c>
      <c r="C51" s="185"/>
      <c r="D51" s="185"/>
      <c r="E51" s="185"/>
      <c r="F51" s="185"/>
      <c r="G51" s="185"/>
      <c r="H51" s="185"/>
      <c r="I51" s="185"/>
      <c r="J51" s="73"/>
      <c r="K51" s="201"/>
      <c r="L51" s="201"/>
      <c r="M51" s="308">
        <f>SUM(M49:M50)</f>
        <v>3950</v>
      </c>
      <c r="N51" s="202">
        <f>SUM(N49:N50)</f>
        <v>3971</v>
      </c>
      <c r="O51" s="198">
        <f>SUM(O49:O50)</f>
        <v>3971</v>
      </c>
    </row>
    <row r="52" spans="1:15" s="60" customFormat="1" ht="10.5" customHeight="1">
      <c r="A52" s="199"/>
      <c r="B52" s="199"/>
      <c r="C52" s="199"/>
      <c r="D52" s="199"/>
      <c r="E52" s="199"/>
      <c r="F52" s="199"/>
      <c r="G52" s="199"/>
      <c r="H52" s="199"/>
      <c r="I52" s="199"/>
      <c r="J52" s="69"/>
      <c r="K52" s="200"/>
      <c r="L52" s="200"/>
      <c r="M52" s="306"/>
      <c r="N52" s="146"/>
      <c r="O52" s="193"/>
    </row>
    <row r="53" spans="1:15" s="60" customFormat="1" ht="25.5" customHeight="1">
      <c r="A53" s="345" t="s">
        <v>23</v>
      </c>
      <c r="B53" s="185"/>
      <c r="C53" s="185"/>
      <c r="D53" s="185"/>
      <c r="E53" s="185"/>
      <c r="F53" s="185"/>
      <c r="G53" s="185"/>
      <c r="H53" s="185"/>
      <c r="I53" s="185"/>
      <c r="J53" s="73"/>
      <c r="K53" s="197"/>
      <c r="L53" s="197"/>
      <c r="M53" s="305">
        <f>M51+M47</f>
        <v>4108</v>
      </c>
      <c r="N53" s="198">
        <f>N51+N47</f>
        <v>4338</v>
      </c>
      <c r="O53" s="198">
        <f>O51+O47</f>
        <v>3950</v>
      </c>
    </row>
    <row r="55" spans="1:19" ht="24.75" customHeight="1">
      <c r="A55" s="36" t="s">
        <v>111</v>
      </c>
      <c r="N55" s="11"/>
      <c r="P55" s="11"/>
      <c r="Q55" s="11"/>
      <c r="R55" s="11"/>
      <c r="S55" s="11"/>
    </row>
    <row r="56" spans="1:19" ht="24.75" customHeight="1">
      <c r="A56" s="5"/>
      <c r="B56" s="11" t="s">
        <v>317</v>
      </c>
      <c r="N56" s="11"/>
      <c r="P56" s="11"/>
      <c r="Q56" s="11"/>
      <c r="R56" s="11"/>
      <c r="S56" s="11"/>
    </row>
    <row r="57" spans="1:19" ht="24.75" customHeight="1">
      <c r="A57" s="5"/>
      <c r="B57" s="11" t="s">
        <v>318</v>
      </c>
      <c r="N57" s="11"/>
      <c r="P57" s="11"/>
      <c r="Q57" s="11"/>
      <c r="R57" s="11"/>
      <c r="S57" s="11"/>
    </row>
  </sheetData>
  <printOptions/>
  <pageMargins left="0.75" right="0.75" top="1" bottom="1" header="0.5" footer="0.5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dflood</dc:creator>
  <cp:keywords/>
  <dc:description/>
  <cp:lastModifiedBy>angela.braun</cp:lastModifiedBy>
  <cp:lastPrinted>2002-07-23T14:39:11Z</cp:lastPrinted>
  <dcterms:created xsi:type="dcterms:W3CDTF">1998-07-23T18:21:33Z</dcterms:created>
  <dcterms:modified xsi:type="dcterms:W3CDTF">2005-10-20T11:33:03Z</dcterms:modified>
  <cp:category/>
  <cp:version/>
  <cp:contentType/>
  <cp:contentStatus/>
</cp:coreProperties>
</file>