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6948" windowHeight="9924" tabRatio="898" activeTab="0"/>
  </bookViews>
  <sheets>
    <sheet name="Summary" sheetId="1" r:id="rId1"/>
    <sheet name="EEVConsolP&amp;L" sheetId="2" r:id="rId2"/>
    <sheet name="EEVOpProfit" sheetId="3" r:id="rId3"/>
    <sheet name="EEVBalSheet" sheetId="4" r:id="rId4"/>
    <sheet name="EEVBalSheet (2)" sheetId="5" r:id="rId5"/>
    <sheet name="EEVAssumps" sheetId="6" r:id="rId6"/>
    <sheet name="New Bus" sheetId="7" r:id="rId7"/>
    <sheet name="stat P&amp;l" sheetId="8" r:id="rId8"/>
    <sheet name="stat equity" sheetId="9" r:id="rId9"/>
    <sheet name="stat Bal sheet " sheetId="10" r:id="rId10"/>
    <sheet name="cash flow " sheetId="11" r:id="rId11"/>
    <sheet name="basis of prep &amp; C Segments" sheetId="12" r:id="rId12"/>
    <sheet name="D Op Profit," sheetId="13" r:id="rId13"/>
    <sheet name="E,F ,G div , H eq, I , Jborr " sheetId="14" r:id="rId14"/>
    <sheet name="K,L,M" sheetId="15" r:id="rId15"/>
    <sheet name="EEV Assumps" sheetId="16" state="hidden" r:id="rId16"/>
  </sheets>
  <definedNames>
    <definedName name="_C1_NOTES12_13">#REF!</definedName>
    <definedName name="_C2_NOTES14_17">#REF!</definedName>
    <definedName name="_C3_NOTES18_24">#REF!</definedName>
    <definedName name="_C4_NOTES23_27">#REF!</definedName>
    <definedName name="_C5_NOTES27_28">#REF!</definedName>
    <definedName name="_C6_NOTES29_30">#REF!</definedName>
    <definedName name="_C7_NOTES31_33">#REF!</definedName>
    <definedName name="A2_CONTENTS">#REF!</definedName>
    <definedName name="A3_TECH_GB">#REF!</definedName>
    <definedName name="A4_TECH_LT">#REF!</definedName>
    <definedName name="A5_NON_TECH">#REF!</definedName>
    <definedName name="A6_REC_GAINS">#REF!</definedName>
    <definedName name="A7_CONSOL_BS1">#REF!</definedName>
    <definedName name="A8_CONSOL_BS2">#REF!</definedName>
    <definedName name="A9_COY_BS">#REF!</definedName>
    <definedName name="B1_CASHFLOW">#REF!</definedName>
    <definedName name="B6_SEG_ANAL1">#REF!</definedName>
    <definedName name="B7_SEG_ANAL2">#REF!</definedName>
    <definedName name="B8_NOTES3_TO_7">#REF!</definedName>
    <definedName name="B9_NOTES8_TO_11">#REF!</definedName>
    <definedName name="D1_SODR">#REF!</definedName>
    <definedName name="D2_5YR1">#REF!</definedName>
    <definedName name="D3_5YR2">#REF!</definedName>
    <definedName name="D4_ACCRUALS1">#REF!</definedName>
    <definedName name="D5_ACCRUALS2">#REF!</definedName>
    <definedName name="D6_ACCRUALS3">#REF!</definedName>
    <definedName name="D7_ACCRUALS4">#REF!</definedName>
    <definedName name="D8_ACCRUALS5">#REF!</definedName>
    <definedName name="E1_FINCAL">#REF!</definedName>
    <definedName name="_xlnm.Print_Area" localSheetId="11">'basis of prep &amp; C Segments'!$A$1:$I$51</definedName>
    <definedName name="_xlnm.Print_Area" localSheetId="10">'cash flow '!$A$1:$F$64</definedName>
    <definedName name="_xlnm.Print_Area" localSheetId="12">'D Op Profit,'!$A$1:$G$72</definedName>
    <definedName name="_xlnm.Print_Area" localSheetId="13">'E,F ,G div , H eq, I , Jborr '!$A$1:$G$60</definedName>
    <definedName name="_xlnm.Print_Area" localSheetId="15">'EEV Assumps'!$A$1:$W$174</definedName>
    <definedName name="_xlnm.Print_Area" localSheetId="5">'EEVAssumps'!$A$1:$Y$261</definedName>
    <definedName name="_xlnm.Print_Area" localSheetId="3">'EEVBalSheet'!$A$1:$H$46</definedName>
    <definedName name="_xlnm.Print_Area" localSheetId="4">'EEVBalSheet (2)'!$A$1:$H$24</definedName>
    <definedName name="_xlnm.Print_Area" localSheetId="1">'EEVConsolP&amp;L'!$A$1:$H$56</definedName>
    <definedName name="_xlnm.Print_Area" localSheetId="2">'EEVOpProfit'!$A$1:$H$53</definedName>
    <definedName name="_xlnm.Print_Area" localSheetId="14">'K,L,M'!$A$1:$H$51</definedName>
    <definedName name="_xlnm.Print_Area" localSheetId="6">'New Bus'!$A$1:$R$86</definedName>
    <definedName name="_xlnm.Print_Area" localSheetId="8">'stat equity'!$A$1:$J$123</definedName>
    <definedName name="_xlnm.Print_Area" localSheetId="7">'stat P&amp;l'!$A$1:$G$60</definedName>
    <definedName name="_xlnm.Print_Area" localSheetId="0">'Summary'!$A$1:$H$59</definedName>
    <definedName name="XFIVE">#REF!</definedName>
    <definedName name="XFOUR">#REF!</definedName>
    <definedName name="XONE">#REF!</definedName>
    <definedName name="XPRINT1">#REF!</definedName>
    <definedName name="XPRINTALL">#REF!</definedName>
    <definedName name="XSIX">#REF!</definedName>
    <definedName name="XTHREE">#REF!</definedName>
    <definedName name="XTWO">#REF!</definedName>
    <definedName name="Z_3E1564AD_3AD3_4791_9725_CB3313B38BFD_.wvu.PrintArea" localSheetId="11" hidden="1">'basis of prep &amp; C Segments'!$A$1:$I$51</definedName>
    <definedName name="Z_3E1564AD_3AD3_4791_9725_CB3313B38BFD_.wvu.PrintArea" localSheetId="10" hidden="1">'cash flow '!$A$1:$F$64</definedName>
    <definedName name="Z_3E1564AD_3AD3_4791_9725_CB3313B38BFD_.wvu.PrintArea" localSheetId="12" hidden="1">'D Op Profit,'!$A$1:$G$72</definedName>
    <definedName name="Z_3E1564AD_3AD3_4791_9725_CB3313B38BFD_.wvu.PrintArea" localSheetId="13" hidden="1">'E,F ,G div , H eq, I , Jborr '!$A$1:$G$60</definedName>
    <definedName name="Z_3E1564AD_3AD3_4791_9725_CB3313B38BFD_.wvu.PrintArea" localSheetId="15" hidden="1">'EEV Assumps'!$A$1:$W$174</definedName>
    <definedName name="Z_3E1564AD_3AD3_4791_9725_CB3313B38BFD_.wvu.PrintArea" localSheetId="5" hidden="1">'EEVAssumps'!$A$1:$Y$241</definedName>
    <definedName name="Z_3E1564AD_3AD3_4791_9725_CB3313B38BFD_.wvu.PrintArea" localSheetId="3" hidden="1">'EEVBalSheet'!$A$1:$H$46</definedName>
    <definedName name="Z_3E1564AD_3AD3_4791_9725_CB3313B38BFD_.wvu.PrintArea" localSheetId="4" hidden="1">'EEVBalSheet (2)'!$A$1:$H$24</definedName>
    <definedName name="Z_3E1564AD_3AD3_4791_9725_CB3313B38BFD_.wvu.PrintArea" localSheetId="1" hidden="1">'EEVConsolP&amp;L'!$A$1:$H$56</definedName>
    <definedName name="Z_3E1564AD_3AD3_4791_9725_CB3313B38BFD_.wvu.PrintArea" localSheetId="2" hidden="1">'EEVOpProfit'!$A$1:$H$53</definedName>
    <definedName name="Z_3E1564AD_3AD3_4791_9725_CB3313B38BFD_.wvu.PrintArea" localSheetId="14" hidden="1">'K,L,M'!$A$1:$H$43</definedName>
    <definedName name="Z_3E1564AD_3AD3_4791_9725_CB3313B38BFD_.wvu.PrintArea" localSheetId="6" hidden="1">'New Bus'!$A$1:$R$86</definedName>
    <definedName name="Z_3E1564AD_3AD3_4791_9725_CB3313B38BFD_.wvu.PrintArea" localSheetId="7" hidden="1">'stat P&amp;l'!$A$1:$G$60</definedName>
    <definedName name="Z_3E1564AD_3AD3_4791_9725_CB3313B38BFD_.wvu.PrintArea" localSheetId="0" hidden="1">'Summary'!$A$1:$H$59</definedName>
    <definedName name="Z_3E1564AD_3AD3_4791_9725_CB3313B38BFD_.wvu.Rows" localSheetId="11" hidden="1">'basis of prep &amp; C Segments'!$7:$7,'basis of prep &amp; C Segments'!$26:$26,'basis of prep &amp; C Segments'!$37:$37</definedName>
    <definedName name="Z_3E1564AD_3AD3_4791_9725_CB3313B38BFD_.wvu.Rows" localSheetId="10" hidden="1">'cash flow '!$36:$36</definedName>
    <definedName name="Z_CA35DF91_0FA9_42D5_BFAB_1F6D8573C175_.wvu.PrintArea" localSheetId="15" hidden="1">'EEV Assumps'!$A:$M</definedName>
    <definedName name="Z_CA35DF91_0FA9_42D5_BFAB_1F6D8573C175_.wvu.PrintArea" localSheetId="2" hidden="1">'EEVOpProfit'!$A:$H</definedName>
    <definedName name="Z_FB6D2541_14AF_11D2_A7E7_0000F65A714E_.wvu.PrintArea" localSheetId="11" hidden="1">'basis of prep &amp; C Segments'!$A$1:$T$1</definedName>
    <definedName name="Z_FB6D2541_14AF_11D2_A7E7_0000F65A714E_.wvu.PrintArea" localSheetId="10" hidden="1">'cash flow '!$A$1:$F$2</definedName>
    <definedName name="Z_FB6D2541_14AF_11D2_A7E7_0000F65A714E_.wvu.PrintArea" localSheetId="13" hidden="1">'E,F ,G div , H eq, I , Jborr '!$A$1:$L$12</definedName>
    <definedName name="Z_FB6D2541_14AF_11D2_A7E7_0000F65A714E_.wvu.PrintArea" localSheetId="9" hidden="1">'stat Bal sheet '!$A$1:$H$5</definedName>
    <definedName name="Z_FB6D2541_14AF_11D2_A7E7_0000F65A714E_.wvu.PrintArea" localSheetId="7" hidden="1">'stat P&amp;l'!$A$1:$G$36</definedName>
    <definedName name="Z_FB6D2541_14AF_11D2_A7E7_0000F65A714E_.wvu.Rows" localSheetId="11" hidden="1">'basis of prep &amp; C Segments'!$1:$1</definedName>
    <definedName name="Z_FB6D2541_14AF_11D2_A7E7_0000F65A714E_.wvu.Rows" localSheetId="10" hidden="1">'cash flow '!$1:$1</definedName>
    <definedName name="Z_FB6D2541_14AF_11D2_A7E7_0000F65A714E_.wvu.Rows" localSheetId="13" hidden="1">'E,F ,G div , H eq, I , Jborr '!$1:$1</definedName>
    <definedName name="Z_FB6D2541_14AF_11D2_A7E7_0000F65A714E_.wvu.Rows" localSheetId="9" hidden="1">'stat Bal sheet '!$1:$1</definedName>
    <definedName name="Z_FB6D2541_14AF_11D2_A7E7_0000F65A714E_.wvu.Rows" localSheetId="7" hidden="1">'stat P&amp;l'!$1:$1</definedName>
  </definedNames>
  <calcPr fullCalcOnLoad="1"/>
</workbook>
</file>

<file path=xl/sharedStrings.xml><?xml version="1.0" encoding="utf-8"?>
<sst xmlns="http://schemas.openxmlformats.org/spreadsheetml/2006/main" count="1573" uniqueCount="777">
  <si>
    <t>Pre-tax expected long-term nominal rates of investment return:</t>
  </si>
  <si>
    <t>UK equities</t>
  </si>
  <si>
    <t>Overseas equities</t>
  </si>
  <si>
    <t>7.0 to 7.9</t>
  </si>
  <si>
    <t>8.1 to 8.75</t>
  </si>
  <si>
    <t>Property</t>
  </si>
  <si>
    <t>Gilts</t>
  </si>
  <si>
    <t>Corporate bonds</t>
  </si>
  <si>
    <t>Expected long-term rate of inflation</t>
  </si>
  <si>
    <t>Post-tax expected long-term nominal rate of return:</t>
  </si>
  <si>
    <t>Pension business (where no tax applies)</t>
  </si>
  <si>
    <t>Life business</t>
  </si>
  <si>
    <t>US operations (Jackson National Life)</t>
  </si>
  <si>
    <t xml:space="preserve">Expected long-term spread between earned rate and rate credited </t>
  </si>
  <si>
    <t>to policyholders for single premium deferred annuity business</t>
  </si>
  <si>
    <t>US 10-year treasury bond rate at end of period</t>
  </si>
  <si>
    <t>Pre-tax expected long-term nominal rate of return for US equities</t>
  </si>
  <si>
    <t>Hong Kong</t>
  </si>
  <si>
    <t>Taiwan</t>
  </si>
  <si>
    <t>China</t>
  </si>
  <si>
    <t>(note iii)</t>
  </si>
  <si>
    <t>India</t>
  </si>
  <si>
    <t>Indonesia</t>
  </si>
  <si>
    <t>Japan</t>
  </si>
  <si>
    <t>Korea</t>
  </si>
  <si>
    <t>Malaysia</t>
  </si>
  <si>
    <t>US Operations (Jackson)</t>
  </si>
  <si>
    <t>Profit for the period attributable to equity holders of the Company</t>
  </si>
  <si>
    <t>Items taken directly to equity:</t>
  </si>
  <si>
    <t>Reserve movements in respect of share-based payments</t>
  </si>
  <si>
    <t>Treasury shares:</t>
  </si>
  <si>
    <t>Unrealised holding losses arising during the year</t>
  </si>
  <si>
    <t>Total income and expense for the year</t>
  </si>
  <si>
    <t>At beginning of year</t>
  </si>
  <si>
    <t>At end of year</t>
  </si>
  <si>
    <t>Assets</t>
  </si>
  <si>
    <t xml:space="preserve">Total </t>
  </si>
  <si>
    <t>Other non-investment and non-cash assets:</t>
  </si>
  <si>
    <t>Property, plant and equipment</t>
  </si>
  <si>
    <t>Deferred tax assets</t>
  </si>
  <si>
    <t>Current tax recoverable</t>
  </si>
  <si>
    <t>Accrued investment income</t>
  </si>
  <si>
    <t>Other debtors</t>
  </si>
  <si>
    <t>RESULTS SUMMARY</t>
  </si>
  <si>
    <t>European Embedded Value (EEV) Basis Results*</t>
  </si>
  <si>
    <t>Half Year 2006</t>
  </si>
  <si>
    <t>• The risk premium on equity assets is assumed to follow a log-normal distribution;</t>
  </si>
  <si>
    <t>Stochastic</t>
  </si>
  <si>
    <t>Details are given below of the key characteristics and calibrations of each model.</t>
  </si>
  <si>
    <t>• Interest rates are projected using a two-factor model calibrated to actual market data;</t>
  </si>
  <si>
    <t>• the risk premium on equity assets is assumed to follow a log-normal distribution;</t>
  </si>
  <si>
    <t>• the corporate bond return is calculated as the return on a zero-coupon bond plus a spread. The spread process is a mean reverting stochastic process; and</t>
  </si>
  <si>
    <t>• property returns are modelled in a similar fashion to corporate bonds, namely as the return on a riskless bond, plus a risk premium, plus a process representative of the change in residual values and the change in value of the call option on rents.</t>
  </si>
  <si>
    <t>The rates to which the model has been calibrated are set out below:</t>
  </si>
  <si>
    <t>Mean returns have been derived as the annualised arithmetic average return across all simulations and durations.</t>
  </si>
  <si>
    <t>US Operations</t>
  </si>
  <si>
    <t>Group Total</t>
  </si>
  <si>
    <t>INSURANCE PRODUCTS - NEW BUSINESS PREMIUMS AND CONTRIBUTIONS *</t>
  </si>
  <si>
    <t>Single</t>
  </si>
  <si>
    <t>Regular</t>
  </si>
  <si>
    <t>Life</t>
  </si>
  <si>
    <t>Fixed annuities</t>
  </si>
  <si>
    <t>Fixed index annuities</t>
  </si>
  <si>
    <t>Variable annuities</t>
  </si>
  <si>
    <t>Guaranteed Investment Contracts</t>
  </si>
  <si>
    <t>GIC - Medium Term Notes</t>
  </si>
  <si>
    <t>India (Group's 26% interest)</t>
  </si>
  <si>
    <t>Other</t>
  </si>
  <si>
    <t>INVESTMENT PRODUCTS - FUNDS UNDER MANAGEMENT *</t>
  </si>
  <si>
    <t>Philippines</t>
  </si>
  <si>
    <t>Singapore</t>
  </si>
  <si>
    <t>(note ii)</t>
  </si>
  <si>
    <t>Thailand</t>
  </si>
  <si>
    <t>Vietnam</t>
  </si>
  <si>
    <t xml:space="preserve">Expected long-term </t>
  </si>
  <si>
    <t>rate of inflation</t>
  </si>
  <si>
    <t>Government bond yield</t>
  </si>
  <si>
    <t>Asia total</t>
  </si>
  <si>
    <t>Weighted risk discount rate (note i)</t>
  </si>
  <si>
    <t>X.X</t>
  </si>
  <si>
    <t>(i) The weighted discount rates for the Asian operations shown above have been determined by weighting each country’s discount rates by reference to the EEV basis operating result for new business and the closing value of in-force business.</t>
  </si>
  <si>
    <t xml:space="preserve">(iii) The assumptions shown are for US dollar denominated business which comprises the larger proportion of the in-force Hong Kong business. </t>
  </si>
  <si>
    <t>(iv) Assumed equity returns</t>
  </si>
  <si>
    <t xml:space="preserve">The EEV basis results have been prepared in accordance with the EEV principles issued by the CFO Forum of European Insurance Companies in May 2004 and expanded by the Additional Guidance on EEV Disclosures published in October 2005. Where appropriate the EEV basis results include the effects of adoption of International Financial Reporting Standards (IFRS). </t>
  </si>
  <si>
    <t>With two exceptions, covered business comprises the Group’s long-term business operations. The definition of long-term business operations is consistent with previous practice and comprises those contracts falling under the definition of long-term insurance business for regulatory purposes together with, for US operations, contracts that are in substance the same as guaranteed investment contracts (GICs) but do not fall within the technical definition. Under the EEV principles, the results for covered business incorporate the projected margins of attaching internal fund management.</t>
  </si>
  <si>
    <t>Shareholders' share of actuarial gains and losses on defined benefit pension schemes (note ii)</t>
  </si>
  <si>
    <t>Shareholders' share of actuarial gains and losses on defined benefit pension schemes</t>
  </si>
  <si>
    <t>30 June 2007                5.8%</t>
  </si>
  <si>
    <t>Acquisition of subsidiaries, net of cash balances (note iii)</t>
  </si>
  <si>
    <t>Charge for share-based payments for Prudential schemes (note iii)</t>
  </si>
  <si>
    <t>Exchange movements</t>
  </si>
  <si>
    <t>Related tax</t>
  </si>
  <si>
    <t>Holding company net borrowings (at market value)</t>
  </si>
  <si>
    <t>L</t>
  </si>
  <si>
    <t>(5)</t>
  </si>
  <si>
    <t>(6)</t>
  </si>
  <si>
    <t xml:space="preserve"> </t>
  </si>
  <si>
    <t>Notes</t>
  </si>
  <si>
    <t>Deferred acquisition costs and acquired in-force value of long-term business contracts</t>
  </si>
  <si>
    <t>Changes in operating assets and liabilities (note ii)</t>
  </si>
  <si>
    <t>Other items (note ii)</t>
  </si>
  <si>
    <t>Profit (loss) from discontinued operations, net of tax</t>
  </si>
  <si>
    <t>The proportion of surplus allocated to shareholders from the UK with-profits business has been based on the present level of 10%. Future bonus rates have been set at levels which would fully utilise the assets of the with-profits fund over the life of the business in force.</t>
  </si>
  <si>
    <t>£498m</t>
  </si>
  <si>
    <t>£1,050m</t>
  </si>
  <si>
    <t>Tax</t>
  </si>
  <si>
    <t>Intangible assets attributable to shareholders:</t>
  </si>
  <si>
    <t xml:space="preserve">Deferred acquisition costs </t>
  </si>
  <si>
    <t>Intra-group revenue eliminated on consolidation</t>
  </si>
  <si>
    <t>Intra-group charges eliminated on consolidation</t>
  </si>
  <si>
    <t>Dividends per share (in pence)</t>
  </si>
  <si>
    <t>• The corporate bond return is calculated as the return on a zero-coupon bond plus a spread. The spread process is a mean reverting stochastic process; and</t>
  </si>
  <si>
    <t>Discontinued operations (net of tax) (note M)</t>
  </si>
  <si>
    <t>Acquisition of Egg minority interests (note K)</t>
  </si>
  <si>
    <t>Change in minority interests arising principally from purchase and sale of venture investment companies and property partnerships of the PAC with-profits fund and other consolidated investment funds</t>
  </si>
  <si>
    <t>Total (note I)</t>
  </si>
  <si>
    <t>Operational borrowings attributable to shareholder-financed operations (note J)</t>
  </si>
  <si>
    <t>Borrowings attributable to with-profits funds (note J)</t>
  </si>
  <si>
    <t>Profit before tax from continuing operations (note i)</t>
  </si>
  <si>
    <t>Profit (loss) before tax from discontinued operations (including profit on sale) (note M)</t>
  </si>
  <si>
    <t xml:space="preserve">Total profit before tax </t>
  </si>
  <si>
    <t>Costs incurred on purchase of Egg minority interests (note K)</t>
  </si>
  <si>
    <t>Disposal of Egg, net of cash balances (notes iv and K)</t>
  </si>
  <si>
    <t>Banking (note M)</t>
  </si>
  <si>
    <t>(pence)</t>
  </si>
  <si>
    <t>Net core structural borrowings of shareholder-financed operations</t>
  </si>
  <si>
    <t>M</t>
  </si>
  <si>
    <t>On 29 January 2007, the Company announced that it had entered into a binding agreement to sell Egg Banking plc to Citi. Under the terms of the agreement, the consideration payable to the Company by Citi was £575m cash, subject to adjustments to reflect any change in net asset value between 31 December 2006 and completion.</t>
  </si>
  <si>
    <t>5.70p</t>
  </si>
  <si>
    <t>An interim dividend of 5.70p per share will be paid on 24 September 2007 to shareholders on the register at the close of business on 17 August 2007.  A scrip dividend alternative will be offered to shareholders.</t>
  </si>
  <si>
    <t xml:space="preserve">For the half year 2007 results, as explained in note 2 (a), the expected long-term bond yield has been maintained at 5.5 per cent to be achieved by 31 December 2013. </t>
  </si>
  <si>
    <t>Holding company net borrowings</t>
  </si>
  <si>
    <t>Total UK Operations</t>
  </si>
  <si>
    <t>Investment properties</t>
  </si>
  <si>
    <t>Investments accounted for using the equity method</t>
  </si>
  <si>
    <t>Financial investments:</t>
  </si>
  <si>
    <t>Loans and receivables</t>
  </si>
  <si>
    <t>Equity securities and portfolio holdings in unit trusts</t>
  </si>
  <si>
    <t>Debt securities</t>
  </si>
  <si>
    <t>Other investments</t>
  </si>
  <si>
    <t xml:space="preserve">Deposits </t>
  </si>
  <si>
    <t>Cash and cash equivalents</t>
  </si>
  <si>
    <t>Total assets</t>
  </si>
  <si>
    <t>Equity and liabilities</t>
  </si>
  <si>
    <t>Equity</t>
  </si>
  <si>
    <t>Liabilities</t>
  </si>
  <si>
    <t>Banking customer accounts</t>
  </si>
  <si>
    <t>Policyholder liabilities and unallocated surplus of with-profits funds:</t>
  </si>
  <si>
    <t>Unallocated surplus of with-profits funds</t>
  </si>
  <si>
    <t>Total insurance liabilities</t>
  </si>
  <si>
    <t>Subordinated debt (other than Egg)</t>
  </si>
  <si>
    <t>Other borrowings:</t>
  </si>
  <si>
    <t>Other non-insurance liabilities:</t>
  </si>
  <si>
    <t>Net asset value attributable to unit holders of consolidated unit trusts and similar funds</t>
  </si>
  <si>
    <t>Current tax liabilities</t>
  </si>
  <si>
    <t>Deferred tax liabilities</t>
  </si>
  <si>
    <t>Accruals and deferred income</t>
  </si>
  <si>
    <t>Other creditors</t>
  </si>
  <si>
    <t>Other liabilities</t>
  </si>
  <si>
    <t>Held for sale liabilities</t>
  </si>
  <si>
    <t>Total liabilities</t>
  </si>
  <si>
    <t>Total equity and liabilities</t>
  </si>
  <si>
    <t>Net cash flows from operating activities</t>
  </si>
  <si>
    <t>Net cash flows from purchases and disposals of property and equipment</t>
  </si>
  <si>
    <t>Net cash flows from financing activities</t>
  </si>
  <si>
    <t>Structural borrowings of the Group:</t>
  </si>
  <si>
    <t xml:space="preserve">Interest paid </t>
  </si>
  <si>
    <t>Interest paid</t>
  </si>
  <si>
    <t>Issues of ordinary share capital</t>
  </si>
  <si>
    <t xml:space="preserve">   New business (note)</t>
  </si>
  <si>
    <t xml:space="preserve">   In force (note)</t>
  </si>
  <si>
    <t>Similar considerations apply to corporate tax rate changes in Singapore and China giving rise to a benefit to the value of in-force business at 1 January 2007 of £20m.  After grossing up this amount for notional tax, the effect on the pre-tax operating results based on longer-term investment returns for Asian Operations for half year 2007 is a credit of £25m.</t>
  </si>
  <si>
    <t>Central funds borrowings:</t>
  </si>
  <si>
    <t>Profit before tax represents income net of post-tax transfers to unallocated surplus of with-profits funds before tax attributable to policyholders and unallocated surplus of with-profits funds, unit-linked policies and shareholders' profits. It does not represent profit before tax attributable to shareholders.</t>
  </si>
  <si>
    <t>30 Jun      2006*</t>
  </si>
  <si>
    <t>31 Dec     2006*</t>
  </si>
  <si>
    <t>30 Jun        2007</t>
  </si>
  <si>
    <t>The EEV results for the Group are prepared for 'covered business', as defined by the EEV Principles. Covered business represents the Group's long-term insurance business for which the value of new and in-force contracts is attributable to shareholders. The EEV basis results for the Group's covered business are then combined with the IFRS basis results for the Group’s other operations.</t>
  </si>
  <si>
    <t>With two principal exceptions, covered business comprises the Group’s long-term business operations. The principal exceptions are for the closed Scottish Amicable Insurance Fund (SAIF) and for the presentational treatment of the financial position of two of the Group’s defined benefit pension schemes. A very small amount of UK group pensions business is also not modelled for EEV reporting purposes.</t>
  </si>
  <si>
    <t xml:space="preserve">30 Jun        2007 </t>
  </si>
  <si>
    <t xml:space="preserve">30 Jun 2006 </t>
  </si>
  <si>
    <t xml:space="preserve">31 Dec   2006 </t>
  </si>
  <si>
    <t xml:space="preserve">   policyholders for single premium deferred annuity business</t>
  </si>
  <si>
    <t>Notes:</t>
  </si>
  <si>
    <t xml:space="preserve">(ii) For traditional business in Taiwan, the economic scenarios used to calculate the half year 2007 EEV basis results continue to reflect the assumption of a phased progression of the bond yields from the current rates applying to the assets held to the long-term expected rates. The projections assume that in the average scenario, the current bond yields of around 2.5 per cent trend towards 5.5 per cent at 31 December 2013 (half year 2006: 2 per cent towards 5.5 per cent at 31 December 2012, full year 2006: 2 per cent towards 5.5 per cent at 31 December 2013). </t>
  </si>
  <si>
    <t>To obtain the mean, an average over all simulations of the accumulated return at the end of the projection period is calculated. The annual average return is then calculated by taking the root of the average accumulated return minus 1.</t>
  </si>
  <si>
    <t>9.1</t>
  </si>
  <si>
    <t>12.8</t>
  </si>
  <si>
    <t>9.2</t>
  </si>
  <si>
    <t>(v) For Hong Kong, Malaysia, Singapore and Taiwan, bond yields have been used in setting the risk discount rates for half year 2007 reporting. For half year and full year 2006, cash rates were used in setting the risk discount rates for these operations.</t>
  </si>
  <si>
    <t>(b)  Stochastic assumptions</t>
  </si>
  <si>
    <t>(a)  Deterministic assumptions</t>
  </si>
  <si>
    <t>The mean stochastic returns are consistent with the mean deterministic returns for each country. The volatility of equity returns ranges from 18 per cent to 25 per cent, (half year 2006: 18 per cent to 26 per cent, full year 2006: 18 per cent to 25 per cent) and the volatility of government bond yields ranges from 1.4 per cent to 2.5 per cent (half year 2006: 1.2 per cent to 2.2 per cent, full year 2006: 1.4 per cent to 2.5 per cent).</t>
  </si>
  <si>
    <t>If it had been assumed in preparing the half year 2007 results that interest rates remained at the current level of around 2.5% until 31 December 2008 and the progression period in bond yields was delayed by a year so as to end on 31 December 2014, there would have been a reduction in the Taiwan embedded value of £90m.</t>
  </si>
  <si>
    <t>The analysis of the half year 2006 EEV basis results in this announcement incorporates a reallocation of £41m from the amount shown for the effect of changes in economic assumptions and time value of cost of options and guarantees to the credit for short-term fluctuations in investment returns. The change, which has no effect on operating profit or profit before tax relates to asset related gains for Jackson and has been made to align with the full year 2006 and current presentation.</t>
  </si>
  <si>
    <t>(9)</t>
  </si>
  <si>
    <t>US Operations - risk discount rates</t>
  </si>
  <si>
    <t>Asian Operations - economic assumptions</t>
  </si>
  <si>
    <t>Results bases</t>
  </si>
  <si>
    <t>Operating profit based on longer-term investment returns</t>
  </si>
  <si>
    <t>Operating profit from continuing operations based on longer-term investment returns*</t>
  </si>
  <si>
    <t>The stochastic cost of guarantees are only of significance for the Hong Kong, Malaysia, Singapore and Taiwan operations.</t>
  </si>
  <si>
    <t>* Excluding Egg's borrowings</t>
  </si>
  <si>
    <t>Tax attributable to shareholders' profits (note E)</t>
  </si>
  <si>
    <t>Basic (based on 2,437m, 2,403m and 2,413m shares respectively):</t>
  </si>
  <si>
    <t>Based on profit from continuing operations attributable to the equity holders of the Company (note F)</t>
  </si>
  <si>
    <t>Diluted (based on 2,440m, 2,406m and 2,416m shares respectively):</t>
  </si>
  <si>
    <t>Dividends relating to reporting period:</t>
  </si>
  <si>
    <t>Dividends declared and paid in reporting period:</t>
  </si>
  <si>
    <t>US Operations:</t>
  </si>
  <si>
    <t xml:space="preserve">Other Operations </t>
  </si>
  <si>
    <t>EUROPEAN EMBEDDED VALUE (EEV) BASIS RESULTS</t>
  </si>
  <si>
    <t>Profit from continuing operations for the period after tax before minority interests</t>
  </si>
  <si>
    <t>Continuing operations</t>
  </si>
  <si>
    <t>From operating profit, based on longer-term investment returns, after related tax and minority interests</t>
  </si>
  <si>
    <t>Adjustment for post-tax effect of changes in economic assumptions and time value of cost of options and guarantees</t>
  </si>
  <si>
    <t>Based on profit from continuing operations after minority interests</t>
  </si>
  <si>
    <t>Average number of shares (millions)</t>
  </si>
  <si>
    <t>Dividends relating to the reporting period:</t>
  </si>
  <si>
    <t>11.02p</t>
  </si>
  <si>
    <t>Dividends declared and paid in the reporting period:</t>
  </si>
  <si>
    <t>Current year interim dividend</t>
  </si>
  <si>
    <t>Final dividend for prior year</t>
  </si>
  <si>
    <t>OPERATING PROFIT FROM CONTINUING OPERATIONS BASED ON LONGER-TERM INVESTMENT RETURNS*</t>
  </si>
  <si>
    <t>Results Analysis by Business Area</t>
  </si>
  <si>
    <t>UK Operations</t>
  </si>
  <si>
    <t>New business</t>
  </si>
  <si>
    <t>Business in force</t>
  </si>
  <si>
    <t>Broker-dealer and fund management</t>
  </si>
  <si>
    <t>Fund management</t>
  </si>
  <si>
    <t>Interest payable on core structural borrowings</t>
  </si>
  <si>
    <t>Charge for share-based payments for Prudential schemes</t>
  </si>
  <si>
    <t>Actual less expected return on scheme assets*</t>
  </si>
  <si>
    <t>Gains on changes of assumptions for scheme liabilities**</t>
  </si>
  <si>
    <t>Equity holders of the Company</t>
  </si>
  <si>
    <t>New share capital subscribed</t>
  </si>
  <si>
    <t>Movement in own shares in respect of share-based payment plans</t>
  </si>
  <si>
    <t>Movement on Prudential plc shares purchased by unit trusts consolidated under IFRS</t>
  </si>
  <si>
    <t>£m</t>
  </si>
  <si>
    <t>8.7 to 9.4</t>
  </si>
  <si>
    <t>£449m</t>
  </si>
  <si>
    <t>TOTAL INSURANCE AND INVESTMENT PRODUCTS NEW BUSINESS</t>
  </si>
  <si>
    <t xml:space="preserve"> Annual Premium and Contribution Equivalents</t>
  </si>
  <si>
    <t>Product Summary</t>
  </si>
  <si>
    <t>Internal Vesting annuities</t>
  </si>
  <si>
    <t>Direct and Partnership Annuities</t>
  </si>
  <si>
    <t>Intermediated Annuities</t>
  </si>
  <si>
    <t>Total Individual Annuities</t>
  </si>
  <si>
    <t>Equity Release</t>
  </si>
  <si>
    <t>Individual Pensions</t>
  </si>
  <si>
    <t>Corporate Pensions</t>
  </si>
  <si>
    <t>Unit Linked Bonds</t>
  </si>
  <si>
    <t>With-Profit Bonds</t>
  </si>
  <si>
    <t>Protection</t>
  </si>
  <si>
    <t>Offshore Products</t>
  </si>
  <si>
    <t>Total Retail Retirement</t>
  </si>
  <si>
    <t>Comprising:</t>
  </si>
  <si>
    <t>Net assets</t>
  </si>
  <si>
    <t>Acquired goodwill</t>
  </si>
  <si>
    <t>Other net liabilities</t>
  </si>
  <si>
    <t>SUMMARISED CONSOLIDATED BALANCE SHEET</t>
  </si>
  <si>
    <t>Total assets less liabilities, excluding insurance funds</t>
  </si>
  <si>
    <t>Less insurance funds:*</t>
  </si>
  <si>
    <t>Policyholder liabilities (net of reinsurers’ share) and unallocated surplus of with-profits funds</t>
  </si>
  <si>
    <t>Less shareholders’ accrued interest in the long-term business</t>
  </si>
  <si>
    <t>Total net assets</t>
  </si>
  <si>
    <t>Additional EEV basis retained profit</t>
  </si>
  <si>
    <t>*Including liabilities in respect of insurance products classified as investment contracts under IFRS 4.</t>
  </si>
  <si>
    <t>BASIS OF PREPARATION OF RESULTS</t>
  </si>
  <si>
    <t>The EEV results for the Group include the results for the covered business on the EEV basis. These results are then combined with the IFRS basis results of the Group’s other operations.</t>
  </si>
  <si>
    <t>The directors are responsible for the preparation of the supplementary information in accordance with the EEV Principles.</t>
  </si>
  <si>
    <t>ECONOMIC ASSUMPTIONS</t>
  </si>
  <si>
    <t>Deterministic</t>
  </si>
  <si>
    <t>The tax credit related to discontinued operations, which is all attributable to shareholders, amounted to £19m (half year 2006: £11m; full year 2006: £45m).</t>
  </si>
  <si>
    <t xml:space="preserve">On 29 January 2007 the Company announced the agreement to sell Egg Banking plc to Citi.  On 15 March 2007 the Company announced the actions necessary to implement the reassessed plans in light of this transaction and additional initiatives. In preparing the 2006 full year results, account was also taken of the effect of expense savings that were expected to arise with some certainty.  Without this factor the effect on the full year 2006 results would have been a charge of £44m for the net effect of revised assumptions in line with 2006 unit costs. </t>
  </si>
  <si>
    <t xml:space="preserve">   M&amp;G:</t>
  </si>
  <si>
    <t xml:space="preserve">   Egg</t>
  </si>
  <si>
    <t xml:space="preserve">(iii) The assumptions shown are for US dollar denominated business which comprises the largest proportion of the in-force Hong Kong business. </t>
  </si>
  <si>
    <t>The investment return assumptions as derived above are applied to the actual assets held at the valuation date to derive the overall fund-earned rate.</t>
  </si>
  <si>
    <t>The table below summarises the principal financial assumptions:</t>
  </si>
  <si>
    <t>30 Jun</t>
  </si>
  <si>
    <t>31 Dec</t>
  </si>
  <si>
    <t>2006</t>
  </si>
  <si>
    <t>2005</t>
  </si>
  <si>
    <t>%</t>
  </si>
  <si>
    <t>Risk discount rate:</t>
  </si>
  <si>
    <t>In force</t>
  </si>
  <si>
    <t>Profit from continuing operations before tax</t>
  </si>
  <si>
    <t>Mark to market value movement on Jackson assets backing surplus and required capital*</t>
  </si>
  <si>
    <t>Long-term business operations</t>
  </si>
  <si>
    <t>Other operations</t>
  </si>
  <si>
    <t>Post-tax expected long-term nominal rate of return for the with-profits fund:</t>
  </si>
  <si>
    <t>The rates to which the model has been calibrated are set out below.</t>
  </si>
  <si>
    <t>2006 half year comparative balance sheet</t>
  </si>
  <si>
    <t>Pre-tax profit (loss) from discontinued operations</t>
  </si>
  <si>
    <t>Tax attributable to shareholders' profits</t>
  </si>
  <si>
    <t>* Profit before tax represents income net of post-tax transfers to unallocated surplus of with-profits funds, before tax attributable to policyholders and unallocated surplus of with-profits funds, unit-linked policies and shareholders' profits.</t>
  </si>
  <si>
    <t xml:space="preserve"> D</t>
  </si>
  <si>
    <t>Results analysis by business area</t>
  </si>
  <si>
    <t xml:space="preserve">Fund management </t>
  </si>
  <si>
    <t xml:space="preserve">Interest payable on core structural borrowings </t>
  </si>
  <si>
    <t>(i)</t>
  </si>
  <si>
    <t>The definition of long-term business operations is consistent with previous practice and comprises those contracts falling under the definition of long-term insurance business for regulatory purposes together with, for US Operations, contracts that are in substance the same as guaranteed investment contracts (GICs) but do not fall within the technical definition. Under the EEV Principles, the results for covered business incorporate the projected margins of attaching internal fund management.</t>
  </si>
  <si>
    <t>Operating profit from continuing operations based on longer-term investment returns</t>
  </si>
  <si>
    <t>UK insurance operations</t>
  </si>
  <si>
    <t>Asian operations</t>
  </si>
  <si>
    <t>Effect of changes in economic assumptions and time value of cost of options and guarantees</t>
  </si>
  <si>
    <t xml:space="preserve">Basic earnings per share </t>
  </si>
  <si>
    <t>• variable annuity equity and bond returns have been stochastically generated using a regime-switching log-normal model with parameters determined by reference to historical data. The volatility of equity fund returns ranges from 18.6 per cent to 28.1 per cent, depending on risk class, and the volatility of bond funds ranges from 1.4 per cent to 1.7 per cent. [check]</t>
  </si>
  <si>
    <t>The same asset return model, as used in the UK, appropriately calibrated, has been used for the Asian operations.  The principal asset classes are government and corporate bonds.  Equity holdings are much lower than in the UK whilst property is not held as an investment asset.</t>
  </si>
  <si>
    <t>SUMMARY CONSOLIDATED INCOME STATEMENT</t>
  </si>
  <si>
    <t>Shareholder tax</t>
  </si>
  <si>
    <t>Based on profit for the period after tax and minority interests</t>
  </si>
  <si>
    <t>• Corporate bond returns are based on Treasury securities plus a spread that has been calibrated to current market conditions and varies by credit quality; and</t>
  </si>
  <si>
    <t>Pre-Tax New Business</t>
  </si>
  <si>
    <t>(vii)</t>
  </si>
  <si>
    <t xml:space="preserve">Basis of preparation of results </t>
  </si>
  <si>
    <t>5.42p</t>
  </si>
  <si>
    <t>Short-term fluctuations in investment returns on shareholder-backed business (note i)</t>
  </si>
  <si>
    <t xml:space="preserve">  Half Year 2006</t>
  </si>
  <si>
    <t xml:space="preserve">   Full Year 2006</t>
  </si>
  <si>
    <t>30 Jun 2007</t>
  </si>
  <si>
    <t>31 Dec 2006</t>
  </si>
  <si>
    <t>30 Jun 2006</t>
  </si>
  <si>
    <t>Jackson</t>
  </si>
  <si>
    <t>Finance costs: Interest on core structural borrowings of shareholder-financed operations</t>
  </si>
  <si>
    <t>Less: Tax attributable to policyholders returns</t>
  </si>
  <si>
    <t>Interim dividend (2007 and 2006) (note G)</t>
  </si>
  <si>
    <t>Unrealised valuation movements on securities classified as available-for-sale:</t>
  </si>
  <si>
    <t>Less losses included in the income statement</t>
  </si>
  <si>
    <t xml:space="preserve">Total items of income and expense recognised directly in equity </t>
  </si>
  <si>
    <t>Less gains included in the income statement</t>
  </si>
  <si>
    <t xml:space="preserve">Total items of income and expenses recognised directly in equity </t>
  </si>
  <si>
    <t xml:space="preserve">Unrealised valuation movements on securities classified as available-for-sale: </t>
  </si>
  <si>
    <t>An exception to this general rule is that for countries where long-term fixed interest markets are underdeveloped, investment return assumptions and risk discount rates are based on an assessment of longer-term economic conditions. Except for the countries listed above, this basis is appropriate for the Group’s Asian operations.</t>
  </si>
  <si>
    <t>30 June 2006                5.5%</t>
  </si>
  <si>
    <t>31 December 2005       4.8%</t>
  </si>
  <si>
    <t>The discount rates applied for the Group's UK defined benefit schemes, and reflected in the gains and losses shown above, are as follows:</t>
  </si>
  <si>
    <t>Core structural borrowings of shareholder-financed operations:</t>
  </si>
  <si>
    <t>Obligations under funding, securities lending and sale and repurchase agreements</t>
  </si>
  <si>
    <t xml:space="preserve"> Short-term fluctuations in investment returns on shareholder-backed business</t>
  </si>
  <si>
    <t>Deferred acquisition costs (excluding changes taken directly to equity)</t>
  </si>
  <si>
    <t>Number of issued shares at end of reporting period (millions)</t>
  </si>
  <si>
    <t>Shareholders' equity (note H)</t>
  </si>
  <si>
    <t xml:space="preserve">NOTES ON THE UNAUDITED IFRS BASIS RESULTS </t>
  </si>
  <si>
    <t>NOTES ON THE UNAUDITED IFRS BASIS RESULTS (CONTINUED)</t>
  </si>
  <si>
    <t>Experience (losses) gains on liabilities</t>
  </si>
  <si>
    <t>Acquisitions and disposals</t>
  </si>
  <si>
    <t>8.6 to 9.3</t>
  </si>
  <si>
    <t>2007</t>
  </si>
  <si>
    <t>Half year 2007</t>
  </si>
  <si>
    <t>Full year 2006</t>
  </si>
  <si>
    <t xml:space="preserve"> Period ended 30 June 2007</t>
  </si>
  <si>
    <t>Year ended 31 December 2006</t>
  </si>
  <si>
    <t>Operating loss based on longer-term investment returns for the period of ownership</t>
  </si>
  <si>
    <t>Net asset value per share (in pence)</t>
  </si>
  <si>
    <t xml:space="preserve">* Profit before tax represents income net of post-tax transfers to unallocated surplus of with-profits funds, before tax attributable to policyholders and unallocated surplus of with-profits funds, unit-linked policies and shareholders' profits. </t>
  </si>
  <si>
    <t xml:space="preserve"> Period ended 30 June 2006</t>
  </si>
  <si>
    <t>International Financial Reporting Standards (IFRS) Basis Results*</t>
  </si>
  <si>
    <t>The tables shown above are provided as an indicative volume measure of transactions undertaken in the reporting period that have the potential to generate profits for shareholders.  The amounts shown are not, and not intended to be, reflective of premium income recorded in the IFRS income statement.</t>
  </si>
  <si>
    <t>UK restructuring costs</t>
  </si>
  <si>
    <t>(a) The EEV basis results for 2005 have been derived from the EEV basis results supplement to the Company's statutory accounts for 2005.  The supplement included an unqualified audit report from the auditors.</t>
  </si>
  <si>
    <t>The EEV basis embedded value of the Taiwan life operation at 30 June 2006 (31 December 2005) was £XXXm (£(311)m) with sensitivities to bond rates as follows:</t>
  </si>
  <si>
    <t>(e) Additional analysis of the Group's EEV basis results and sensitivities of these results to alternative assumptions can be found at the Group's website at www.prudential.co.uk or on request.</t>
  </si>
  <si>
    <r>
      <t>h</t>
    </r>
    <r>
      <rPr>
        <sz val="12"/>
        <rFont val="Arial"/>
        <family val="2"/>
      </rPr>
      <t xml:space="preserve"> A 100 basis point fall in starting bond rates would reduce embedded value by £XXXm (£108m).</t>
    </r>
  </si>
  <si>
    <r>
      <t>h</t>
    </r>
    <r>
      <rPr>
        <sz val="12"/>
        <rFont val="Arial"/>
        <family val="2"/>
      </rPr>
      <t xml:space="preserve"> A 100 basis point increase in starting bond rates would increase embedded value by £XXXm (£104m).</t>
    </r>
  </si>
  <si>
    <t>Analysed as profits (losses) from:</t>
  </si>
  <si>
    <t>Asia development expenses</t>
  </si>
  <si>
    <t>Other operating results</t>
  </si>
  <si>
    <t>The exceptions are for the closed Scottish Amicable Insurance Fund (SAIF) and in respect of the Group’s defined benefit pension schemes. SAIF is closed to new business and the assets and liabilities of the fund are wholly attributable to the policyholders of the fund. As regards the Group’s defined benefit pension schemes, the deficits attaching to the Prudential Staff Pension Scheme (PSPS) and Scottish Amicable scheme are excluded. These deficits are partially attributable to the Prudential Assurance Company (PAC) with-profits fund and shareholder-backed long-term business.</t>
  </si>
  <si>
    <t>Investments of long-term business, banking and other operations:</t>
  </si>
  <si>
    <t>(i) The weighted risk discount rates for the Asian operations shown above have been determined by weighting each country’s risk discount rates by reference to the EEV basis operating result for new business and the closing value of in-force business.</t>
  </si>
  <si>
    <t>In determining the EEV basis value of new business written in the period the policies incept, premiums are included in projected cash flows on the same basis of distinguishing annual and single premium business as set out for statutory basis reporting.</t>
  </si>
  <si>
    <t>The presentation of the half year and full year 2006 comparative results has been adjusted to show Egg as a discontinued operation.</t>
  </si>
  <si>
    <t>The amount of £(538)m in respect of the disposal of Egg, net of cash balances shown above, represents the net sale proceeds of £527m less cash and cash equivalents of £1,065m held by Egg and transferred on disposal.</t>
  </si>
  <si>
    <t>The adjusting items to profit before tax include changes in operating assets and liabilities and other items comprising adjustments in respect of  non-cash items, including operational interest receipts and payments, dividend receipts and tax paid. The figure of £(767)m for other items at half year 2007 includes £(290)m in respect of the profit on sale of Egg, which is included in the cash flows from investing activities in this statement, and tax paid of £(361)m. The most significant elements of the adjusting items within changes in operating assets and liabilities are as follows:</t>
  </si>
  <si>
    <t>Revenue less charges (continuing operations)</t>
  </si>
  <si>
    <t>SAIF is a ring-fenced sub-fund of the Prudential Assurance Company (PAC) long-term fund, established by a Court approved Scheme of Arrangement in October 1997. SAIF is closed to new business and the assets and liabilities of the fund are wholly attributable to the policyholders of the fund.  In 2006, a bulk annuity arrangement between SAIF and Prudential Retirement Income Limited (PRIL), a shareholder-owned subsidiary, took place as explained in the notes to the schedule of new business within this announcement. Reflecting the altered economic interest for SAIF policyholders and Prudential shareholders, this arrangement represents a transfer from long-term business of the Group that is not 'covered' to business that is 'covered' with consequential effect on the EEV basis results.</t>
  </si>
  <si>
    <t>(notes iii,iv,v)</t>
  </si>
  <si>
    <t>(a) a 1 per cent increase or decrease in the projected long-term bond yield, (including all consequential changes to investment returns for all classes, market values of fixed interest assets and risk discount rates), is £83m and £(134)m respectively; and</t>
  </si>
  <si>
    <t>(b) a 1 per cent increase or decrease in the starting bond rate for the progression to the assumed long-term rate is £92m and £(100)m respectively.</t>
  </si>
  <si>
    <t>The premiums for half year and full year 2006 for wholesale annuities for UK Operations include £592m and £560m for a bulk annuity transaction with the Scottish Amicable Insurance Fund (SAIF).  SAIF is a closed ring-fenced sub-fund of the PAC long-term fund established by a Court approved Scheme of Arrangement in October 1997, which is solely for the benefit of SAIF policyholders.  Shareholders have no interest in the profits of this fund, although they are entitled to investment management fees on this business.  The full year 2006 amount is £32m different from the half year 2006 estimate due to refinements to calculations under the reassurance arrangement between the internal funds.</t>
  </si>
  <si>
    <t>Shareholders’ equity (excluding minority interests)</t>
  </si>
  <si>
    <t>Based on EEV basis shareholders’ equity of £13,412m (£10,932m, £11,883m)</t>
  </si>
  <si>
    <t>In most countries, the long-term expected rates of return on investments and risk discount rates are set by reference to period end rates of return on cash or fixed interest securities. This ‘active’ basis of assumption setting has been applied in preparing the results of all the Group’s UK and US long-term business operations. For the Group’s Asian operations, the active basis is appropriate for business written in Japan, Korea and US dollar denominated business written in Hong Kong.</t>
  </si>
  <si>
    <t xml:space="preserve">   UK</t>
  </si>
  <si>
    <t xml:space="preserve">   Overseas</t>
  </si>
  <si>
    <t>Short-term fluctuations in investment returns for half year 2006 comparative results</t>
  </si>
  <si>
    <t>Holding company* cash and short-term investments</t>
  </si>
  <si>
    <t>* Prudential plc and related finance subsidiaries</t>
  </si>
  <si>
    <t>Acquisitions and disposals of subsidiaries shown above include venture fund and other investment subsidiaries of the PAC with-profits fund, as shown in note K.</t>
  </si>
  <si>
    <t xml:space="preserve">    Jackson</t>
  </si>
  <si>
    <t xml:space="preserve">    Central funds</t>
  </si>
  <si>
    <t>Core structural borrowings of shareholder-financed operations (per consolidated balance sheet):</t>
  </si>
  <si>
    <t>Less: Holding company** cash and short-term investments (recorded within the consolidated balance sheet)</t>
  </si>
  <si>
    <t>** Prudential plc and related finance subsidiaries</t>
  </si>
  <si>
    <t>At 30 June 2007, a change to reduce the UK corporate tax rate from 30 per cent to 28 per cent in 2008 had been substantively enacted in the legislative process.  Accordingly, the half year 2007 results incorporate the effects of this change in projecting the tax cash flows attaching to in-force business.  Under the convention applied for EEV basis reporting, profits are generally determined on a post-tax basis and then grossed up at the prevailing corporate tax rates to derive pre-tax results. The effect of the change in the UK rate is to give rise to a benefit to the value of business in force at 1 January 2007 of £48m. After grossing up this amount for notional tax, the effect on the pre-tax operating results based on longer-term investment returns for UK Insurance Operations for half year 2007 is a credit of £67m.</t>
  </si>
  <si>
    <t xml:space="preserve">  IFRS basis</t>
  </si>
  <si>
    <t>On 1 May 2007, the Company completed the sale. The consideration, net of expenses, was £527m. The reduction from the £575m noted above primarily reflects Egg's post tax operating loss of £49m for the period from 1 January 2007 to the date of sale, as shown in note M.</t>
  </si>
  <si>
    <t>Cash and cash equivalents at beginning of period</t>
  </si>
  <si>
    <t xml:space="preserve">Effect of exchange rate changes on cash and cash equivalents </t>
  </si>
  <si>
    <t>Standard deviations have been calculated by taking the annualised variance of the returns over all the simulations, taking the square root and averaging over all durations in the projection. For bonds the standard deviations relate to the yields on bonds of the average portfolio duration. For equity and property, they relate to the total return on these assets. The standard deviations applied to all periods presented in these statements are as follows:</t>
  </si>
  <si>
    <t>CONSOLIDATED STATEMENT OF CHANGES IN EQUITY</t>
  </si>
  <si>
    <t>CONSOLIDATED STATEMENT OF CHANGES IN EQUITY (continued)</t>
  </si>
  <si>
    <t>SUMMARY CONSOLIDATED BALANCE SHEET</t>
  </si>
  <si>
    <t xml:space="preserve">Contract liabilities (including amounts in respect of contracts classified as investment contracts under IFRS 4) </t>
  </si>
  <si>
    <t>SUMMARY CONSOLIDATED CASH FLOW STATEMENT</t>
  </si>
  <si>
    <t>PAC with-profits fund acquisitions</t>
  </si>
  <si>
    <t>PAC with-profits fund disposals</t>
  </si>
  <si>
    <t>The EEV basis results have been prepared in accordance with the EEV Principles issued by the CFO Forum of European Insurance Companies in May 2004. Where appropriate the EEV basis results include the effects of adoption of International Financial Reporting Standards (IFRS).</t>
  </si>
  <si>
    <t xml:space="preserve">Asian Operations </t>
  </si>
  <si>
    <t>Mark to market value movements on core borrowings</t>
  </si>
  <si>
    <t>Adjustment for mark to market value movements on core borrowings</t>
  </si>
  <si>
    <r>
      <t>(ii) [ For traditional business in Taiwan, the economic scenarios used to calculate the half year 2006 EEV basis results reflect the assumption of a phased progression of the bond yields from the current rates to the long-term expected rates. In preparing the half year 2006 EEV basis results the same basis has been applied as was used and disclosed for the full year 2005 results. This basis is that the projections assume that, in the average scenario, the current bond yields of around 2 per cent trend towards 5.5 per cent at 31 December 2012. Allowance is made for the mix of assets in the fund, future investment strategy and the market value depreciation of the bonds as a result of the assumed yield increases. This gives rise to an average assumed Fund Earned Rate that trends from 2.3 per cent to 5.4 per cent in 2013 and falls below 2.3 per cent for seven years due to the depreciation of bond values as yields rise. Thereafter, the Fund Earned Rate fluctuates around a target of 5.9 per cent. This compares to a grading of 3.4 per cent at 31 December 2004 to 5.9 per cent by 31 December 2012 for the 2004 results. Consistent with our EEV methodology, a constant discount rate has been applied to the projected cashflows].</t>
    </r>
  </si>
  <si>
    <t>Standard deviation</t>
  </si>
  <si>
    <t>Half Year 2006
%</t>
  </si>
  <si>
    <t>Corporate bond yield</t>
  </si>
  <si>
    <t>Equities:</t>
  </si>
  <si>
    <t>UK</t>
  </si>
  <si>
    <t>Overseas</t>
  </si>
  <si>
    <t>Jackson National Life</t>
  </si>
  <si>
    <t>(1)</t>
  </si>
  <si>
    <t>(2)</t>
  </si>
  <si>
    <t>Economic assumptions</t>
  </si>
  <si>
    <t>UK Insurance Operations</t>
  </si>
  <si>
    <t xml:space="preserve">Expected long-term spread between earned rate and rate credited to </t>
  </si>
  <si>
    <t>US 10 year treasury bond rate at end of period</t>
  </si>
  <si>
    <t xml:space="preserve">Expected long-term rate of inflation </t>
  </si>
  <si>
    <t>(3)</t>
  </si>
  <si>
    <t>Level of encumbered capital</t>
  </si>
  <si>
    <t>The table below summarises the level of encumbered capital as a percentage of the relevant statutory requirement.</t>
  </si>
  <si>
    <t>Capital as a percentage of relevant statutory requirement</t>
  </si>
  <si>
    <t>PRUDENTIAL PLC 2007 UNAUDITED INTERIM RESULTS</t>
  </si>
  <si>
    <t>Other Products</t>
  </si>
  <si>
    <t>DWP Rebates</t>
  </si>
  <si>
    <t>Total Mature Life and Pensions</t>
  </si>
  <si>
    <t>Total Retail</t>
  </si>
  <si>
    <t>The mean stochastic returns are consistent with the mean deterministic returns for each country.  The volatility of equity returns ranges from 18% to 26%, and the volatility of government bond yields ranges from 1.6% to 8.9%. [check]</t>
  </si>
  <si>
    <t>NOTES ON THE EEV BASIS RESULTS</t>
  </si>
  <si>
    <t>Redemptions</t>
  </si>
  <si>
    <t>Market and other Movements</t>
  </si>
  <si>
    <t>*</t>
  </si>
  <si>
    <t>The format of the tables shown above is consistent with the distinction between insurance and investment products as applied for previous financial reporting periods.  Products categorised as "insurance" refer to those classified as contracts of long-term insurance business for regulatory reporting purposes, i.e. falling within one of the classes of insurance specified in part II of Schedule 1 to the Regulated Activities Order under FSA regulations.</t>
  </si>
  <si>
    <t>Earned premiums, net of reinsurance</t>
  </si>
  <si>
    <t>Investment income</t>
  </si>
  <si>
    <t>Other income</t>
  </si>
  <si>
    <t>Total revenue, net of reinsurance (note C)</t>
  </si>
  <si>
    <t>Benefits and claims and movement in unallocated surplus of with-profits funds</t>
  </si>
  <si>
    <t>Acquisition costs and other operating expenditure</t>
  </si>
  <si>
    <t>Total charges (note C)</t>
  </si>
  <si>
    <t>Profit before tax* (note C)</t>
  </si>
  <si>
    <t>Tax attributable to policyholders' returns</t>
  </si>
  <si>
    <t>Profit before tax attributable to shareholders (note D)</t>
  </si>
  <si>
    <t>Profit from continuing operations after tax</t>
  </si>
  <si>
    <t xml:space="preserve">Profit for the period </t>
  </si>
  <si>
    <t>Retained earnings</t>
  </si>
  <si>
    <t>Translation  reserve</t>
  </si>
  <si>
    <t>Available-for-sale securities reserve</t>
  </si>
  <si>
    <t>Hedging reserve</t>
  </si>
  <si>
    <t>Shareholders' equity</t>
  </si>
  <si>
    <t>Total equity</t>
  </si>
  <si>
    <t>Reserves</t>
  </si>
  <si>
    <t>Items recognised directly in equity:</t>
  </si>
  <si>
    <t>Unrealised holding losses arising during the period</t>
  </si>
  <si>
    <t xml:space="preserve">Related change in amortisation of deferred income and acquisition costs </t>
  </si>
  <si>
    <t>Total income and expense for the period</t>
  </si>
  <si>
    <t xml:space="preserve">Reserve movements in respect of share-based payments </t>
  </si>
  <si>
    <t>Change in minority interests arising principally from purchase and sale of venture investment companies and property partnerships of the PAC with-profits fund</t>
  </si>
  <si>
    <t>Share capital and share premium</t>
  </si>
  <si>
    <t>Transfer to retained earnings in respect of shares issued in lieu of cash dividends</t>
  </si>
  <si>
    <t>Treasury shares</t>
  </si>
  <si>
    <t>Net increase (decrease) in equity</t>
  </si>
  <si>
    <t>At beginning of period</t>
  </si>
  <si>
    <t>At end of period</t>
  </si>
  <si>
    <t>Profit for the year</t>
  </si>
  <si>
    <t>Based on profit (loss) from discontinued operations after minority interests</t>
  </si>
  <si>
    <t xml:space="preserve">IFRS basis shareholders’ reserves </t>
  </si>
  <si>
    <t>Note:</t>
  </si>
  <si>
    <t>Amounts for deferred tax are determined using the current rate of tax or, where substantively enacted through the legislative process, the prospective rate. Accordingly, the deferred tax amounts for half year 2007 reflect the prospective change for the main UK corporation tax rate from 30 per cent to 28 per cent which is anticipated to be effective from 1 April 2008.</t>
  </si>
  <si>
    <t>The PAC with-profits fund acquires a number of venture capital holdings through PPM Capital and M&amp;G in which the Group is deemed to have a controlling interest, in aggregate with, if applicable, other holdings held by, for example, the Prudential Staff Pension Scheme. There were two such acquisitions during the period to 30 June 2007. These were acquisitions for:</t>
  </si>
  <si>
    <t>(8)</t>
  </si>
  <si>
    <t>Basis of preparation and audit status</t>
  </si>
  <si>
    <t>B</t>
  </si>
  <si>
    <t>Significant accounting policies</t>
  </si>
  <si>
    <t>C</t>
  </si>
  <si>
    <t>Segment disclosure</t>
  </si>
  <si>
    <t>Revenue</t>
  </si>
  <si>
    <t>Unallocated corporate</t>
  </si>
  <si>
    <t>Total revenue per income statement</t>
  </si>
  <si>
    <t>Charges (before income tax attributable to policyholders and unallocated surplus of long-term insurance funds)</t>
  </si>
  <si>
    <t>On profit from continuing operations after tax and minority interests</t>
  </si>
  <si>
    <t>Structural borrowings of with-profits operations relate solely to the £100m 8.5 per cent undated subordinated guaranteed bonds which contribute to the solvency base of the Scottish Amicable Insurance Fund (SAIF), a ring-fenced sub-fund of the PAC with-profits fund. Cash flows on other borrowings of with-profits funds, which principally relate to venture fund investment subsidiaries and other consolidated investment vehicles, are categorised as operating activities in the presentation above.</t>
  </si>
  <si>
    <t>On operating profit based on longer-term investment returns after related tax and minority interests</t>
  </si>
  <si>
    <t>In most countries, the long-term expected rates of return on investments and risk discount rates are set by reference to period end rates of return on fixed interest securities. This ‘active’ basis of assumption setting has been applied in preparing the results of all the Group’s UK and US long-term business operations. For the Group’s Asian operations, the active basis is appropriate for business written in Japan, Korea and US dollar denominated business written in Hong Kong.</t>
  </si>
  <si>
    <t xml:space="preserve">(d) Consistent with prior periods for the Taiwan operation, the projections include an assumption of phased progression of the bond yields of around 2% towards 5.5% at 31 December 2012 as described in the section on economic assumptions of this announcement. This takes into account the effect on bond values of interest rate movements.  The principal cause of the £265m charge for the effect of changed economic assumptions is the reduction in short-term earned rates in Taiwan.  This reduction has the effect of delaying the emergence of the expected long-term rate. </t>
  </si>
  <si>
    <t>Movement on cash flow hedges</t>
  </si>
  <si>
    <t>Discontinued operations (net of tax)</t>
  </si>
  <si>
    <t>Profit for the period</t>
  </si>
  <si>
    <t>Dividends</t>
  </si>
  <si>
    <t>Share capital</t>
  </si>
  <si>
    <t>Share premium</t>
  </si>
  <si>
    <t>* Basis of preparation</t>
  </si>
  <si>
    <t>Development expenses</t>
  </si>
  <si>
    <t>Other income and expenditure</t>
  </si>
  <si>
    <t>Short-term fluctuations in investment returns</t>
  </si>
  <si>
    <t>M&amp;G</t>
  </si>
  <si>
    <t>Asian Operations</t>
  </si>
  <si>
    <t>Attributable to:</t>
  </si>
  <si>
    <t>Total</t>
  </si>
  <si>
    <t>Minority interests</t>
  </si>
  <si>
    <t>The most significant equity holdings in the Asian operations are in Hong Kong, Singapore and Malaysia. The mean equity return assumptions for those territories at 30 June 2006 were X.X per cent (30 June 2005: 7.3 per cent, 31 December 2005: 8.6 per cent), X.X per cent (30 June 2005: 9.75 per cent, 31 December 2005: 9.3 per cent) and X.X per cent (30 June 2005: 12.25 per cent, 31 December 2005: 12.8 per cent) respectively. To obtain the mean, an average over all simulations of the accumulated return at the end of the projection period is calculated. The annual average return is then calculated by taking the root of the average accumulated return minus 1.</t>
  </si>
  <si>
    <t>The economic assumptions used for the stochastic calculations are consistent with those used for the deterministic calculations described above. Assumptions specific to the stochastic calculations such as the volatilities of asset returns reflect local market conditions and are based on a combination of actual market data, historic market data and an assessment of longer-term economic conditions. Common principles have been adopted across the Group for the stochastic asset models, for example, separate modelling of individual asset classes but with allowance for correlation between the various asset classes.</t>
  </si>
  <si>
    <t>Non-recourse borrowings of venture fund investment subsidiaries</t>
  </si>
  <si>
    <t>Subordinated debt of the Scottish Amicable Insurance Fund</t>
  </si>
  <si>
    <t>Other borrowings (predominantly obligations under finance leases)</t>
  </si>
  <si>
    <t>Non-recourse borrowings of consolidated investment vehicles</t>
  </si>
  <si>
    <t>Disposal of other subsidiaries, net of cash balances (note iii)</t>
  </si>
  <si>
    <t>Redemption</t>
  </si>
  <si>
    <t xml:space="preserve">Dividends paid </t>
  </si>
  <si>
    <t>Shareholders’ share of actuarial gains and losses on defined benefit pension schemes</t>
  </si>
  <si>
    <t>Adjustment for post-tax effect of shareholders' share of actuarial gains and losses on defined benefit pension schemes</t>
  </si>
  <si>
    <t>Consistent with EEV methodology, a constant discount rate has been applied to the projected cash flows.</t>
  </si>
  <si>
    <t xml:space="preserve">US Operations (Jackson) </t>
  </si>
  <si>
    <t>The total tax charge of £251m for the half year 2007 (half year 2006: £415m; full year 2006: £1,241m) comprises £37m (half year 2006: £231m; full year 2006: £698m) UK tax and £214m (half year 2006: £184m; full year 2006: £543m) overseas tax.  This tax charge comprises tax attributable to policyholders and unallocated surplus of with-profits funds, unit-linked policies and shareholders. The tax charge attributable to shareholders of £253m for the half year 2007 (half year 2006: £253m; full year 2006: £392m) comprises £95m (half year 2006: £106m; full year 2006: £142m) UK tax and £158m (half year 2006: £147m; full year 2006: £250m) overseas tax.</t>
  </si>
  <si>
    <t>The EEV basis results for the 2007 and 2006 half years are unaudited. The 2006 full year results have been derived from the EEV basis results supplement to the Company's statutory accounts for 2006. The supplement included an unqualified audit report from the auditors.</t>
  </si>
  <si>
    <t>£715m</t>
  </si>
  <si>
    <t>Operating earnings per share from continuing operations after related tax and minority interests*</t>
  </si>
  <si>
    <t>The EEV basis results have been prepared in accordance with the European Embedded Value Principles issued by the CFO Forum of European Insurance Companies in May 2004. The basis of preparation of the statutory IFRS basis results and supplementary IFRS basis information is consistent with that applied for the 2006 full year results and financial statements.</t>
  </si>
  <si>
    <t>* The mark to market value movement on Jackson assets backing surplus and required capital for full year 2006 represents the cumulative adjustment as at 31 December 2006.</t>
  </si>
  <si>
    <t xml:space="preserve">   Long-term business</t>
  </si>
  <si>
    <t xml:space="preserve">       Net assets</t>
  </si>
  <si>
    <t xml:space="preserve">       Acquired goodwill</t>
  </si>
  <si>
    <t>The risk discount rates at 30 June 2007 for new business and business in force for US Operations reflect weighted rates based on underlying rates of 8.8% for variable annuity business and 5.9% for other business. The increase in the weighted discount rate for business in force from 31 December 2006 of 6.7% to 30 June 2007 of 7.3% reflects the increase in the US 10-year treasury bond rate and the increasing proportion of variable annuity business.</t>
  </si>
  <si>
    <t xml:space="preserve">The recurrent items that are excluded from operating profit are short-term fluctuations in investment returns, the effects of changes in economic assumptions on shareholders' funds at the start of the period, the change in the time value of the cost of financial options and guarantees attributable to changes in economic circumstances, and actuarial gains and losses on defined benefit pension schemes. </t>
  </si>
  <si>
    <t xml:space="preserve">(b) Under the EEV basis, the operating profit from new business represents the profitability of new long-term insurance business written in the period, and the operating profit from business in force represents the profitability of business in force at the start of the period.  These results are combined with the IFRS basis results of the Group's other operations including banking and fund management business. </t>
  </si>
  <si>
    <t>To the extent applicable, presentation of the EEV profit for the period is consistent with the basis the Group applies for analysis of IFRS basis profits before shareholder taxes between operating and non-operating results. Operating results reflect the underlying results of the Group's continuing operations including longer-term investment returns. Non-operating results include certain recurrent and exceptional items that primarily do not reflect the underlying performance in the period of the Group's continuing operations.</t>
  </si>
  <si>
    <t>Intangible assets attributable to PAC with-profits fund</t>
  </si>
  <si>
    <t>Reinsurers' share of policyholder liabilities</t>
  </si>
  <si>
    <t xml:space="preserve">Egg subordinated debt </t>
  </si>
  <si>
    <t>The accounting policies applied by the Group in these condensed consolidated financial statements are the same as those previously applied in the Group's consolidated financial statements for the year ended 31 December 2006.</t>
  </si>
  <si>
    <t>Movement in market value of derivatives (other than equity-based) used for economic hedging purposes</t>
  </si>
  <si>
    <t>31 December 2006       5.2%</t>
  </si>
  <si>
    <t>Share-based payments</t>
  </si>
  <si>
    <t>The charge for share-based payments for Prudential schemes is for the SAYE and Group performance-related schemes.</t>
  </si>
  <si>
    <t xml:space="preserve">(i) </t>
  </si>
  <si>
    <t>(ii)</t>
  </si>
  <si>
    <t xml:space="preserve">Other non-investment and non-cash assets </t>
  </si>
  <si>
    <t xml:space="preserve">Investments </t>
  </si>
  <si>
    <t>Policyholder liabilities (including unallocated surplus)</t>
  </si>
  <si>
    <t>Other liabilities (including operational borrowings)</t>
  </si>
  <si>
    <t>Changes in operating assets and liabilities</t>
  </si>
  <si>
    <t>(iii)</t>
  </si>
  <si>
    <t xml:space="preserve">(iv) </t>
  </si>
  <si>
    <t>(vi)</t>
  </si>
  <si>
    <t>A</t>
  </si>
  <si>
    <t>The results for continuing operations shown above and throughout this announcement exclude those in respect of discontinued banking operations.  On 1 May 2007, the Company sold Egg Banking plc.  Accordingly, the presentation of the comparative results for half year and full year 2006 has been adjusted from those previously published.</t>
  </si>
  <si>
    <t>The results for continuing operations shown above exclude those in respect of discontinued banking operations.  On 1 May 2007, the Company sold Egg Banking plc.  Accordingly, the presentation of the comparative results for half year and full year 2006 has been adjusted from those previously published.</t>
  </si>
  <si>
    <t>The results for continuing operations shown above exclude those in respect of discontinued banking operations.  On 1 May 2007, the Company sold Egg Banking plc.  Accordingly, the presentation of the comparative results for half year and full year 2006 has been adjusted from those previously published.  Note M shows the detailed results for the discontinued operations.</t>
  </si>
  <si>
    <t>Cash and cash equivalents disposed of were £1,065m. Accordingly, the cash outflow for the Group arising from the disposal of Egg, as shown in the summary consolidated cashflow statement, was £538m.</t>
  </si>
  <si>
    <t>Discontinued operations relate entirely to UK banking operations following the sale on 1 May 2007 of Egg Banking plc to Citi. Note K(i) provides details of the sale of Egg.</t>
  </si>
  <si>
    <t>* EEV basis operating profit from continuing operations based on longer-term investment returns excludes short-term fluctuations in investment returns, the mark to market value movements on core borrowings, the shareholders' share of actuarial gains and losses on defined benefit pension schemes, the effect of changes in economic assumptions and changes in the time value of cost of options and guarantees arising from changes in economic factors. The amounts for these items are included in total EEV profit. The directors believe that operating profit, as adjusted for these items, better reflects underlying performance. Profit on ordinary activities and basic earnings per share include these items together with actual investment returns. This basis of presentation has been adopted consistently throughout this interim report.</t>
  </si>
  <si>
    <t xml:space="preserve"> £m</t>
  </si>
  <si>
    <t>30 Jun    2007</t>
  </si>
  <si>
    <t>30 Jun    2006</t>
  </si>
  <si>
    <t>31 Dec   2006</t>
  </si>
  <si>
    <t>30 Jun       2007</t>
  </si>
  <si>
    <t>30 Jun       2006</t>
  </si>
  <si>
    <t>31 Dec       2006</t>
  </si>
  <si>
    <t>Half Year      2006</t>
  </si>
  <si>
    <t>Half Year      2007</t>
  </si>
  <si>
    <t>Full Year      2006</t>
  </si>
  <si>
    <t>Half Year     2007</t>
  </si>
  <si>
    <t>Half Year     2006</t>
  </si>
  <si>
    <t>Full Year     2006</t>
  </si>
  <si>
    <t>Full Year        2006</t>
  </si>
  <si>
    <t>Half Year       2006</t>
  </si>
  <si>
    <t>Half Year       2007</t>
  </si>
  <si>
    <t>30 Jun          2007</t>
  </si>
  <si>
    <t>30 Jun        2006</t>
  </si>
  <si>
    <t>31 Dec     2006</t>
  </si>
  <si>
    <t>30 Jun     2006</t>
  </si>
  <si>
    <t>Full Year    2006</t>
  </si>
  <si>
    <t>Half year    2006</t>
  </si>
  <si>
    <t>Half year    2007</t>
  </si>
  <si>
    <t>Adjustment from post-tax longer-term investment returns to post-tax actual investment returns (after minority interests)</t>
  </si>
  <si>
    <t>Net increase in shareholders’ equity</t>
  </si>
  <si>
    <t>Shareholders’ equity at beginning of period (excluding minority interests)</t>
  </si>
  <si>
    <t>Shareholders’ equity at end of period (excluding minority interests)</t>
  </si>
  <si>
    <t>Shareholders' equity at end of period (excluding minority interests)</t>
  </si>
  <si>
    <t>Representing shareholders' equity for:</t>
  </si>
  <si>
    <t>Total IFRS basis shareholders' equity</t>
  </si>
  <si>
    <t xml:space="preserve">The IFRS basis results for the 2007 and 2006 half years are unaudited. The 2006 full year IFRS basis results have been derived from the 2006 statutory accounts. The auditors have reported on the 2006 statutory accounts which have been delivered to the Registrar of Companies. The auditors' report was (i) unqualified, (ii) did not include reference to any matters to which the auditors drew attention by way of emphasis without qualifying their report and (iii) did not contain a statement under section 237(2) or (3) of the Companies Act 1985. </t>
  </si>
  <si>
    <t xml:space="preserve"> (pence)</t>
  </si>
  <si>
    <t xml:space="preserve">  Half Year 2007</t>
  </si>
  <si>
    <t>* The expected rate of return applied for half year 2007 was 5.9 per cent. The shortfall of actual investment returns against expected returns in half year 2007 was due to the decrease in the value of corporate and government bonds which more than offset the increase in the value of equity and property holdings of the schemes.</t>
  </si>
  <si>
    <t>Profit on sale of Egg Banking plc</t>
  </si>
  <si>
    <t>On profit on sale of Egg Banking plc</t>
  </si>
  <si>
    <t>Shareholders' equity, excluding minority interests</t>
  </si>
  <si>
    <t xml:space="preserve">Shareholders' equity, excluding minority interests </t>
  </si>
  <si>
    <t>Margins on new business premiums (continued)</t>
  </si>
  <si>
    <t>[Previously, the Group has reported supplementary information on the achieved profits basis for its interim and full year financial reporting. The adoption of the EEV basis reporting in place of achieved profits basis reporting reflects developments through the CFO Forum to achieve a better level of consistency and an improved embedded value methodology, and is applied by the major European insurance companies in their financial reporting.]</t>
  </si>
  <si>
    <t>(7)</t>
  </si>
  <si>
    <t>Margins on new business premiums</t>
  </si>
  <si>
    <t>Half year 2006</t>
  </si>
  <si>
    <t xml:space="preserve">New Business Premiums                 </t>
  </si>
  <si>
    <t>Annual premium equivalent</t>
  </si>
  <si>
    <t>Present value of New Business Premiums</t>
  </si>
  <si>
    <t xml:space="preserve">New Business Margin                 </t>
  </si>
  <si>
    <t>(APE)</t>
  </si>
  <si>
    <t>(PVNBP)</t>
  </si>
  <si>
    <t>Contribution</t>
  </si>
  <si>
    <t xml:space="preserve">New Business Premiums                  </t>
  </si>
  <si>
    <t xml:space="preserve">New Business Margin                </t>
  </si>
  <si>
    <t xml:space="preserve">UK Insurance Operations </t>
  </si>
  <si>
    <t xml:space="preserve">New Business Margin               </t>
  </si>
  <si>
    <t>Half Year 2007</t>
  </si>
  <si>
    <t>Full Year 2006</t>
  </si>
  <si>
    <t>£874m</t>
  </si>
  <si>
    <t>11.72p</t>
  </si>
  <si>
    <t>Half Year 2007 £m</t>
  </si>
  <si>
    <t>Full Year 2006 £m</t>
  </si>
  <si>
    <t>1 Jan 2007</t>
  </si>
  <si>
    <t>30 June 2007</t>
  </si>
  <si>
    <t>(notes ii,v)</t>
  </si>
  <si>
    <t>Egg results :</t>
  </si>
  <si>
    <t>On Egg results :</t>
  </si>
  <si>
    <t>Cash flows from operating activities</t>
  </si>
  <si>
    <t xml:space="preserve">Cash flows from investing activities </t>
  </si>
  <si>
    <t xml:space="preserve">Statutory IFRS basis results </t>
  </si>
  <si>
    <t>Profit after tax attributable to equity holders of the Company</t>
  </si>
  <si>
    <t>Supplementary IFRS basis information</t>
  </si>
  <si>
    <t>Dividends per share declared and paid in reporting period</t>
  </si>
  <si>
    <t>Dividends per share relating to reporting period</t>
  </si>
  <si>
    <t>Funds under management</t>
  </si>
  <si>
    <t>Curian</t>
  </si>
  <si>
    <t>30 June</t>
  </si>
  <si>
    <t>-</t>
  </si>
  <si>
    <t>INSURANCE PRODUCTS AND INVESTMENT PRODUCTS*</t>
  </si>
  <si>
    <t>Insurance Products *</t>
  </si>
  <si>
    <t>Investment Products *</t>
  </si>
  <si>
    <t>Half Year 2006 £m</t>
  </si>
  <si>
    <t>Interim dividend (2007 and 2006)</t>
  </si>
  <si>
    <t>Final dividend (2006)</t>
  </si>
  <si>
    <t>Taiwan - effect of altered economic assumptions and sensitivity of results to future market conditions</t>
  </si>
  <si>
    <t>The sensitivity of the embedded value at 30 June 2007 of the Taiwan operation to altered economic assumptions and future market conditions to:</t>
  </si>
  <si>
    <t>Present Value of New Business Premiums</t>
  </si>
  <si>
    <t>Actual less longer-term investment returns for other items</t>
  </si>
  <si>
    <t>E</t>
  </si>
  <si>
    <t>Supplementary analysis of earnings per share from continuing operations</t>
  </si>
  <si>
    <t>Adjustment for post-tax shareholders' share of actuarial and other gains and losses on defined benefit pension schemes</t>
  </si>
  <si>
    <t>F</t>
  </si>
  <si>
    <t>Dividend</t>
  </si>
  <si>
    <t>G</t>
  </si>
  <si>
    <t>H</t>
  </si>
  <si>
    <t xml:space="preserve">Other borrowings </t>
  </si>
  <si>
    <t>Borrowings in respect of short-term fixed income securities programmes</t>
  </si>
  <si>
    <t xml:space="preserve">Non-recourse borrowings of investment subsidiaries managed by PPM America </t>
  </si>
  <si>
    <t>Borrowings in respect of banking operations</t>
  </si>
  <si>
    <t xml:space="preserve">Borrowings attributable to with-profits funds </t>
  </si>
  <si>
    <t>I</t>
  </si>
  <si>
    <t>Tax charge</t>
  </si>
  <si>
    <t>J</t>
  </si>
  <si>
    <t>Provisions</t>
  </si>
  <si>
    <t>K</t>
  </si>
  <si>
    <t>Goodwill</t>
  </si>
  <si>
    <t>Operational borrowings attributable to shareholder-financed operations</t>
  </si>
  <si>
    <t>Other Income and Expenditure</t>
  </si>
  <si>
    <t>Earnings per share (in pence)</t>
  </si>
  <si>
    <t>Total US Operations</t>
  </si>
  <si>
    <t>Total Asian Operations</t>
  </si>
  <si>
    <t>Long-term business</t>
  </si>
  <si>
    <t>Investment return and other income</t>
  </si>
  <si>
    <t>Corporate expenditure:</t>
  </si>
  <si>
    <t>Group Head Office</t>
  </si>
  <si>
    <t>Asia Regional Head Office</t>
  </si>
  <si>
    <t>• Property returns are modelled in a similar fashion to corporate bonds, namely as the return on a riskless bond, plus a risk premium, plus a process representative of the change in residual values and the change in value of the call option on rents.</t>
  </si>
  <si>
    <t>INTERNATIONAL FINANCIAL REPORTING STANDARDS (IFRS) BASIS RESULTS</t>
  </si>
  <si>
    <t>Discontinued operations</t>
  </si>
  <si>
    <t>Acquisition of Egg minority interests</t>
  </si>
  <si>
    <t>UK Operations:</t>
  </si>
  <si>
    <t>Asian Operations:</t>
  </si>
  <si>
    <t>NOTES ON THE UNAUDITED EEV BASIS RESULTS</t>
  </si>
  <si>
    <t>The Group's policy for preparing this interim financial information is to use the accounting policies adopted by the Group in its last consolidated financial statements, as updated by any changes in accounting policies it intends to make in its next consolidated financial statements as a result of new or changed IFRS that are already endorsed by the European Union (EU) and that are applicable or available for early adoption for the next annual financial statements.</t>
  </si>
  <si>
    <t>** The gains on changes of assumptions for scheme liabilities primarily reflect movements in yields on good quality corporate bonds. These yields are used to discount the projected pension scheme benefit payments.</t>
  </si>
  <si>
    <t>In respect of acquired subsidiaries for venture fund and other investment purposes</t>
  </si>
  <si>
    <t>Minor presentational adjustments have been made for refinements to the acquisition accounting for intangible assets of venture fund investment subsidiaries of the PAC with-profits fund. These adjustments affect the carrying value of goodwill and other intangible assets, with minor consequential effects on some other balance sheet categories. Shareholders' profit and equity are unaffected by these adjustments.</t>
  </si>
  <si>
    <t>As at 31 December 2006, one venture subsidiary was classified as held for sale; Pharmacia Diagnostics. The sale of this venture subsidiary was completed on 18 January 2007. Total cash consideration received was £179m. Goodwill of £138m and cash and cash equivalents of £22m were disposed of. No other venture subsidiaries were sold during the first half of 2007 or classified as held for sale at 30 June 2007.</t>
  </si>
  <si>
    <t>Operating profit from continuing operations based on longer-term investment returns  (note iv)</t>
  </si>
  <si>
    <t>Net cash flows from investing activities</t>
  </si>
  <si>
    <t>Cash flows from financing activities</t>
  </si>
  <si>
    <t>Net (decrease) increase in cash and cash equivalents</t>
  </si>
  <si>
    <t>Cash movements in equity capital exclude scrip dividends and share capital issued in respect of the acquisition of Egg minority interests in 2006.</t>
  </si>
  <si>
    <t>£601m</t>
  </si>
  <si>
    <t>Based on profit (loss) from discontinued operations attributable to the equity holders of the Company</t>
  </si>
  <si>
    <t>9.6 to 10.6</t>
  </si>
  <si>
    <t xml:space="preserve">New business contributions represent profits determined by applying the economic and non-economic assumptions applying at the end of the reporting period.  </t>
  </si>
  <si>
    <t>Economic assumptions (continued)</t>
  </si>
  <si>
    <t>Wholesale Annuities</t>
  </si>
  <si>
    <t>Credit Life</t>
  </si>
  <si>
    <t>Channel Summary</t>
  </si>
  <si>
    <t>Direct and Partnership</t>
  </si>
  <si>
    <t>Intermediated</t>
  </si>
  <si>
    <t>Wholesale</t>
  </si>
  <si>
    <t>Sub-Total</t>
  </si>
  <si>
    <t>Gross Inflows</t>
  </si>
  <si>
    <t>Shareholder acquisitions and disposals - Egg</t>
  </si>
  <si>
    <t>Unrealised valuation movements on Egg securities classified as available-for-sale</t>
  </si>
  <si>
    <t>Assumed investment returns reflect the expected future returns on the assets held and allocated to the covered business at the valuation date.</t>
  </si>
  <si>
    <t>(notes iv,v)</t>
  </si>
  <si>
    <t>Long-term business, including post-tax transfers to unallocated surplus of with-profits funds</t>
  </si>
  <si>
    <t xml:space="preserve">Total charges per income statement </t>
  </si>
  <si>
    <t>UK Insurance Operations expense assumptions</t>
  </si>
  <si>
    <t xml:space="preserve">Supplementary analysis of profit from continuing operations before tax attributable to shareholders </t>
  </si>
  <si>
    <t>Less: amounts attributable to the PAC with-profits fund</t>
  </si>
  <si>
    <t>Adjustment from post-tax longer-term investment returns to post-tax actual investment returns (after related minority interests)</t>
  </si>
  <si>
    <t>Expected returns on equity and property asset classes are derived by adding a risk premium, also based on the long-term view of Prudential’s economists in respect of each territory, to the risk-free rate. In the UK the equity risk premium is X.0 per cent (half year 2005: 3.0 per cent; full year 2005: 4.0 per cent) above risk-free rates. The equity risk premium in the US is X.X per cent (half year 2005: 3.0 per cent, full year 2005: 4.0 per cent). In Asia, equity risk premiums range from X.X per cent to X.X per cent (half year 2005: 2.75 per cent to 5.25 per cent, full year 2005: 3.0 per cent to 5.75 per cent). Assumptions for other asset classes, such as corporate bond spreads, are set consistently as best estimate assumptions.</t>
  </si>
  <si>
    <t>Profit from continuing operations before tax attributable to shareholders (note iv)</t>
  </si>
  <si>
    <t>(iv)</t>
  </si>
  <si>
    <t>Continuing operations - scope</t>
  </si>
  <si>
    <r>
      <t>h</t>
    </r>
    <r>
      <rPr>
        <sz val="12"/>
        <rFont val="Arial"/>
        <family val="2"/>
      </rPr>
      <t xml:space="preserve"> A 100 basis point parallel decrease in bond rates with an equivalent adjustment to the risk discount would reduce embedded value by £XXXm (£174m).</t>
    </r>
  </si>
  <si>
    <r>
      <t>h</t>
    </r>
    <r>
      <rPr>
        <sz val="12"/>
        <rFont val="Arial"/>
        <family val="2"/>
      </rPr>
      <t xml:space="preserve"> A 100 basis point parallel increase in bond rates with an equivalent adjustment to the risk discount rate would increase embedded value by £XXXm (£106m).</t>
    </r>
  </si>
  <si>
    <t xml:space="preserve">Long-term business </t>
  </si>
  <si>
    <t>Profit before tax*</t>
  </si>
  <si>
    <t>Profit before tax attributable to shareholders</t>
  </si>
  <si>
    <t>Standard deviations have been calculated by taking the annualised variance of the returns over all the simulations, taking the square root and averaging over all durations in the projection. For bonds the standard deviations relate to the yields on bonds of the average portfolio duration. For equity and property, they relate to the total return on these assets. The standard deviations applied are as follows:</t>
  </si>
  <si>
    <t>Tax expense (note E)</t>
  </si>
  <si>
    <t xml:space="preserve">Held for sale assets </t>
  </si>
  <si>
    <t>In the first half of 2006, the Company acquired the outstanding 21.7 per cent minority interest in Egg, its UK banking business. The Company accounted for the purchase of minority interests using the economic entity method. Accordingly, £167m was charged to retained earnings in 2006 representing the difference between the consideration paid and the share of net assets acquired.</t>
  </si>
  <si>
    <t>• 71 per cent of the voting equity interest of Orizon AG, an employment hiring agency, in March 2007.</t>
  </si>
  <si>
    <t>• 78 per cent of the voting equity interest of Red Funnel, a ferry company, in June 2007.</t>
  </si>
  <si>
    <t>Structural borrowings of shareholder-financed operations consist of the core debt of the parent company and related finance subsidiaries, Jackson surplus notes and, in 2006, Egg debenture loans. Following the sale of Egg in May 2007, these loans no longer form part of the Group's borrowings. Core debt excludes borrowings to support short-term fixed income securities programmes and non-recourse borrowings of investment subsidiaries of shareholder-financed operations. Cash flows in respect of these borrowings are included within cash flows from operating activities. In June 2007, borrowings of £150m were repaid on maturity.</t>
  </si>
  <si>
    <t>Of the cash and cash equivalents amounts reported above, £377m (half year 2006: £388m; full year 2006: £437m) represents cash and cash equivalents of the parent company and related finance subsidiaries.</t>
  </si>
  <si>
    <t>Shareholder-financed operations (note v):</t>
  </si>
  <si>
    <t>With-profits operations (note vi):</t>
  </si>
  <si>
    <t>Equity capital (note vii):</t>
  </si>
  <si>
    <t>Cash and cash equivalents at end of period (note viii)</t>
  </si>
  <si>
    <t xml:space="preserve">(v) </t>
  </si>
  <si>
    <t>(viii)</t>
  </si>
  <si>
    <t>100% of EU Minimum</t>
  </si>
  <si>
    <t>235% of Company Action Level</t>
  </si>
  <si>
    <t>100% of Financial Conglomerates Directive requirement</t>
  </si>
  <si>
    <t>• Interest rates are projected using a log-normal generator calibrated to actual market data;</t>
  </si>
  <si>
    <t>• corporate bond returns are based on Treasury securities plus a spread that has been calibrated to current market conditions and varies by credit quality; and</t>
  </si>
  <si>
    <t>The stochastic cost of guarantees are only of significance for the Hong Kong, Singapore, Malaysia and Taiwan operations.</t>
  </si>
  <si>
    <t>(4)</t>
  </si>
  <si>
    <t>In adopting the EEV Principles, the Company has based encumbered capital on its internal targets for economic capital subject to it being at least the local statutory minimum requirements.  Economic capital is assessed using internal models, but when applying EEV Principles, no credit is taken for the significant diversification benefits that exist within the Group. For with-profits business written in a segregated life fund, as is the case in the UK and Asia, the capital available in the fund is sufficient to meet the encumbered capital requirements.</t>
  </si>
  <si>
    <t>The half year 2006 EEV basis financial statements included note disclosure which explained that in determining the appropriate expense assumptions account had been taken of the cost synergies that were expected to arise with some certainty from the initiative announced in December 2005 from UK Insurance Operations working more closely with Egg and M&amp;G, and the effect of the end to end review of the UK business which was underway at the time. The disclosure noted that the half year 2006 basis results had been prepared on the same basis as the 2005 full year statements which had disclosed that without the anticipation of the cost synergies there would have been a charge for altered expense assumptions of approximately £55m.</t>
  </si>
  <si>
    <t>The half year 2007 results have been prepared using the same approach.  Without the anticipation of expense savings there would have been an additional charge of £28m for the net effect of revised assumptions in line with half year 2007 unit costs.</t>
  </si>
  <si>
    <t xml:space="preserve">The details shown above for insurance products include contributions for contracts that are classified under IFRS 4 "Insurance Contracts" as not containing significant insurance risk. These products are described as investment contracts or other financial instruments under IFRS.  Contracts included in this category are primarily certain unit-linked and similar contracts written in UK Insurance Operations and Guaranteed Investment Contracts and similar funding agreements written in US Operations.  </t>
  </si>
  <si>
    <t>Annual premium and contribution equivalents are calculated as the aggregate of regular new business amounts and one tenth of single new business amounts. New business premiums for regular premium products are shown on an annualised basis.  Department of Work and Pensions rebate business is classified as single recurrent business.  Internal vesting business is classified as new business where the contracts include an open market option.</t>
  </si>
  <si>
    <t xml:space="preserve">Investment products referred to in the table for funds under management above are unit trust, mutual funds and similar types of retail fund management arrangements.  These are unrelated to insurance products that are classified as "investment contracts" under IFRS 4, as described in the preceding paragraph, although similar IFRS recognition and measurement principles apply to the acquisition costs and fees attaching to this type of business.  </t>
  </si>
  <si>
    <t>Holding company net borrowings at market value comprise:</t>
  </si>
  <si>
    <t xml:space="preserve">  Mark to market value adjustment</t>
  </si>
  <si>
    <t xml:space="preserve">  EEV basis</t>
  </si>
  <si>
    <t>For half year 2007, the EEV basis operating profit from continuing operations based on longer-term investment returns before tax of £1,326m includes a credit of £92m that arises from including the benefits, grossed up for notional tax, of altered corporate tax rates for the UK, Singapore and China. Further details are explained in note 7 to the EEV basis supplementary information.</t>
  </si>
  <si>
    <t xml:space="preserve">   New business</t>
  </si>
  <si>
    <t xml:space="preserve">   In force</t>
  </si>
  <si>
    <t xml:space="preserve">   UK equities</t>
  </si>
  <si>
    <t xml:space="preserve">   Overseas equities</t>
  </si>
  <si>
    <t xml:space="preserve">   Property</t>
  </si>
  <si>
    <t xml:space="preserve">   Gilts</t>
  </si>
  <si>
    <t xml:space="preserve">   Corporate bonds</t>
  </si>
  <si>
    <t xml:space="preserve">   Pension business (where no tax applies)</t>
  </si>
  <si>
    <t xml:space="preserve">   Life business</t>
  </si>
  <si>
    <t xml:space="preserve">The same asset return model, as used in the UK, appropriately calibrated, has been used for the Asian Operations. </t>
  </si>
  <si>
    <t>Effect of changes in corporate tax rates</t>
  </si>
  <si>
    <t>MOVEMENT IN SHAREHOLDERS' EQUITY (excluding minority interests)</t>
  </si>
  <si>
    <t>As regards the Group’s defined benefit pension schemes, the surplus or deficit attaching to the Prudential Staff Pension Scheme (PSPS) and Scottish Amicable Pension scheme are excluded from the EEV value of UK Operations and included in the total for Other Operations. The surplus and deficit amounts are partially attributable to the PAC with-profits fund and shareholder-backed long-term business and partially to other parts of the Group.  In addition to the IFRS surplus or deficit, the shareholders' 10 per cent share of the PAC with-profits sub-fund's interest in the movement on the financial position of the schemes is recognised for EEV reporting purposes.</t>
  </si>
  <si>
    <t>An exception to this general rule is that for countries where long-term fixed interest markets are less established, investment return assumptions and risk discount rates are based on an assessment of longer-term economic conditions. Except for the countries listed above, this basis is appropriate for the Group’s Asian Operations.</t>
  </si>
  <si>
    <t>Expected returns on equity and property asset classes are derived by adding a risk premium, also based on the long-term view of Prudential’s economists in respect of each territory, to the risk-free rate. In the UK and the US, the equity risk premium is 4.0 per cent above risk-free rates for all periods for which results are prepared in this report. In Asia, equity risk premiums range from 3.0 per cent to 5.8 per cent for all periods for which results are prepared in this report. Best estimate assumptions for other asset classes, such as corporate bond spreads, are set consistently .</t>
  </si>
  <si>
    <t xml:space="preserve">The projections for the Fund Earned Rate reflect the same approach as applied for the full year 2006 results with allowance made for the mix of assets in the fund, future investment strategy and further market depreciation of bonds held as a result of assumed future yield increases. The projections for the Fund Earned Rate alter for changes to these factors and the effects of movements in interest rates from period to period.
</t>
  </si>
  <si>
    <t>After taking into account current bond yields, the assumption of the phased progression in bond yields and the factors described above, the average assumed Fund Earned Rate remains below 1.2 per cent until 2010 (due to the depreciation of bond values as yields rise) and fluctuates around a target of 5.9 per cent after 2013.</t>
  </si>
  <si>
    <t>The mean equity return assumptions for the most significant equity holdings in the Asian Operations were:</t>
  </si>
  <si>
    <t>• Variable annuity equity and bond returns have been stochastically generated using a regime-switching log-normal model with parameters determined by reference to historical data. The volatility of equity fund returns ranges from 19.2 per cent to 28.6 per cent, (half year 2006 and full year 2006: 18.6 per cent to 28.1 per cent) depending on risk class, and the volatility of bond funds ranges from 1.4 per cent to 2.0 per cent for all periods presented in this report.</t>
  </si>
  <si>
    <t>New business margins are shown on two bases, namely the margins by reference to Annual Premium Equivalents (APE) and the Present Value of New Business Premiums (PVNBP). APEs are calculated as the aggregate of regular new business premiums on an annualised basis and one-tenth of single new business premiums. PVNBPs are calculated as equalling single premiums plus the present value of expected premiums of new regular premium business allowing for lapses and other assumptions made in determining the EEV new business contribution.</t>
  </si>
  <si>
    <t>The results of the acquisitions have been included in the consolidated financial statements of the Group commencing on the respective dates of acquisition. The earnings contributed by these acquisitions to the income statement are insignificant to the half year 2007 results and are reflected in the change in the unallocated surplus of the with-profits fund. Shareholder results are unaffected. Total consideration of £97m was paid in respect of the acquisitions during the period to 30 June 2007. Cash and cash equivalents of £20m were acquired.</t>
  </si>
  <si>
    <t>Consistent with previous reporting practice, the Group analyses its EEV basis results and provides supplementary analysis of IFRS profit before tax attributable to shareholders, so as to distinguish operating profit based on longer-term investment returns from other constituent elements of total profit.  On both the EEV and IFRS bases, operating earnings per share are calculated using operating profits from continuing operations based on longer-term investment returns, after tax and minority interests. These profits exclude short-term fluctuations in investment returns and the shareholders' share of actuarial gains and losses on defined benefit pension schemes.  Under the EEV basis, where additional profit and loss effects arise, operating profit based on longer-term investment returns also excludes the mark to market value movements on core borrowings and the effect of changes in economic assumptions and changes in the time value of cost of options and guarantees arising from changes in economic factors.  After adjusting for related tax and minority interests, the amounts for these items are included in the calculation of basic earnings per share.</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</si>
</sst>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_-* #,##0_-;\-* #,##0_-;_-* &quot;-&quot;??_-;_-@_-"/>
    <numFmt numFmtId="167" formatCode="_-* #,##0_-;\(#,##0\);_-* &quot;-&quot;_-;\-@_-"/>
    <numFmt numFmtId="168" formatCode="_-* #,##0_-;\(#,##0\);_-* &quot;-&quot;_-"/>
    <numFmt numFmtId="169" formatCode="#,##0\ ;\(#,##0\)"/>
    <numFmt numFmtId="170" formatCode="#,##0\ ;[Red]\(#,##0\)"/>
    <numFmt numFmtId="171" formatCode="#,##0;\(#,##0\)"/>
    <numFmt numFmtId="172" formatCode="0.0%"/>
    <numFmt numFmtId="173" formatCode="#,##0;\(#,##0\);&quot;-    &quot;"/>
    <numFmt numFmtId="174" formatCode="dd\ mmm\ yyyy"/>
    <numFmt numFmtId="175" formatCode="#,##0.0\ ;\(#,##0.0\)"/>
    <numFmt numFmtId="176" formatCode="#,##0\ ;\ \(#,##0\)"/>
    <numFmt numFmtId="177" formatCode="0.00\p\ ;\(0.00\)\p"/>
    <numFmt numFmtId="178" formatCode="\ #,##0.0\ ;\(#,##0.0\)"/>
    <numFmt numFmtId="179" formatCode="_-* #,##0.0_-;\-* #,##0.0_-;_-* &quot;-&quot;??_-;_-@_-"/>
    <numFmt numFmtId="180" formatCode="#,##0.00\p"/>
    <numFmt numFmtId="181" formatCode="#,##0.00;\(#,##0.00\)"/>
    <numFmt numFmtId="182" formatCode="#,##0.0;\(#,##0.0\)"/>
    <numFmt numFmtId="183" formatCode="\ &quot;£&quot;0.0\b\n;\(0.0\)\ \p"/>
    <numFmt numFmtId="184" formatCode="\ 0.0\p\ \ ;\(0.0\)\ \p"/>
    <numFmt numFmtId="185" formatCode="\ \ \ 0.0\p\ \ ;\(0.0\)\ \p"/>
    <numFmt numFmtId="186" formatCode="\ &quot;£&quot;0\b\n;\(0\)\ \p"/>
    <numFmt numFmtId="187" formatCode="\ 0.0\p\ \ ;\ \(0.0\)\p\ "/>
    <numFmt numFmtId="188" formatCode="#,##0\ ;\(#,##0\);"/>
    <numFmt numFmtId="189" formatCode="dd\ mmm"/>
    <numFmt numFmtId="190" formatCode="#,##0.0\p\ ;\(#,##0\)\p"/>
    <numFmt numFmtId="191" formatCode="\ \ \ 0\p;\(0\)\ \p"/>
    <numFmt numFmtId="192" formatCode="&quot;£&quot;0\b;\(0\)\p"/>
    <numFmt numFmtId="193" formatCode="\ \ \ 0.0\p;\(0.0\)\ \p"/>
    <numFmt numFmtId="194" formatCode="\ 0,000\ \ ;\ \(0.0\)\p\ "/>
    <numFmt numFmtId="195" formatCode="&quot;Yes&quot;;&quot;Yes&quot;;&quot;No&quot;"/>
    <numFmt numFmtId="196" formatCode="&quot;True&quot;;&quot;True&quot;;&quot;False&quot;"/>
    <numFmt numFmtId="197" formatCode="&quot;On&quot;;&quot;On&quot;;&quot;Off&quot;"/>
    <numFmt numFmtId="198" formatCode="[$€-2]\ #,##0.00_);[Red]\([$€-2]\ #,##0.00\)"/>
    <numFmt numFmtId="199" formatCode="_-* #,##0.000_-;\-* #,##0.000_-;_-* &quot;-&quot;??_-;_-@_-"/>
    <numFmt numFmtId="200" formatCode="_-* #,##0.0000_-;\-* #,##0.0000_-;_-* &quot;-&quot;??_-;_-@_-"/>
    <numFmt numFmtId="201" formatCode="_-* #,##0.00000_-;\-* #,##0.00000_-;_-* &quot;-&quot;??_-;_-@_-"/>
    <numFmt numFmtId="202" formatCode="#,##0\ ;\ \(#\ ##0\)"/>
    <numFmt numFmtId="203" formatCode="#,##0.000;\(#,##0.000\)"/>
  </numFmts>
  <fonts count="46">
    <font>
      <sz val="11"/>
      <name val="Arial"/>
      <family val="0"/>
    </font>
    <font>
      <u val="single"/>
      <sz val="15"/>
      <color indexed="36"/>
      <name val="Arial"/>
      <family val="0"/>
    </font>
    <font>
      <u val="single"/>
      <sz val="15"/>
      <color indexed="12"/>
      <name val="Arial"/>
      <family val="0"/>
    </font>
    <font>
      <sz val="12"/>
      <name val="Helv"/>
      <family val="0"/>
    </font>
    <font>
      <b/>
      <sz val="20"/>
      <name val="Arial"/>
      <family val="2"/>
    </font>
    <font>
      <sz val="14"/>
      <name val="Arial"/>
      <family val="2"/>
    </font>
    <font>
      <b/>
      <sz val="14"/>
      <name val="Arial"/>
      <family val="2"/>
    </font>
    <font>
      <b/>
      <sz val="18"/>
      <name val="Arial"/>
      <family val="2"/>
    </font>
    <font>
      <b/>
      <u val="single"/>
      <sz val="14"/>
      <name val="Arial"/>
      <family val="2"/>
    </font>
    <font>
      <sz val="10"/>
      <name val="Arial"/>
      <family val="0"/>
    </font>
    <font>
      <sz val="12"/>
      <color indexed="10"/>
      <name val="Arial"/>
      <family val="2"/>
    </font>
    <font>
      <sz val="9"/>
      <name val="Arial"/>
      <family val="2"/>
    </font>
    <font>
      <b/>
      <sz val="8"/>
      <name val="Arial"/>
      <family val="2"/>
    </font>
    <font>
      <sz val="8"/>
      <name val="Arial"/>
      <family val="2"/>
    </font>
    <font>
      <b/>
      <sz val="9"/>
      <name val="Arial"/>
      <family val="2"/>
    </font>
    <font>
      <sz val="12"/>
      <name val="Arial"/>
      <family val="2"/>
    </font>
    <font>
      <b/>
      <u val="single"/>
      <sz val="16"/>
      <name val="Arial"/>
      <family val="2"/>
    </font>
    <font>
      <sz val="10"/>
      <name val="Verdana"/>
      <family val="0"/>
    </font>
    <font>
      <b/>
      <sz val="12"/>
      <name val="Arial"/>
      <family val="2"/>
    </font>
    <font>
      <u val="single"/>
      <sz val="12"/>
      <name val="Arial"/>
      <family val="2"/>
    </font>
    <font>
      <i/>
      <sz val="12"/>
      <name val="Arial"/>
      <family val="2"/>
    </font>
    <font>
      <sz val="12"/>
      <name val="Verdana"/>
      <family val="0"/>
    </font>
    <font>
      <sz val="6"/>
      <name val="Arial"/>
      <family val="2"/>
    </font>
    <font>
      <sz val="8"/>
      <color indexed="10"/>
      <name val="Arial"/>
      <family val="2"/>
    </font>
    <font>
      <b/>
      <sz val="6"/>
      <name val="Arial"/>
      <family val="2"/>
    </font>
    <font>
      <b/>
      <sz val="12"/>
      <color indexed="10"/>
      <name val="Arial"/>
      <family val="2"/>
    </font>
    <font>
      <b/>
      <sz val="10"/>
      <color indexed="10"/>
      <name val="Arial"/>
      <family val="2"/>
    </font>
    <font>
      <b/>
      <sz val="10"/>
      <name val="Arial"/>
      <family val="2"/>
    </font>
    <font>
      <sz val="5"/>
      <name val="Arial"/>
      <family val="2"/>
    </font>
    <font>
      <sz val="6"/>
      <name val="Verdana"/>
      <family val="0"/>
    </font>
    <font>
      <sz val="18"/>
      <name val="Arial"/>
      <family val="2"/>
    </font>
    <font>
      <sz val="12"/>
      <name val="Marlett"/>
      <family val="0"/>
    </font>
    <font>
      <b/>
      <u val="single"/>
      <sz val="12"/>
      <name val="Arial"/>
      <family val="2"/>
    </font>
    <font>
      <sz val="9"/>
      <color indexed="10"/>
      <name val="Arial"/>
      <family val="2"/>
    </font>
    <font>
      <b/>
      <sz val="15"/>
      <name val="Arial"/>
      <family val="2"/>
    </font>
    <font>
      <sz val="15"/>
      <name val="Arial"/>
      <family val="2"/>
    </font>
    <font>
      <u val="single"/>
      <sz val="15"/>
      <name val="Arial"/>
      <family val="2"/>
    </font>
    <font>
      <b/>
      <i/>
      <u val="single"/>
      <sz val="15"/>
      <name val="Arial"/>
      <family val="2"/>
    </font>
    <font>
      <i/>
      <u val="single"/>
      <sz val="15"/>
      <name val="Arial"/>
      <family val="2"/>
    </font>
    <font>
      <sz val="16"/>
      <name val="Arial"/>
      <family val="2"/>
    </font>
    <font>
      <b/>
      <sz val="16"/>
      <name val="Arial"/>
      <family val="2"/>
    </font>
    <font>
      <sz val="14"/>
      <color indexed="12"/>
      <name val="Arial"/>
      <family val="2"/>
    </font>
    <font>
      <u val="single"/>
      <sz val="14"/>
      <name val="Arial"/>
      <family val="2"/>
    </font>
    <font>
      <strike/>
      <sz val="14"/>
      <name val="Arial"/>
      <family val="2"/>
    </font>
    <font>
      <b/>
      <u val="single"/>
      <sz val="11"/>
      <name val="Arial"/>
      <family val="2"/>
    </font>
    <font>
      <u val="single"/>
      <sz val="11"/>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17" fillId="0" borderId="0">
      <alignment/>
      <protection/>
    </xf>
    <xf numFmtId="0" fontId="0" fillId="0" borderId="0" applyAlignment="0" applyProtection="0"/>
    <xf numFmtId="0" fontId="3" fillId="0" borderId="0">
      <alignment/>
      <protection/>
    </xf>
    <xf numFmtId="9" fontId="0" fillId="0" borderId="0" applyFont="0" applyFill="0" applyBorder="0" applyAlignment="0" applyProtection="0"/>
  </cellStyleXfs>
  <cellXfs count="1157">
    <xf numFmtId="0" fontId="0" fillId="0" borderId="0" xfId="0" applyAlignment="1">
      <alignment/>
    </xf>
    <xf numFmtId="0" fontId="5" fillId="0" borderId="0" xfId="24" applyFont="1" applyBorder="1" applyAlignment="1">
      <alignment vertical="center"/>
      <protection/>
    </xf>
    <xf numFmtId="0" fontId="5" fillId="0" borderId="0" xfId="24" applyFont="1" applyFill="1">
      <alignment/>
      <protection/>
    </xf>
    <xf numFmtId="0" fontId="5" fillId="0" borderId="0" xfId="24" applyFont="1">
      <alignment/>
      <protection/>
    </xf>
    <xf numFmtId="0" fontId="6" fillId="0" borderId="0" xfId="24" applyFont="1">
      <alignment/>
      <protection/>
    </xf>
    <xf numFmtId="0" fontId="5" fillId="0" borderId="0" xfId="24" applyFont="1" applyFill="1" applyBorder="1">
      <alignment/>
      <protection/>
    </xf>
    <xf numFmtId="0" fontId="5" fillId="0" borderId="1" xfId="24" applyFont="1" applyBorder="1">
      <alignment/>
      <protection/>
    </xf>
    <xf numFmtId="0" fontId="5" fillId="0" borderId="0" xfId="24" applyFont="1" applyAlignment="1">
      <alignment vertical="top"/>
      <protection/>
    </xf>
    <xf numFmtId="164" fontId="7" fillId="0" borderId="0" xfId="24" applyNumberFormat="1" applyFont="1" applyBorder="1" applyAlignment="1" applyProtection="1">
      <alignment vertical="center"/>
      <protection/>
    </xf>
    <xf numFmtId="0" fontId="9" fillId="0" borderId="0" xfId="22" applyFont="1">
      <alignment/>
      <protection/>
    </xf>
    <xf numFmtId="164" fontId="4" fillId="0" borderId="0" xfId="24" applyNumberFormat="1" applyFont="1" applyBorder="1" applyAlignment="1" applyProtection="1">
      <alignment vertical="center"/>
      <protection/>
    </xf>
    <xf numFmtId="0" fontId="6" fillId="0" borderId="0" xfId="24" applyFont="1" applyFill="1">
      <alignment/>
      <protection/>
    </xf>
    <xf numFmtId="49" fontId="15" fillId="0" borderId="0" xfId="22" applyNumberFormat="1" applyFont="1">
      <alignment/>
      <protection/>
    </xf>
    <xf numFmtId="49" fontId="15" fillId="0" borderId="0" xfId="22" applyNumberFormat="1" applyFont="1" applyAlignment="1">
      <alignment horizontal="right"/>
      <protection/>
    </xf>
    <xf numFmtId="171" fontId="18" fillId="0" borderId="0" xfId="22" applyNumberFormat="1" applyFont="1" applyAlignment="1">
      <alignment horizontal="right" wrapText="1"/>
      <protection/>
    </xf>
    <xf numFmtId="171" fontId="15" fillId="0" borderId="0" xfId="22" applyNumberFormat="1" applyFont="1" applyAlignment="1">
      <alignment horizontal="right" wrapText="1"/>
      <protection/>
    </xf>
    <xf numFmtId="49" fontId="15" fillId="0" borderId="0" xfId="22" applyNumberFormat="1" applyFont="1" applyAlignment="1">
      <alignment horizontal="right" wrapText="1"/>
      <protection/>
    </xf>
    <xf numFmtId="49" fontId="15" fillId="0" borderId="1" xfId="22" applyNumberFormat="1" applyFont="1" applyBorder="1">
      <alignment/>
      <protection/>
    </xf>
    <xf numFmtId="49" fontId="15" fillId="0" borderId="1" xfId="22" applyNumberFormat="1" applyFont="1" applyBorder="1" applyAlignment="1">
      <alignment horizontal="right"/>
      <protection/>
    </xf>
    <xf numFmtId="49" fontId="18" fillId="0" borderId="1" xfId="22" applyNumberFormat="1" applyFont="1" applyBorder="1" applyAlignment="1">
      <alignment horizontal="right"/>
      <protection/>
    </xf>
    <xf numFmtId="49" fontId="18" fillId="0" borderId="0" xfId="22" applyNumberFormat="1" applyFont="1">
      <alignment/>
      <protection/>
    </xf>
    <xf numFmtId="171" fontId="15" fillId="0" borderId="0" xfId="22" applyNumberFormat="1" applyFont="1">
      <alignment/>
      <protection/>
    </xf>
    <xf numFmtId="171" fontId="18" fillId="0" borderId="0" xfId="22" applyNumberFormat="1" applyFont="1" applyAlignment="1">
      <alignment horizontal="right"/>
      <protection/>
    </xf>
    <xf numFmtId="171" fontId="15" fillId="0" borderId="0" xfId="22" applyNumberFormat="1" applyFont="1" applyAlignment="1">
      <alignment horizontal="right"/>
      <protection/>
    </xf>
    <xf numFmtId="169" fontId="18" fillId="0" borderId="0" xfId="22" applyNumberFormat="1" applyFont="1" applyAlignment="1">
      <alignment horizontal="right"/>
      <protection/>
    </xf>
    <xf numFmtId="169" fontId="15" fillId="0" borderId="0" xfId="22" applyNumberFormat="1" applyFont="1" applyAlignment="1">
      <alignment horizontal="right"/>
      <protection/>
    </xf>
    <xf numFmtId="171" fontId="15" fillId="0" borderId="1" xfId="22" applyNumberFormat="1" applyFont="1" applyBorder="1">
      <alignment/>
      <protection/>
    </xf>
    <xf numFmtId="169" fontId="18" fillId="0" borderId="1" xfId="22" applyNumberFormat="1" applyFont="1" applyBorder="1" applyAlignment="1">
      <alignment horizontal="right"/>
      <protection/>
    </xf>
    <xf numFmtId="169" fontId="15" fillId="0" borderId="1" xfId="22" applyNumberFormat="1" applyFont="1" applyBorder="1" applyAlignment="1">
      <alignment horizontal="right"/>
      <protection/>
    </xf>
    <xf numFmtId="49" fontId="15" fillId="0" borderId="2" xfId="22" applyNumberFormat="1" applyFont="1" applyBorder="1">
      <alignment/>
      <protection/>
    </xf>
    <xf numFmtId="171" fontId="15" fillId="0" borderId="2" xfId="22" applyNumberFormat="1" applyFont="1" applyBorder="1">
      <alignment/>
      <protection/>
    </xf>
    <xf numFmtId="49" fontId="15" fillId="0" borderId="2" xfId="22" applyNumberFormat="1" applyFont="1" applyBorder="1" applyAlignment="1">
      <alignment horizontal="right"/>
      <protection/>
    </xf>
    <xf numFmtId="169" fontId="18" fillId="0" borderId="2" xfId="22" applyNumberFormat="1" applyFont="1" applyBorder="1" applyAlignment="1">
      <alignment horizontal="right"/>
      <protection/>
    </xf>
    <xf numFmtId="169" fontId="15" fillId="0" borderId="2" xfId="22" applyNumberFormat="1" applyFont="1" applyBorder="1" applyAlignment="1">
      <alignment horizontal="right"/>
      <protection/>
    </xf>
    <xf numFmtId="49" fontId="15" fillId="0" borderId="0" xfId="22" applyNumberFormat="1" applyFont="1" applyBorder="1">
      <alignment/>
      <protection/>
    </xf>
    <xf numFmtId="171" fontId="15" fillId="0" borderId="0" xfId="22" applyNumberFormat="1" applyFont="1" applyBorder="1">
      <alignment/>
      <protection/>
    </xf>
    <xf numFmtId="49" fontId="15" fillId="0" borderId="0" xfId="22" applyNumberFormat="1" applyFont="1" applyBorder="1" applyAlignment="1">
      <alignment horizontal="right"/>
      <protection/>
    </xf>
    <xf numFmtId="169" fontId="18" fillId="0" borderId="0" xfId="22" applyNumberFormat="1" applyFont="1" applyBorder="1" applyAlignment="1">
      <alignment horizontal="right"/>
      <protection/>
    </xf>
    <xf numFmtId="169" fontId="15" fillId="0" borderId="0" xfId="22" applyNumberFormat="1" applyFont="1" applyBorder="1" applyAlignment="1">
      <alignment horizontal="right"/>
      <protection/>
    </xf>
    <xf numFmtId="0" fontId="15" fillId="0" borderId="0" xfId="24" applyFont="1" applyFill="1" applyBorder="1">
      <alignment/>
      <protection/>
    </xf>
    <xf numFmtId="185" fontId="18" fillId="0" borderId="0" xfId="24" applyNumberFormat="1" applyFont="1" applyFill="1" applyBorder="1" applyAlignment="1">
      <alignment horizontal="right"/>
      <protection/>
    </xf>
    <xf numFmtId="0" fontId="15" fillId="0" borderId="3" xfId="24" applyFont="1" applyFill="1" applyBorder="1">
      <alignment/>
      <protection/>
    </xf>
    <xf numFmtId="183" fontId="18" fillId="0" borderId="3" xfId="24" applyNumberFormat="1" applyFont="1" applyFill="1" applyBorder="1" applyAlignment="1">
      <alignment horizontal="right"/>
      <protection/>
    </xf>
    <xf numFmtId="183" fontId="15" fillId="0" borderId="3" xfId="24" applyNumberFormat="1" applyFont="1" applyFill="1" applyBorder="1" applyAlignment="1">
      <alignment horizontal="right"/>
      <protection/>
    </xf>
    <xf numFmtId="0" fontId="19" fillId="0" borderId="0" xfId="24" applyFont="1" applyFill="1" applyBorder="1">
      <alignment/>
      <protection/>
    </xf>
    <xf numFmtId="0" fontId="15" fillId="0" borderId="0" xfId="24" applyFont="1" applyFill="1" applyBorder="1" applyAlignment="1">
      <alignment horizontal="right"/>
      <protection/>
    </xf>
    <xf numFmtId="0" fontId="15" fillId="0" borderId="0" xfId="24" applyFont="1" applyFill="1" applyBorder="1" applyAlignment="1">
      <alignment horizontal="justify" wrapText="1"/>
      <protection/>
    </xf>
    <xf numFmtId="0" fontId="15" fillId="0" borderId="0" xfId="22" applyFont="1" applyAlignment="1">
      <alignment horizontal="justify" wrapText="1"/>
      <protection/>
    </xf>
    <xf numFmtId="0" fontId="15" fillId="0" borderId="0" xfId="22" applyFont="1" applyAlignment="1">
      <alignment/>
      <protection/>
    </xf>
    <xf numFmtId="171" fontId="18" fillId="0" borderId="0" xfId="22" applyNumberFormat="1" applyFont="1" applyAlignment="1">
      <alignment/>
      <protection/>
    </xf>
    <xf numFmtId="49" fontId="10" fillId="0" borderId="0" xfId="22" applyNumberFormat="1" applyFont="1">
      <alignment/>
      <protection/>
    </xf>
    <xf numFmtId="49" fontId="18" fillId="0" borderId="4" xfId="22" applyNumberFormat="1" applyFont="1" applyBorder="1">
      <alignment/>
      <protection/>
    </xf>
    <xf numFmtId="171" fontId="18" fillId="0" borderId="4" xfId="22" applyNumberFormat="1" applyFont="1" applyBorder="1">
      <alignment/>
      <protection/>
    </xf>
    <xf numFmtId="49" fontId="18" fillId="0" borderId="4" xfId="22" applyNumberFormat="1" applyFont="1" applyBorder="1" applyAlignment="1">
      <alignment horizontal="right"/>
      <protection/>
    </xf>
    <xf numFmtId="169" fontId="18" fillId="0" borderId="4" xfId="22" applyNumberFormat="1" applyFont="1" applyBorder="1" applyAlignment="1">
      <alignment horizontal="right"/>
      <protection/>
    </xf>
    <xf numFmtId="169" fontId="15" fillId="0" borderId="4" xfId="22" applyNumberFormat="1" applyFont="1" applyBorder="1" applyAlignment="1">
      <alignment horizontal="right"/>
      <protection/>
    </xf>
    <xf numFmtId="49" fontId="15" fillId="0" borderId="0" xfId="22" applyNumberFormat="1" applyFont="1" applyAlignment="1">
      <alignment horizontal="left" indent="1"/>
      <protection/>
    </xf>
    <xf numFmtId="49" fontId="15" fillId="0" borderId="1" xfId="22" applyNumberFormat="1" applyFont="1" applyBorder="1" applyAlignment="1">
      <alignment horizontal="left" indent="1"/>
      <protection/>
    </xf>
    <xf numFmtId="171" fontId="15" fillId="0" borderId="4" xfId="22" applyNumberFormat="1" applyFont="1" applyBorder="1">
      <alignment/>
      <protection/>
    </xf>
    <xf numFmtId="49" fontId="15" fillId="0" borderId="4" xfId="22" applyNumberFormat="1" applyFont="1" applyBorder="1" applyAlignment="1">
      <alignment horizontal="right"/>
      <protection/>
    </xf>
    <xf numFmtId="49" fontId="15" fillId="0" borderId="0" xfId="22" applyNumberFormat="1" applyFont="1" applyFill="1" applyBorder="1">
      <alignment/>
      <protection/>
    </xf>
    <xf numFmtId="171" fontId="15" fillId="0" borderId="0" xfId="22" applyNumberFormat="1" applyFont="1" applyFill="1" applyBorder="1">
      <alignment/>
      <protection/>
    </xf>
    <xf numFmtId="49" fontId="15" fillId="0" borderId="0" xfId="22" applyNumberFormat="1" applyFont="1" applyFill="1" applyBorder="1" applyAlignment="1">
      <alignment horizontal="right"/>
      <protection/>
    </xf>
    <xf numFmtId="171" fontId="18" fillId="0" borderId="0" xfId="22" applyNumberFormat="1" applyFont="1" applyFill="1" applyBorder="1" applyAlignment="1">
      <alignment horizontal="right"/>
      <protection/>
    </xf>
    <xf numFmtId="171" fontId="15" fillId="0" borderId="0" xfId="22" applyNumberFormat="1" applyFont="1" applyFill="1" applyBorder="1" applyAlignment="1">
      <alignment horizontal="right"/>
      <protection/>
    </xf>
    <xf numFmtId="0" fontId="18" fillId="0" borderId="0" xfId="24" applyFont="1" applyBorder="1">
      <alignment/>
      <protection/>
    </xf>
    <xf numFmtId="0" fontId="18" fillId="0" borderId="1" xfId="21" applyFont="1" applyFill="1" applyBorder="1">
      <alignment/>
      <protection/>
    </xf>
    <xf numFmtId="0" fontId="15" fillId="0" borderId="1" xfId="21" applyFont="1" applyBorder="1">
      <alignment/>
      <protection/>
    </xf>
    <xf numFmtId="0" fontId="20" fillId="0" borderId="0" xfId="21" applyFont="1" applyFill="1">
      <alignment/>
      <protection/>
    </xf>
    <xf numFmtId="0" fontId="15" fillId="0" borderId="0" xfId="21" applyFont="1">
      <alignment/>
      <protection/>
    </xf>
    <xf numFmtId="0" fontId="19" fillId="0" borderId="0" xfId="21" applyFont="1" applyFill="1">
      <alignment/>
      <protection/>
    </xf>
    <xf numFmtId="0" fontId="15" fillId="0" borderId="0" xfId="21" applyFont="1" applyFill="1">
      <alignment/>
      <protection/>
    </xf>
    <xf numFmtId="0" fontId="15" fillId="0" borderId="0" xfId="21" applyFont="1" applyFill="1" applyAlignment="1">
      <alignment wrapText="1"/>
      <protection/>
    </xf>
    <xf numFmtId="0" fontId="15" fillId="0" borderId="0" xfId="22" applyFont="1" applyFill="1" applyBorder="1" applyAlignment="1">
      <alignment horizontal="left" wrapText="1"/>
      <protection/>
    </xf>
    <xf numFmtId="0" fontId="15" fillId="0" borderId="0" xfId="21" applyFont="1" applyFill="1" applyBorder="1" applyAlignment="1">
      <alignment wrapText="1"/>
      <protection/>
    </xf>
    <xf numFmtId="0" fontId="15" fillId="0" borderId="2" xfId="21" applyFont="1" applyFill="1" applyBorder="1">
      <alignment/>
      <protection/>
    </xf>
    <xf numFmtId="0" fontId="15" fillId="0" borderId="2" xfId="21" applyFont="1" applyBorder="1">
      <alignment/>
      <protection/>
    </xf>
    <xf numFmtId="0" fontId="15" fillId="0" borderId="0" xfId="21" applyFont="1" applyFill="1">
      <alignment/>
      <protection/>
    </xf>
    <xf numFmtId="0" fontId="15" fillId="0" borderId="0" xfId="21" applyFont="1" applyFill="1" applyBorder="1">
      <alignment/>
      <protection/>
    </xf>
    <xf numFmtId="0" fontId="15" fillId="0" borderId="0" xfId="21" applyFont="1" applyBorder="1">
      <alignment/>
      <protection/>
    </xf>
    <xf numFmtId="0" fontId="15" fillId="0" borderId="4" xfId="21" applyFont="1" applyBorder="1">
      <alignment/>
      <protection/>
    </xf>
    <xf numFmtId="0" fontId="15" fillId="0" borderId="4" xfId="21" applyFont="1" applyFill="1" applyBorder="1">
      <alignment/>
      <protection/>
    </xf>
    <xf numFmtId="49" fontId="15" fillId="0" borderId="5" xfId="22" applyNumberFormat="1" applyFont="1" applyBorder="1">
      <alignment/>
      <protection/>
    </xf>
    <xf numFmtId="171" fontId="15" fillId="0" borderId="5" xfId="22" applyNumberFormat="1" applyFont="1" applyBorder="1">
      <alignment/>
      <protection/>
    </xf>
    <xf numFmtId="49" fontId="15" fillId="0" borderId="5" xfId="22" applyNumberFormat="1" applyFont="1" applyBorder="1" applyAlignment="1">
      <alignment horizontal="right"/>
      <protection/>
    </xf>
    <xf numFmtId="164" fontId="18" fillId="0" borderId="0" xfId="24" applyNumberFormat="1" applyFont="1" applyBorder="1" applyProtection="1">
      <alignment/>
      <protection/>
    </xf>
    <xf numFmtId="164" fontId="18" fillId="0" borderId="1" xfId="24" applyNumberFormat="1" applyFont="1" applyBorder="1" applyProtection="1">
      <alignment/>
      <protection/>
    </xf>
    <xf numFmtId="171" fontId="18" fillId="0" borderId="1" xfId="22" applyNumberFormat="1" applyFont="1" applyBorder="1" applyAlignment="1">
      <alignment horizontal="right" wrapText="1"/>
      <protection/>
    </xf>
    <xf numFmtId="171" fontId="15" fillId="0" borderId="1" xfId="22" applyNumberFormat="1" applyFont="1" applyBorder="1" applyAlignment="1">
      <alignment horizontal="right" wrapText="1"/>
      <protection/>
    </xf>
    <xf numFmtId="49" fontId="15" fillId="0" borderId="1" xfId="22" applyNumberFormat="1" applyFont="1" applyBorder="1" applyAlignment="1">
      <alignment horizontal="right" wrapText="1"/>
      <protection/>
    </xf>
    <xf numFmtId="171" fontId="18" fillId="0" borderId="1" xfId="22" applyNumberFormat="1" applyFont="1" applyBorder="1" applyAlignment="1">
      <alignment horizontal="right"/>
      <protection/>
    </xf>
    <xf numFmtId="171" fontId="15" fillId="0" borderId="1" xfId="22" applyNumberFormat="1" applyFont="1" applyBorder="1" applyAlignment="1">
      <alignment horizontal="right"/>
      <protection/>
    </xf>
    <xf numFmtId="171" fontId="15" fillId="0" borderId="2" xfId="22" applyNumberFormat="1" applyFont="1" applyBorder="1" applyAlignment="1">
      <alignment horizontal="right"/>
      <protection/>
    </xf>
    <xf numFmtId="49" fontId="15" fillId="0" borderId="4" xfId="22" applyNumberFormat="1" applyFont="1" applyBorder="1">
      <alignment/>
      <protection/>
    </xf>
    <xf numFmtId="171" fontId="18" fillId="0" borderId="4" xfId="22" applyNumberFormat="1" applyFont="1" applyBorder="1" applyAlignment="1">
      <alignment horizontal="right"/>
      <protection/>
    </xf>
    <xf numFmtId="171" fontId="15" fillId="0" borderId="4" xfId="22" applyNumberFormat="1" applyFont="1" applyBorder="1" applyAlignment="1">
      <alignment horizontal="right"/>
      <protection/>
    </xf>
    <xf numFmtId="171" fontId="13" fillId="0" borderId="0" xfId="22" applyNumberFormat="1" applyFont="1">
      <alignment/>
      <protection/>
    </xf>
    <xf numFmtId="49" fontId="22" fillId="0" borderId="0" xfId="22" applyNumberFormat="1" applyFont="1" applyAlignment="1">
      <alignment horizontal="right"/>
      <protection/>
    </xf>
    <xf numFmtId="171" fontId="12" fillId="0" borderId="0" xfId="22" applyNumberFormat="1" applyFont="1" applyAlignment="1">
      <alignment horizontal="right"/>
      <protection/>
    </xf>
    <xf numFmtId="171" fontId="13" fillId="0" borderId="0" xfId="22" applyNumberFormat="1" applyFont="1" applyAlignment="1">
      <alignment horizontal="right"/>
      <protection/>
    </xf>
    <xf numFmtId="0" fontId="13" fillId="0" borderId="0" xfId="22" applyFont="1">
      <alignment/>
      <protection/>
    </xf>
    <xf numFmtId="49" fontId="23" fillId="0" borderId="0" xfId="22" applyNumberFormat="1" applyFont="1">
      <alignment/>
      <protection/>
    </xf>
    <xf numFmtId="49" fontId="22" fillId="0" borderId="0" xfId="22" applyNumberFormat="1" applyFont="1">
      <alignment/>
      <protection/>
    </xf>
    <xf numFmtId="0" fontId="18" fillId="0" borderId="1" xfId="24" applyFont="1" applyBorder="1">
      <alignment/>
      <protection/>
    </xf>
    <xf numFmtId="0" fontId="15" fillId="0" borderId="0" xfId="24" applyFont="1">
      <alignment/>
      <protection/>
    </xf>
    <xf numFmtId="0" fontId="15" fillId="0" borderId="1" xfId="24" applyFont="1" applyBorder="1">
      <alignment/>
      <protection/>
    </xf>
    <xf numFmtId="37" fontId="15" fillId="0" borderId="0" xfId="24" applyNumberFormat="1" applyFont="1" applyBorder="1" applyAlignment="1" applyProtection="1">
      <alignment horizontal="left"/>
      <protection/>
    </xf>
    <xf numFmtId="169" fontId="18" fillId="0" borderId="6" xfId="22" applyNumberFormat="1" applyFont="1" applyBorder="1" applyAlignment="1">
      <alignment horizontal="right"/>
      <protection/>
    </xf>
    <xf numFmtId="169" fontId="15" fillId="0" borderId="6" xfId="22" applyNumberFormat="1" applyFont="1" applyBorder="1" applyAlignment="1">
      <alignment horizontal="right"/>
      <protection/>
    </xf>
    <xf numFmtId="0" fontId="22" fillId="0" borderId="0" xfId="22" applyFont="1" applyAlignment="1">
      <alignment/>
      <protection/>
    </xf>
    <xf numFmtId="49" fontId="13" fillId="0" borderId="0" xfId="22" applyNumberFormat="1" applyFont="1">
      <alignment/>
      <protection/>
    </xf>
    <xf numFmtId="0" fontId="13" fillId="0" borderId="0" xfId="22" applyFont="1" applyFill="1">
      <alignment/>
      <protection/>
    </xf>
    <xf numFmtId="3" fontId="13" fillId="0" borderId="0" xfId="22" applyNumberFormat="1" applyFont="1">
      <alignment/>
      <protection/>
    </xf>
    <xf numFmtId="0" fontId="22" fillId="0" borderId="0" xfId="22" applyFont="1">
      <alignment/>
      <protection/>
    </xf>
    <xf numFmtId="49" fontId="13" fillId="0" borderId="0" xfId="22" applyNumberFormat="1" applyFont="1" applyAlignment="1">
      <alignment horizontal="right"/>
      <protection/>
    </xf>
    <xf numFmtId="49" fontId="12" fillId="0" borderId="0" xfId="22" applyNumberFormat="1" applyFont="1">
      <alignment/>
      <protection/>
    </xf>
    <xf numFmtId="171" fontId="12" fillId="0" borderId="0" xfId="22" applyNumberFormat="1" applyFont="1">
      <alignment/>
      <protection/>
    </xf>
    <xf numFmtId="49" fontId="24" fillId="0" borderId="0" xfId="22" applyNumberFormat="1" applyFont="1" applyAlignment="1">
      <alignment horizontal="right"/>
      <protection/>
    </xf>
    <xf numFmtId="0" fontId="12" fillId="0" borderId="0" xfId="22" applyFont="1">
      <alignment/>
      <protection/>
    </xf>
    <xf numFmtId="0" fontId="6" fillId="0" borderId="0" xfId="24" applyFont="1" applyBorder="1" applyAlignment="1">
      <alignment horizontal="left"/>
      <protection/>
    </xf>
    <xf numFmtId="171" fontId="15" fillId="0" borderId="0" xfId="22" applyNumberFormat="1" applyFont="1" applyBorder="1" applyAlignment="1">
      <alignment horizontal="right"/>
      <protection/>
    </xf>
    <xf numFmtId="49" fontId="15" fillId="0" borderId="0" xfId="22" applyNumberFormat="1" applyFont="1" applyAlignment="1">
      <alignment horizontal="left" indent="2"/>
      <protection/>
    </xf>
    <xf numFmtId="0" fontId="18" fillId="0" borderId="4" xfId="24" applyFont="1" applyBorder="1" applyAlignment="1">
      <alignment horizontal="left"/>
      <protection/>
    </xf>
    <xf numFmtId="171" fontId="18" fillId="0" borderId="0" xfId="22" applyNumberFormat="1" applyFont="1" applyBorder="1" applyAlignment="1">
      <alignment horizontal="right"/>
      <protection/>
    </xf>
    <xf numFmtId="0" fontId="15" fillId="0" borderId="0" xfId="22" applyFont="1">
      <alignment/>
      <protection/>
    </xf>
    <xf numFmtId="169" fontId="18" fillId="0" borderId="0" xfId="22" applyNumberFormat="1" applyFont="1">
      <alignment/>
      <protection/>
    </xf>
    <xf numFmtId="169" fontId="15" fillId="0" borderId="0" xfId="22" applyNumberFormat="1" applyFont="1">
      <alignment/>
      <protection/>
    </xf>
    <xf numFmtId="0" fontId="18" fillId="0" borderId="0" xfId="24" applyFont="1">
      <alignment/>
      <protection/>
    </xf>
    <xf numFmtId="0" fontId="30" fillId="0" borderId="0" xfId="24" applyFont="1">
      <alignment/>
      <protection/>
    </xf>
    <xf numFmtId="0" fontId="5" fillId="0" borderId="0" xfId="24" applyFont="1" applyAlignment="1">
      <alignment vertical="top" wrapText="1"/>
      <protection/>
    </xf>
    <xf numFmtId="0" fontId="15" fillId="0" borderId="0" xfId="24" applyFont="1" applyAlignment="1">
      <alignment vertical="top"/>
      <protection/>
    </xf>
    <xf numFmtId="0" fontId="15" fillId="0" borderId="0" xfId="24" applyFont="1" applyAlignment="1">
      <alignment horizontal="justify"/>
      <protection/>
    </xf>
    <xf numFmtId="0" fontId="5" fillId="0" borderId="0" xfId="24" applyFont="1" applyAlignment="1">
      <alignment horizontal="justify"/>
      <protection/>
    </xf>
    <xf numFmtId="0" fontId="15" fillId="0" borderId="0" xfId="24" applyFont="1" applyAlignment="1">
      <alignment horizontal="justify" wrapText="1"/>
      <protection/>
    </xf>
    <xf numFmtId="37" fontId="15" fillId="0" borderId="0" xfId="24" applyNumberFormat="1" applyFont="1" applyBorder="1" applyAlignment="1" applyProtection="1">
      <alignment vertical="top"/>
      <protection/>
    </xf>
    <xf numFmtId="0" fontId="15" fillId="0" borderId="0" xfId="24" applyFont="1" applyAlignment="1" quotePrefix="1">
      <alignment/>
      <protection/>
    </xf>
    <xf numFmtId="0" fontId="15" fillId="0" borderId="0" xfId="24" applyFont="1" applyAlignment="1">
      <alignment horizontal="left"/>
      <protection/>
    </xf>
    <xf numFmtId="0" fontId="5" fillId="0" borderId="0" xfId="24" applyFont="1" applyAlignment="1">
      <alignment/>
      <protection/>
    </xf>
    <xf numFmtId="0" fontId="15" fillId="0" borderId="0" xfId="24" applyNumberFormat="1" applyFont="1" applyAlignment="1">
      <alignment vertical="top" wrapText="1"/>
      <protection/>
    </xf>
    <xf numFmtId="0" fontId="15" fillId="0" borderId="0" xfId="24" applyNumberFormat="1" applyFont="1" applyAlignment="1">
      <alignment vertical="top"/>
      <protection/>
    </xf>
    <xf numFmtId="0" fontId="15" fillId="0" borderId="0" xfId="24" applyFont="1" applyAlignment="1">
      <alignment horizontal="justify" vertical="top" wrapText="1"/>
      <protection/>
    </xf>
    <xf numFmtId="0" fontId="15" fillId="0" borderId="0" xfId="0" applyFont="1" applyAlignment="1">
      <alignment vertical="top" wrapText="1"/>
    </xf>
    <xf numFmtId="0" fontId="13" fillId="0" borderId="0" xfId="0" applyFont="1" applyAlignment="1">
      <alignment vertical="top"/>
    </xf>
    <xf numFmtId="0" fontId="26" fillId="0" borderId="0" xfId="0" applyFont="1" applyAlignment="1">
      <alignment vertical="top"/>
    </xf>
    <xf numFmtId="0" fontId="15" fillId="0" borderId="0" xfId="0" applyFont="1" applyAlignment="1">
      <alignment vertical="top"/>
    </xf>
    <xf numFmtId="0" fontId="25" fillId="0" borderId="0" xfId="0" applyFont="1" applyAlignment="1">
      <alignment vertical="top"/>
    </xf>
    <xf numFmtId="0" fontId="18" fillId="0" borderId="0" xfId="0" applyNumberFormat="1" applyFont="1" applyAlignment="1" quotePrefix="1">
      <alignment horizontal="right" vertical="top"/>
    </xf>
    <xf numFmtId="0" fontId="15" fillId="0" borderId="0" xfId="0" applyNumberFormat="1" applyFont="1" applyAlignment="1" quotePrefix="1">
      <alignment horizontal="right" vertical="top"/>
    </xf>
    <xf numFmtId="16" fontId="15" fillId="0" borderId="0" xfId="0" applyNumberFormat="1" applyFont="1" applyAlignment="1" quotePrefix="1">
      <alignment horizontal="right" vertical="top"/>
    </xf>
    <xf numFmtId="49" fontId="15" fillId="0" borderId="0" xfId="0" applyNumberFormat="1" applyFont="1" applyAlignment="1">
      <alignment vertical="top"/>
    </xf>
    <xf numFmtId="49" fontId="18" fillId="0" borderId="0" xfId="0" applyNumberFormat="1" applyFont="1" applyAlignment="1">
      <alignment horizontal="right" vertical="top"/>
    </xf>
    <xf numFmtId="49" fontId="15" fillId="0" borderId="0" xfId="0" applyNumberFormat="1" applyFont="1" applyAlignment="1">
      <alignment horizontal="right" vertical="top"/>
    </xf>
    <xf numFmtId="49" fontId="22" fillId="0" borderId="0" xfId="0" applyNumberFormat="1" applyFont="1" applyAlignment="1">
      <alignment vertical="top"/>
    </xf>
    <xf numFmtId="49" fontId="15" fillId="0" borderId="1" xfId="0" applyNumberFormat="1" applyFont="1" applyBorder="1" applyAlignment="1">
      <alignment vertical="top"/>
    </xf>
    <xf numFmtId="49" fontId="18" fillId="0" borderId="1" xfId="0" applyNumberFormat="1" applyFont="1" applyBorder="1" applyAlignment="1">
      <alignment horizontal="right" vertical="top"/>
    </xf>
    <xf numFmtId="49" fontId="15" fillId="0" borderId="1" xfId="0" applyNumberFormat="1" applyFont="1" applyBorder="1" applyAlignment="1">
      <alignment horizontal="right" vertical="top"/>
    </xf>
    <xf numFmtId="0" fontId="18" fillId="0" borderId="0" xfId="0" applyFont="1" applyAlignment="1">
      <alignment vertical="top"/>
    </xf>
    <xf numFmtId="0" fontId="15" fillId="0" borderId="0" xfId="0" applyFont="1" applyAlignment="1">
      <alignment horizontal="left" vertical="top" indent="1"/>
    </xf>
    <xf numFmtId="0" fontId="15" fillId="0" borderId="0" xfId="0" applyFont="1" applyAlignment="1">
      <alignment horizontal="right" vertical="top"/>
    </xf>
    <xf numFmtId="0" fontId="18" fillId="0" borderId="0" xfId="0" applyFont="1" applyAlignment="1">
      <alignment horizontal="right" vertical="top"/>
    </xf>
    <xf numFmtId="0" fontId="18" fillId="0" borderId="0" xfId="0" applyFont="1" applyAlignment="1">
      <alignment/>
    </xf>
    <xf numFmtId="0" fontId="15" fillId="0" borderId="0" xfId="0" applyFont="1" applyAlignment="1">
      <alignment/>
    </xf>
    <xf numFmtId="0" fontId="15" fillId="0" borderId="0" xfId="0" applyFont="1" applyAlignment="1">
      <alignment horizontal="right"/>
    </xf>
    <xf numFmtId="0" fontId="13" fillId="0" borderId="0" xfId="0" applyFont="1" applyAlignment="1">
      <alignment/>
    </xf>
    <xf numFmtId="0" fontId="15" fillId="0" borderId="0" xfId="0" applyFont="1" applyAlignment="1">
      <alignment horizontal="left" vertical="top"/>
    </xf>
    <xf numFmtId="165" fontId="18" fillId="0" borderId="0" xfId="0" applyNumberFormat="1" applyFont="1" applyAlignment="1">
      <alignment vertical="top"/>
    </xf>
    <xf numFmtId="165" fontId="15" fillId="0" borderId="0" xfId="0" applyNumberFormat="1" applyFont="1" applyAlignment="1">
      <alignment vertical="top"/>
    </xf>
    <xf numFmtId="0" fontId="15" fillId="0" borderId="1" xfId="0" applyFont="1" applyBorder="1" applyAlignment="1">
      <alignment vertical="top"/>
    </xf>
    <xf numFmtId="0" fontId="18" fillId="0" borderId="1" xfId="0" applyFont="1" applyBorder="1" applyAlignment="1">
      <alignment vertical="top"/>
    </xf>
    <xf numFmtId="0" fontId="15" fillId="0" borderId="1" xfId="0" applyFont="1" applyBorder="1" applyAlignment="1">
      <alignment horizontal="right" vertical="top"/>
    </xf>
    <xf numFmtId="0" fontId="15" fillId="0" borderId="0" xfId="0" applyFont="1" applyBorder="1" applyAlignment="1">
      <alignment vertical="top"/>
    </xf>
    <xf numFmtId="0" fontId="18" fillId="0" borderId="0" xfId="0" applyFont="1" applyBorder="1" applyAlignment="1">
      <alignment horizontal="right" vertical="top"/>
    </xf>
    <xf numFmtId="0" fontId="15" fillId="0" borderId="0" xfId="0" applyFont="1" applyBorder="1" applyAlignment="1">
      <alignment horizontal="right" vertical="top"/>
    </xf>
    <xf numFmtId="49" fontId="27" fillId="0" borderId="0" xfId="0" applyNumberFormat="1" applyFont="1" applyAlignment="1">
      <alignment horizontal="right" vertical="top"/>
    </xf>
    <xf numFmtId="189" fontId="27" fillId="0" borderId="0" xfId="0" applyNumberFormat="1" applyFont="1" applyAlignment="1" quotePrefix="1">
      <alignment horizontal="right" vertical="top"/>
    </xf>
    <xf numFmtId="49" fontId="27" fillId="0" borderId="1" xfId="0" applyNumberFormat="1" applyFont="1" applyBorder="1" applyAlignment="1">
      <alignment horizontal="right" vertical="top"/>
    </xf>
    <xf numFmtId="165" fontId="18" fillId="0" borderId="0" xfId="0" applyNumberFormat="1" applyFont="1" applyFill="1" applyAlignment="1">
      <alignment horizontal="right" vertical="top"/>
    </xf>
    <xf numFmtId="0" fontId="18" fillId="0" borderId="0" xfId="0" applyFont="1" applyFill="1" applyAlignment="1">
      <alignment horizontal="right" vertical="top"/>
    </xf>
    <xf numFmtId="2" fontId="18" fillId="0" borderId="0" xfId="0" applyNumberFormat="1" applyFont="1" applyFill="1" applyAlignment="1">
      <alignment horizontal="right" vertical="top"/>
    </xf>
    <xf numFmtId="2" fontId="18" fillId="0" borderId="1" xfId="0" applyNumberFormat="1" applyFont="1" applyFill="1" applyBorder="1" applyAlignment="1">
      <alignment horizontal="right" vertical="top"/>
    </xf>
    <xf numFmtId="165" fontId="18" fillId="0" borderId="1" xfId="0" applyNumberFormat="1" applyFont="1" applyFill="1" applyBorder="1" applyAlignment="1">
      <alignment horizontal="right" vertical="top"/>
    </xf>
    <xf numFmtId="0" fontId="18" fillId="0" borderId="1" xfId="0" applyFont="1" applyFill="1" applyBorder="1" applyAlignment="1">
      <alignment horizontal="right" vertical="top"/>
    </xf>
    <xf numFmtId="49" fontId="9" fillId="0" borderId="0" xfId="0" applyNumberFormat="1" applyFont="1" applyAlignment="1">
      <alignment horizontal="right" vertical="top"/>
    </xf>
    <xf numFmtId="49" fontId="28" fillId="0" borderId="0" xfId="0" applyNumberFormat="1" applyFont="1" applyAlignment="1">
      <alignment vertical="top"/>
    </xf>
    <xf numFmtId="189" fontId="9" fillId="0" borderId="0" xfId="0" applyNumberFormat="1" applyFont="1" applyAlignment="1" quotePrefix="1">
      <alignment horizontal="right" vertical="top"/>
    </xf>
    <xf numFmtId="49" fontId="9" fillId="0" borderId="1" xfId="0" applyNumberFormat="1" applyFont="1" applyBorder="1" applyAlignment="1">
      <alignment horizontal="right" vertical="top"/>
    </xf>
    <xf numFmtId="165" fontId="15" fillId="0" borderId="0" xfId="0" applyNumberFormat="1" applyFont="1" applyFill="1" applyAlignment="1">
      <alignment horizontal="right" vertical="top"/>
    </xf>
    <xf numFmtId="0" fontId="15" fillId="0" borderId="0" xfId="0" applyFont="1" applyFill="1" applyAlignment="1">
      <alignment horizontal="right" vertical="top"/>
    </xf>
    <xf numFmtId="2" fontId="15" fillId="0" borderId="0" xfId="0" applyNumberFormat="1" applyFont="1" applyFill="1" applyAlignment="1">
      <alignment horizontal="right" vertical="top"/>
    </xf>
    <xf numFmtId="2" fontId="15" fillId="0" borderId="1" xfId="0" applyNumberFormat="1" applyFont="1" applyFill="1" applyBorder="1" applyAlignment="1">
      <alignment horizontal="right" vertical="top"/>
    </xf>
    <xf numFmtId="165" fontId="15" fillId="0" borderId="1" xfId="0" applyNumberFormat="1" applyFont="1" applyFill="1" applyBorder="1" applyAlignment="1">
      <alignment horizontal="right" vertical="top"/>
    </xf>
    <xf numFmtId="0" fontId="15" fillId="0" borderId="1" xfId="0" applyFont="1" applyFill="1" applyBorder="1" applyAlignment="1">
      <alignment horizontal="right" vertical="top"/>
    </xf>
    <xf numFmtId="165" fontId="15" fillId="0" borderId="0" xfId="0" applyNumberFormat="1" applyFont="1" applyAlignment="1">
      <alignment horizontal="right" vertical="top"/>
    </xf>
    <xf numFmtId="165" fontId="15" fillId="0" borderId="1" xfId="0" applyNumberFormat="1" applyFont="1" applyBorder="1" applyAlignment="1">
      <alignment horizontal="right" vertical="top"/>
    </xf>
    <xf numFmtId="0" fontId="15" fillId="0" borderId="1" xfId="0" applyFont="1" applyBorder="1" applyAlignment="1">
      <alignment horizontal="left" vertical="top" indent="1"/>
    </xf>
    <xf numFmtId="0" fontId="18" fillId="0" borderId="1" xfId="0" applyFont="1" applyBorder="1" applyAlignment="1">
      <alignment horizontal="right" vertical="top"/>
    </xf>
    <xf numFmtId="0" fontId="22" fillId="0" borderId="0" xfId="0" applyFont="1" applyAlignment="1">
      <alignment vertical="top"/>
    </xf>
    <xf numFmtId="0" fontId="18" fillId="0" borderId="1" xfId="0" applyFont="1" applyBorder="1" applyAlignment="1">
      <alignment horizontal="right" vertical="top" wrapText="1"/>
    </xf>
    <xf numFmtId="0" fontId="15" fillId="0" borderId="1" xfId="0" applyFont="1" applyBorder="1" applyAlignment="1">
      <alignment horizontal="right" vertical="top" wrapText="1"/>
    </xf>
    <xf numFmtId="172" fontId="15" fillId="0" borderId="0" xfId="0" applyNumberFormat="1" applyFont="1" applyAlignment="1">
      <alignment vertical="top"/>
    </xf>
    <xf numFmtId="172" fontId="15" fillId="0" borderId="1" xfId="0" applyNumberFormat="1" applyFont="1" applyBorder="1" applyAlignment="1">
      <alignment vertical="top"/>
    </xf>
    <xf numFmtId="165" fontId="15" fillId="0" borderId="1" xfId="0" applyNumberFormat="1" applyFont="1" applyBorder="1" applyAlignment="1">
      <alignment vertical="top"/>
    </xf>
    <xf numFmtId="0" fontId="0" fillId="0" borderId="0" xfId="0" applyAlignment="1">
      <alignment horizontal="justify" vertical="top"/>
    </xf>
    <xf numFmtId="0" fontId="0" fillId="0" borderId="0" xfId="0" applyAlignment="1">
      <alignment horizontal="justify"/>
    </xf>
    <xf numFmtId="0" fontId="0" fillId="0" borderId="0" xfId="0" applyAlignment="1">
      <alignment vertical="top" wrapText="1"/>
    </xf>
    <xf numFmtId="0" fontId="16" fillId="0" borderId="0" xfId="24" applyFont="1" applyFill="1" applyBorder="1">
      <alignment/>
      <protection/>
    </xf>
    <xf numFmtId="0" fontId="15" fillId="0" borderId="1" xfId="24" applyFont="1" applyFill="1" applyBorder="1">
      <alignment/>
      <protection/>
    </xf>
    <xf numFmtId="0" fontId="18" fillId="0" borderId="0" xfId="24" applyFont="1" applyFill="1" applyBorder="1">
      <alignment/>
      <protection/>
    </xf>
    <xf numFmtId="0" fontId="18" fillId="0" borderId="3" xfId="24" applyFont="1" applyFill="1" applyBorder="1">
      <alignment/>
      <protection/>
    </xf>
    <xf numFmtId="0" fontId="9" fillId="0" borderId="3" xfId="22" applyFont="1" applyBorder="1">
      <alignment/>
      <protection/>
    </xf>
    <xf numFmtId="0" fontId="5" fillId="0" borderId="1" xfId="24" applyFont="1" applyFill="1" applyBorder="1">
      <alignment/>
      <protection/>
    </xf>
    <xf numFmtId="0" fontId="9" fillId="0" borderId="1" xfId="22" applyFont="1" applyBorder="1">
      <alignment/>
      <protection/>
    </xf>
    <xf numFmtId="49" fontId="15" fillId="0" borderId="1" xfId="22" applyNumberFormat="1" applyFont="1" applyBorder="1" applyAlignment="1">
      <alignment horizontal="left"/>
      <protection/>
    </xf>
    <xf numFmtId="49" fontId="15" fillId="0" borderId="6" xfId="22" applyNumberFormat="1" applyFont="1" applyBorder="1" applyAlignment="1">
      <alignment horizontal="right"/>
      <protection/>
    </xf>
    <xf numFmtId="0" fontId="9" fillId="0" borderId="0" xfId="22" applyFont="1" applyBorder="1">
      <alignment/>
      <protection/>
    </xf>
    <xf numFmtId="0" fontId="9" fillId="0" borderId="0" xfId="0" applyFont="1" applyAlignment="1">
      <alignment horizontal="justify" wrapText="1"/>
    </xf>
    <xf numFmtId="0" fontId="9" fillId="0" borderId="0" xfId="0" applyFont="1" applyAlignment="1">
      <alignment/>
    </xf>
    <xf numFmtId="0" fontId="6" fillId="0" borderId="0" xfId="0" applyNumberFormat="1" applyFont="1" applyAlignment="1">
      <alignment horizontal="left" vertical="top" wrapText="1"/>
    </xf>
    <xf numFmtId="0" fontId="15" fillId="0" borderId="0" xfId="0" applyFont="1" applyAlignment="1">
      <alignment horizontal="justify" vertical="top" wrapText="1"/>
    </xf>
    <xf numFmtId="0" fontId="0" fillId="0" borderId="0" xfId="0" applyFont="1" applyAlignment="1">
      <alignment horizontal="justify" vertical="top"/>
    </xf>
    <xf numFmtId="0" fontId="9" fillId="0" borderId="0" xfId="0" applyFont="1" applyAlignment="1">
      <alignment vertical="top"/>
    </xf>
    <xf numFmtId="49" fontId="15" fillId="0" borderId="1" xfId="22" applyNumberFormat="1" applyFont="1" applyFill="1" applyBorder="1">
      <alignment/>
      <protection/>
    </xf>
    <xf numFmtId="0" fontId="33" fillId="0" borderId="0" xfId="0" applyFont="1" applyFill="1" applyAlignment="1">
      <alignment vertical="top"/>
    </xf>
    <xf numFmtId="0" fontId="15" fillId="0" borderId="0" xfId="0" applyNumberFormat="1" applyFont="1" applyAlignment="1">
      <alignment horizontal="left" vertical="top" wrapText="1"/>
    </xf>
    <xf numFmtId="0" fontId="11" fillId="0" borderId="0" xfId="0" applyNumberFormat="1" applyFont="1" applyAlignment="1">
      <alignment horizontal="left" vertical="top" wrapText="1"/>
    </xf>
    <xf numFmtId="0" fontId="10" fillId="0" borderId="0" xfId="0" applyFont="1" applyFill="1" applyAlignment="1">
      <alignment vertical="top"/>
    </xf>
    <xf numFmtId="0" fontId="11" fillId="0" borderId="0" xfId="0" applyFont="1" applyAlignment="1">
      <alignment vertical="top"/>
    </xf>
    <xf numFmtId="171" fontId="15" fillId="0" borderId="0" xfId="0" applyNumberFormat="1" applyFont="1" applyAlignment="1">
      <alignment vertical="top"/>
    </xf>
    <xf numFmtId="49" fontId="25" fillId="0" borderId="0" xfId="0" applyNumberFormat="1" applyFont="1" applyAlignment="1">
      <alignment vertical="top"/>
    </xf>
    <xf numFmtId="171" fontId="18" fillId="0" borderId="0" xfId="0" applyNumberFormat="1" applyFont="1" applyAlignment="1">
      <alignment vertical="top"/>
    </xf>
    <xf numFmtId="171" fontId="9" fillId="0" borderId="0" xfId="0" applyNumberFormat="1" applyFont="1" applyAlignment="1">
      <alignment vertical="top"/>
    </xf>
    <xf numFmtId="0" fontId="14" fillId="0" borderId="0" xfId="0" applyFont="1" applyAlignment="1">
      <alignment horizontal="right" vertical="top"/>
    </xf>
    <xf numFmtId="171" fontId="15" fillId="0" borderId="1" xfId="0" applyNumberFormat="1" applyFont="1" applyBorder="1" applyAlignment="1">
      <alignment vertical="top"/>
    </xf>
    <xf numFmtId="49" fontId="27" fillId="0" borderId="1" xfId="0" applyNumberFormat="1" applyFont="1" applyBorder="1" applyAlignment="1">
      <alignment horizontal="right"/>
    </xf>
    <xf numFmtId="0" fontId="9" fillId="0" borderId="1" xfId="0" applyFont="1" applyBorder="1" applyAlignment="1">
      <alignment horizontal="right" vertical="top"/>
    </xf>
    <xf numFmtId="49" fontId="27" fillId="0" borderId="0" xfId="0" applyNumberFormat="1" applyFont="1" applyBorder="1" applyAlignment="1">
      <alignment horizontal="right" vertical="top"/>
    </xf>
    <xf numFmtId="49" fontId="18" fillId="0" borderId="0" xfId="0" applyNumberFormat="1" applyFont="1" applyAlignment="1">
      <alignment vertical="top"/>
    </xf>
    <xf numFmtId="171" fontId="15" fillId="0" borderId="0" xfId="0" applyNumberFormat="1" applyFont="1" applyFill="1" applyAlignment="1">
      <alignment vertical="top"/>
    </xf>
    <xf numFmtId="171" fontId="15" fillId="0" borderId="0" xfId="0" applyNumberFormat="1" applyFont="1" applyFill="1" applyAlignment="1">
      <alignment horizontal="right" vertical="top"/>
    </xf>
    <xf numFmtId="171" fontId="9" fillId="0" borderId="0" xfId="0" applyNumberFormat="1" applyFont="1" applyBorder="1" applyAlignment="1">
      <alignment vertical="top"/>
    </xf>
    <xf numFmtId="171" fontId="15" fillId="0" borderId="0" xfId="0" applyNumberFormat="1" applyFont="1" applyAlignment="1">
      <alignment horizontal="right" vertical="top"/>
    </xf>
    <xf numFmtId="172" fontId="15" fillId="0" borderId="0" xfId="25" applyNumberFormat="1" applyFont="1" applyFill="1" applyAlignment="1">
      <alignment horizontal="right" vertical="top"/>
    </xf>
    <xf numFmtId="182" fontId="15" fillId="0" borderId="0" xfId="0" applyNumberFormat="1" applyFont="1" applyAlignment="1">
      <alignment vertical="top"/>
    </xf>
    <xf numFmtId="181" fontId="15" fillId="0" borderId="0" xfId="0" applyNumberFormat="1" applyFont="1" applyAlignment="1">
      <alignment vertical="top"/>
    </xf>
    <xf numFmtId="172" fontId="9" fillId="0" borderId="0" xfId="25" applyNumberFormat="1" applyFont="1" applyAlignment="1">
      <alignment horizontal="right" vertical="top"/>
    </xf>
    <xf numFmtId="171" fontId="9" fillId="0" borderId="0" xfId="0" applyNumberFormat="1" applyFont="1" applyFill="1" applyAlignment="1">
      <alignment vertical="top"/>
    </xf>
    <xf numFmtId="171" fontId="9" fillId="0" borderId="0" xfId="0" applyNumberFormat="1" applyFont="1" applyAlignment="1">
      <alignment horizontal="right" vertical="top"/>
    </xf>
    <xf numFmtId="0" fontId="9" fillId="0" borderId="0" xfId="0" applyFont="1" applyAlignment="1">
      <alignment horizontal="right" vertical="top"/>
    </xf>
    <xf numFmtId="165" fontId="9" fillId="0" borderId="0" xfId="0" applyNumberFormat="1" applyFont="1" applyAlignment="1">
      <alignment horizontal="right" vertical="top"/>
    </xf>
    <xf numFmtId="10" fontId="15" fillId="0" borderId="0" xfId="0" applyNumberFormat="1" applyFont="1" applyAlignment="1">
      <alignment vertical="top"/>
    </xf>
    <xf numFmtId="10" fontId="18" fillId="0" borderId="0" xfId="0" applyNumberFormat="1" applyFont="1" applyAlignment="1">
      <alignment vertical="top"/>
    </xf>
    <xf numFmtId="171" fontId="9" fillId="0" borderId="0" xfId="0" applyNumberFormat="1" applyFont="1" applyAlignment="1" quotePrefix="1">
      <alignment horizontal="right" vertical="top"/>
    </xf>
    <xf numFmtId="171" fontId="9" fillId="0" borderId="0" xfId="0" applyNumberFormat="1" applyFont="1" applyFill="1" applyAlignment="1">
      <alignment horizontal="right" vertical="top"/>
    </xf>
    <xf numFmtId="49" fontId="15" fillId="0" borderId="0" xfId="0" applyNumberFormat="1" applyFont="1" applyAlignment="1">
      <alignment horizontal="justify" vertical="top"/>
    </xf>
    <xf numFmtId="171" fontId="15" fillId="0" borderId="0" xfId="0" applyNumberFormat="1" applyFont="1" applyAlignment="1">
      <alignment horizontal="justify" vertical="top"/>
    </xf>
    <xf numFmtId="0" fontId="27" fillId="0" borderId="0" xfId="0" applyFont="1" applyAlignment="1">
      <alignment vertical="top"/>
    </xf>
    <xf numFmtId="0" fontId="9" fillId="0" borderId="0" xfId="0" applyFont="1" applyBorder="1" applyAlignment="1">
      <alignment vertical="top"/>
    </xf>
    <xf numFmtId="0" fontId="27" fillId="0" borderId="0" xfId="0" applyFont="1" applyBorder="1" applyAlignment="1">
      <alignment horizontal="right" vertical="top"/>
    </xf>
    <xf numFmtId="0" fontId="9" fillId="0" borderId="0" xfId="0" applyFont="1" applyBorder="1" applyAlignment="1">
      <alignment horizontal="right" vertical="top"/>
    </xf>
    <xf numFmtId="172" fontId="9" fillId="0" borderId="0" xfId="25" applyNumberFormat="1" applyFont="1" applyFill="1" applyAlignment="1">
      <alignment horizontal="right" vertical="top"/>
    </xf>
    <xf numFmtId="49" fontId="27" fillId="0" borderId="0" xfId="0" applyNumberFormat="1" applyFont="1" applyAlignment="1">
      <alignment horizontal="right"/>
    </xf>
    <xf numFmtId="171" fontId="9" fillId="0" borderId="0" xfId="0" applyNumberFormat="1" applyFont="1" applyAlignment="1">
      <alignment horizontal="right"/>
    </xf>
    <xf numFmtId="0" fontId="9" fillId="0" borderId="0" xfId="0" applyFont="1" applyFill="1" applyAlignment="1">
      <alignment/>
    </xf>
    <xf numFmtId="0" fontId="5" fillId="0" borderId="0" xfId="0" applyFont="1" applyFill="1" applyAlignment="1">
      <alignment vertical="top"/>
    </xf>
    <xf numFmtId="49" fontId="9" fillId="0" borderId="0" xfId="0" applyNumberFormat="1" applyFont="1" applyAlignment="1">
      <alignment vertical="top"/>
    </xf>
    <xf numFmtId="0" fontId="9" fillId="0" borderId="0" xfId="0" applyFont="1" applyFill="1" applyAlignment="1">
      <alignment vertical="top"/>
    </xf>
    <xf numFmtId="0" fontId="27" fillId="0" borderId="0" xfId="0" applyFont="1" applyAlignment="1">
      <alignment horizontal="right" vertical="top"/>
    </xf>
    <xf numFmtId="171" fontId="9" fillId="0" borderId="0" xfId="0" applyNumberFormat="1" applyFont="1" applyFill="1" applyAlignment="1" quotePrefix="1">
      <alignment horizontal="right" vertical="top"/>
    </xf>
    <xf numFmtId="165" fontId="9" fillId="0" borderId="0" xfId="0" applyNumberFormat="1" applyFont="1" applyFill="1" applyAlignment="1">
      <alignment horizontal="right" vertical="top"/>
    </xf>
    <xf numFmtId="179" fontId="27" fillId="0" borderId="0" xfId="15" applyNumberFormat="1" applyFont="1" applyFill="1" applyAlignment="1" quotePrefix="1">
      <alignment horizontal="right" vertical="top"/>
    </xf>
    <xf numFmtId="165" fontId="27" fillId="0" borderId="0" xfId="0" applyNumberFormat="1" applyFont="1" applyFill="1" applyAlignment="1">
      <alignment horizontal="right" vertical="top"/>
    </xf>
    <xf numFmtId="43" fontId="27" fillId="0" borderId="0" xfId="15" applyNumberFormat="1" applyFont="1" applyFill="1" applyAlignment="1" quotePrefix="1">
      <alignment horizontal="right" vertical="top"/>
    </xf>
    <xf numFmtId="0" fontId="27" fillId="0" borderId="0" xfId="0" applyFont="1" applyFill="1" applyAlignment="1">
      <alignment horizontal="right" vertical="top"/>
    </xf>
    <xf numFmtId="43" fontId="27" fillId="0" borderId="0" xfId="15" applyFont="1" applyFill="1" applyAlignment="1" quotePrefix="1">
      <alignment horizontal="right" vertical="top"/>
    </xf>
    <xf numFmtId="0" fontId="9" fillId="0" borderId="1" xfId="0" applyFont="1" applyBorder="1" applyAlignment="1">
      <alignment vertical="top"/>
    </xf>
    <xf numFmtId="165" fontId="9" fillId="0" borderId="1" xfId="0" applyNumberFormat="1" applyFont="1" applyFill="1" applyBorder="1" applyAlignment="1">
      <alignment horizontal="right" vertical="top"/>
    </xf>
    <xf numFmtId="179" fontId="27" fillId="0" borderId="1" xfId="15" applyNumberFormat="1" applyFont="1" applyFill="1" applyBorder="1" applyAlignment="1" quotePrefix="1">
      <alignment horizontal="right" vertical="top"/>
    </xf>
    <xf numFmtId="165" fontId="27" fillId="0" borderId="1" xfId="0" applyNumberFormat="1" applyFont="1" applyFill="1" applyBorder="1" applyAlignment="1">
      <alignment horizontal="right" vertical="top"/>
    </xf>
    <xf numFmtId="43" fontId="27" fillId="0" borderId="1" xfId="15" applyNumberFormat="1" applyFont="1" applyFill="1" applyBorder="1" applyAlignment="1" quotePrefix="1">
      <alignment horizontal="right" vertical="top"/>
    </xf>
    <xf numFmtId="10" fontId="27" fillId="0" borderId="0" xfId="0" applyNumberFormat="1" applyFont="1" applyFill="1" applyAlignment="1">
      <alignment vertical="top"/>
    </xf>
    <xf numFmtId="49" fontId="9" fillId="0" borderId="0" xfId="0" applyNumberFormat="1" applyFont="1" applyFill="1" applyAlignment="1">
      <alignment vertical="top"/>
    </xf>
    <xf numFmtId="49" fontId="9" fillId="0" borderId="0" xfId="0" applyNumberFormat="1" applyFont="1" applyAlignment="1">
      <alignment horizontal="right"/>
    </xf>
    <xf numFmtId="0" fontId="9" fillId="0" borderId="0" xfId="0" applyFont="1" applyFill="1" applyAlignment="1">
      <alignment horizontal="right" vertical="top"/>
    </xf>
    <xf numFmtId="2" fontId="9" fillId="0" borderId="1" xfId="0" applyNumberFormat="1" applyFont="1" applyFill="1" applyBorder="1" applyAlignment="1">
      <alignment horizontal="right" vertical="top"/>
    </xf>
    <xf numFmtId="171" fontId="9" fillId="0" borderId="0" xfId="0" applyNumberFormat="1" applyFont="1" applyBorder="1" applyAlignment="1">
      <alignment horizontal="right" vertical="top"/>
    </xf>
    <xf numFmtId="0" fontId="5" fillId="0" borderId="0" xfId="0" applyFont="1" applyAlignment="1">
      <alignment vertical="top"/>
    </xf>
    <xf numFmtId="10" fontId="9" fillId="0" borderId="0" xfId="0" applyNumberFormat="1" applyFont="1" applyFill="1" applyAlignment="1">
      <alignment vertical="top"/>
    </xf>
    <xf numFmtId="172" fontId="9" fillId="0" borderId="0" xfId="25" applyNumberFormat="1" applyFont="1" applyBorder="1" applyAlignment="1">
      <alignment vertical="top"/>
    </xf>
    <xf numFmtId="165" fontId="9" fillId="0" borderId="0" xfId="0" applyNumberFormat="1" applyFont="1" applyBorder="1" applyAlignment="1">
      <alignment horizontal="right" vertical="top"/>
    </xf>
    <xf numFmtId="165" fontId="9" fillId="0" borderId="1" xfId="0" applyNumberFormat="1" applyFont="1" applyBorder="1" applyAlignment="1">
      <alignment horizontal="right" vertical="top"/>
    </xf>
    <xf numFmtId="0" fontId="9" fillId="0" borderId="0" xfId="0" applyFont="1" applyAlignment="1">
      <alignment horizontal="justify" vertical="top" wrapText="1"/>
    </xf>
    <xf numFmtId="171" fontId="15" fillId="0" borderId="0" xfId="0" applyNumberFormat="1" applyFont="1" applyBorder="1" applyAlignment="1">
      <alignment vertical="top"/>
    </xf>
    <xf numFmtId="172" fontId="15" fillId="0" borderId="0" xfId="25" applyNumberFormat="1" applyFont="1" applyBorder="1" applyAlignment="1">
      <alignment horizontal="right" vertical="top"/>
    </xf>
    <xf numFmtId="0" fontId="5" fillId="0" borderId="0" xfId="0" applyFont="1" applyBorder="1" applyAlignment="1">
      <alignment vertical="top"/>
    </xf>
    <xf numFmtId="0" fontId="9" fillId="0" borderId="0" xfId="24" applyFont="1">
      <alignment/>
      <protection/>
    </xf>
    <xf numFmtId="0" fontId="15" fillId="0" borderId="0" xfId="24" applyFont="1" applyAlignment="1">
      <alignment/>
      <protection/>
    </xf>
    <xf numFmtId="0" fontId="15" fillId="0" borderId="6" xfId="24" applyFont="1" applyBorder="1" applyAlignment="1">
      <alignment vertical="top"/>
      <protection/>
    </xf>
    <xf numFmtId="0" fontId="15" fillId="0" borderId="0" xfId="24" applyFont="1" applyAlignment="1">
      <alignment horizontal="justify" vertical="top"/>
      <protection/>
    </xf>
    <xf numFmtId="37" fontId="15" fillId="0" borderId="1" xfId="24" applyNumberFormat="1" applyFont="1" applyBorder="1" applyAlignment="1" applyProtection="1">
      <alignment vertical="top"/>
      <protection/>
    </xf>
    <xf numFmtId="169" fontId="18" fillId="0" borderId="3" xfId="22" applyNumberFormat="1" applyFont="1" applyBorder="1" applyAlignment="1">
      <alignment horizontal="right"/>
      <protection/>
    </xf>
    <xf numFmtId="169" fontId="15" fillId="0" borderId="3" xfId="22" applyNumberFormat="1" applyFont="1" applyBorder="1" applyAlignment="1">
      <alignment horizontal="right"/>
      <protection/>
    </xf>
    <xf numFmtId="49" fontId="15" fillId="0" borderId="7" xfId="22" applyNumberFormat="1" applyFont="1" applyBorder="1" applyAlignment="1">
      <alignment horizontal="left"/>
      <protection/>
    </xf>
    <xf numFmtId="171" fontId="15" fillId="0" borderId="7" xfId="22" applyNumberFormat="1" applyFont="1" applyBorder="1">
      <alignment/>
      <protection/>
    </xf>
    <xf numFmtId="49" fontId="15" fillId="0" borderId="7" xfId="22" applyNumberFormat="1" applyFont="1" applyBorder="1" applyAlignment="1">
      <alignment horizontal="right"/>
      <protection/>
    </xf>
    <xf numFmtId="169" fontId="18" fillId="0" borderId="7" xfId="22" applyNumberFormat="1" applyFont="1" applyBorder="1" applyAlignment="1">
      <alignment horizontal="right"/>
      <protection/>
    </xf>
    <xf numFmtId="0" fontId="0" fillId="0" borderId="0" xfId="0" applyAlignment="1">
      <alignment wrapText="1"/>
    </xf>
    <xf numFmtId="0" fontId="27" fillId="0" borderId="0" xfId="22" applyFont="1">
      <alignment/>
      <protection/>
    </xf>
    <xf numFmtId="178" fontId="27" fillId="0" borderId="0" xfId="15" applyNumberFormat="1" applyFont="1" applyFill="1" applyAlignment="1" quotePrefix="1">
      <alignment horizontal="right" vertical="top"/>
    </xf>
    <xf numFmtId="0" fontId="4" fillId="0" borderId="0" xfId="24" applyFont="1" applyFill="1">
      <alignment/>
      <protection/>
    </xf>
    <xf numFmtId="37" fontId="5" fillId="0" borderId="0" xfId="24" applyNumberFormat="1" applyFont="1" applyFill="1">
      <alignment/>
      <protection/>
    </xf>
    <xf numFmtId="0" fontId="5" fillId="0" borderId="0" xfId="24" applyFont="1" applyFill="1" applyAlignment="1">
      <alignment/>
      <protection/>
    </xf>
    <xf numFmtId="0" fontId="7" fillId="0" borderId="0" xfId="24" applyFont="1" applyFill="1">
      <alignment/>
      <protection/>
    </xf>
    <xf numFmtId="0" fontId="34" fillId="0" borderId="0" xfId="24" applyFont="1" applyFill="1">
      <alignment/>
      <protection/>
    </xf>
    <xf numFmtId="0" fontId="35" fillId="0" borderId="0" xfId="24" applyFont="1" applyFill="1">
      <alignment/>
      <protection/>
    </xf>
    <xf numFmtId="37" fontId="36" fillId="0" borderId="0" xfId="24" applyNumberFormat="1" applyFont="1" applyFill="1" applyAlignment="1">
      <alignment horizontal="center"/>
      <protection/>
    </xf>
    <xf numFmtId="0" fontId="36" fillId="0" borderId="0" xfId="24" applyFont="1" applyFill="1" applyAlignment="1">
      <alignment horizontal="center"/>
      <protection/>
    </xf>
    <xf numFmtId="0" fontId="34" fillId="0" borderId="3" xfId="24" applyFont="1" applyFill="1" applyBorder="1">
      <alignment/>
      <protection/>
    </xf>
    <xf numFmtId="0" fontId="35" fillId="0" borderId="3" xfId="24" applyFont="1" applyFill="1" applyBorder="1">
      <alignment/>
      <protection/>
    </xf>
    <xf numFmtId="37" fontId="34" fillId="0" borderId="3" xfId="24" applyNumberFormat="1" applyFont="1" applyFill="1" applyBorder="1" applyAlignment="1">
      <alignment horizontal="right" wrapText="1"/>
      <protection/>
    </xf>
    <xf numFmtId="37" fontId="35" fillId="0" borderId="3" xfId="24" applyNumberFormat="1" applyFont="1" applyFill="1" applyBorder="1" applyAlignment="1">
      <alignment horizontal="right" wrapText="1"/>
      <protection/>
    </xf>
    <xf numFmtId="37" fontId="34" fillId="0" borderId="0" xfId="24" applyNumberFormat="1" applyFont="1" applyFill="1">
      <alignment/>
      <protection/>
    </xf>
    <xf numFmtId="37" fontId="35" fillId="0" borderId="0" xfId="15" applyNumberFormat="1" applyFont="1" applyFill="1" applyAlignment="1">
      <alignment horizontal="right"/>
    </xf>
    <xf numFmtId="37" fontId="35" fillId="0" borderId="0" xfId="24" applyNumberFormat="1" applyFont="1" applyFill="1" applyAlignment="1">
      <alignment/>
      <protection/>
    </xf>
    <xf numFmtId="37" fontId="35" fillId="0" borderId="0" xfId="24" applyNumberFormat="1" applyFont="1" applyFill="1" applyAlignment="1">
      <alignment horizontal="right"/>
      <protection/>
    </xf>
    <xf numFmtId="0" fontId="35" fillId="0" borderId="1" xfId="24" applyFont="1" applyFill="1" applyBorder="1">
      <alignment/>
      <protection/>
    </xf>
    <xf numFmtId="37" fontId="34" fillId="0" borderId="1" xfId="24" applyNumberFormat="1" applyFont="1" applyFill="1" applyBorder="1">
      <alignment/>
      <protection/>
    </xf>
    <xf numFmtId="37" fontId="35" fillId="0" borderId="1" xfId="24" applyNumberFormat="1" applyFont="1" applyFill="1" applyBorder="1" applyAlignment="1">
      <alignment horizontal="right"/>
      <protection/>
    </xf>
    <xf numFmtId="37" fontId="34" fillId="0" borderId="3" xfId="15" applyNumberFormat="1" applyFont="1" applyFill="1" applyBorder="1" applyAlignment="1">
      <alignment horizontal="right"/>
    </xf>
    <xf numFmtId="37" fontId="35" fillId="0" borderId="3" xfId="15" applyNumberFormat="1" applyFont="1" applyFill="1" applyBorder="1" applyAlignment="1">
      <alignment horizontal="right"/>
    </xf>
    <xf numFmtId="37" fontId="34" fillId="0" borderId="3" xfId="24" applyNumberFormat="1" applyFont="1" applyFill="1" applyBorder="1">
      <alignment/>
      <protection/>
    </xf>
    <xf numFmtId="37" fontId="35" fillId="0" borderId="3" xfId="24" applyNumberFormat="1" applyFont="1" applyFill="1" applyBorder="1">
      <alignment/>
      <protection/>
    </xf>
    <xf numFmtId="37" fontId="34" fillId="0" borderId="0" xfId="24" applyNumberFormat="1" applyFont="1" applyFill="1" applyAlignment="1">
      <alignment horizontal="left"/>
      <protection/>
    </xf>
    <xf numFmtId="37" fontId="35" fillId="0" borderId="0" xfId="24" applyNumberFormat="1" applyFont="1" applyFill="1">
      <alignment/>
      <protection/>
    </xf>
    <xf numFmtId="37" fontId="35" fillId="0" borderId="0" xfId="24" applyNumberFormat="1" applyFont="1" applyFill="1" applyBorder="1">
      <alignment/>
      <protection/>
    </xf>
    <xf numFmtId="37" fontId="34" fillId="0" borderId="0" xfId="24" applyNumberFormat="1" applyFont="1" applyFill="1" applyAlignment="1">
      <alignment horizontal="right"/>
      <protection/>
    </xf>
    <xf numFmtId="37" fontId="35" fillId="0" borderId="0" xfId="24" applyNumberFormat="1" applyFont="1" applyFill="1" applyBorder="1" applyAlignment="1">
      <alignment horizontal="right"/>
      <protection/>
    </xf>
    <xf numFmtId="37" fontId="35" fillId="0" borderId="0" xfId="24" applyNumberFormat="1" applyFont="1" applyFill="1" applyBorder="1" applyAlignment="1" applyProtection="1">
      <alignment horizontal="right"/>
      <protection/>
    </xf>
    <xf numFmtId="37" fontId="35" fillId="0" borderId="1" xfId="24" applyNumberFormat="1" applyFont="1" applyFill="1" applyBorder="1">
      <alignment/>
      <protection/>
    </xf>
    <xf numFmtId="37" fontId="34" fillId="0" borderId="0" xfId="24" applyNumberFormat="1" applyFont="1" applyFill="1" applyBorder="1" applyAlignment="1" applyProtection="1">
      <alignment horizontal="left"/>
      <protection/>
    </xf>
    <xf numFmtId="37" fontId="34" fillId="0" borderId="2" xfId="24" applyNumberFormat="1" applyFont="1" applyFill="1" applyBorder="1" applyAlignment="1" applyProtection="1" quotePrefix="1">
      <alignment horizontal="right"/>
      <protection/>
    </xf>
    <xf numFmtId="37" fontId="35" fillId="0" borderId="2" xfId="24" applyNumberFormat="1" applyFont="1" applyFill="1" applyBorder="1" applyAlignment="1" applyProtection="1" quotePrefix="1">
      <alignment horizontal="right"/>
      <protection/>
    </xf>
    <xf numFmtId="37" fontId="34" fillId="0" borderId="0" xfId="24" applyNumberFormat="1" applyFont="1" applyFill="1" applyBorder="1" applyAlignment="1" applyProtection="1" quotePrefix="1">
      <alignment horizontal="right"/>
      <protection/>
    </xf>
    <xf numFmtId="37" fontId="35" fillId="0" borderId="0" xfId="24" applyNumberFormat="1" applyFont="1" applyFill="1" applyBorder="1" applyAlignment="1" applyProtection="1" quotePrefix="1">
      <alignment horizontal="right"/>
      <protection/>
    </xf>
    <xf numFmtId="37" fontId="34" fillId="0" borderId="0" xfId="24" applyNumberFormat="1" applyFont="1" applyFill="1" applyBorder="1" applyAlignment="1">
      <alignment horizontal="right"/>
      <protection/>
    </xf>
    <xf numFmtId="37" fontId="35" fillId="0" borderId="2" xfId="24" applyNumberFormat="1" applyFont="1" applyFill="1" applyBorder="1" applyAlignment="1">
      <alignment horizontal="right"/>
      <protection/>
    </xf>
    <xf numFmtId="37" fontId="34" fillId="0" borderId="2" xfId="24" applyNumberFormat="1" applyFont="1" applyFill="1" applyBorder="1" applyAlignment="1" applyProtection="1">
      <alignment horizontal="left"/>
      <protection/>
    </xf>
    <xf numFmtId="37" fontId="34" fillId="0" borderId="2" xfId="24" applyNumberFormat="1" applyFont="1" applyFill="1" applyBorder="1" applyAlignment="1" applyProtection="1">
      <alignment horizontal="right"/>
      <protection/>
    </xf>
    <xf numFmtId="37" fontId="35" fillId="0" borderId="2" xfId="24" applyNumberFormat="1" applyFont="1" applyFill="1" applyBorder="1" applyAlignment="1" applyProtection="1">
      <alignment horizontal="right"/>
      <protection/>
    </xf>
    <xf numFmtId="37" fontId="34" fillId="0" borderId="0" xfId="24" applyNumberFormat="1" applyFont="1" applyFill="1" applyAlignment="1" applyProtection="1">
      <alignment horizontal="left"/>
      <protection/>
    </xf>
    <xf numFmtId="37" fontId="35" fillId="0" borderId="0" xfId="24" applyNumberFormat="1" applyFont="1" applyFill="1" applyAlignment="1" applyProtection="1">
      <alignment horizontal="left"/>
      <protection/>
    </xf>
    <xf numFmtId="37" fontId="34" fillId="0" borderId="3" xfId="24" applyNumberFormat="1" applyFont="1" applyFill="1" applyBorder="1" applyAlignment="1" applyProtection="1">
      <alignment horizontal="left"/>
      <protection/>
    </xf>
    <xf numFmtId="37" fontId="34" fillId="0" borderId="3" xfId="24" applyNumberFormat="1" applyFont="1" applyFill="1" applyBorder="1" applyAlignment="1" applyProtection="1">
      <alignment horizontal="right"/>
      <protection/>
    </xf>
    <xf numFmtId="37" fontId="35" fillId="0" borderId="3" xfId="24" applyNumberFormat="1" applyFont="1" applyFill="1" applyBorder="1" applyAlignment="1" applyProtection="1">
      <alignment horizontal="right"/>
      <protection/>
    </xf>
    <xf numFmtId="168" fontId="35" fillId="0" borderId="0" xfId="24" applyNumberFormat="1" applyFont="1" applyFill="1">
      <alignment/>
      <protection/>
    </xf>
    <xf numFmtId="170" fontId="5" fillId="0" borderId="0" xfId="24" applyNumberFormat="1" applyFont="1" applyFill="1" applyBorder="1" applyAlignment="1" applyProtection="1">
      <alignment horizontal="right"/>
      <protection/>
    </xf>
    <xf numFmtId="168" fontId="7" fillId="0" borderId="0" xfId="24" applyNumberFormat="1" applyFont="1" applyFill="1">
      <alignment/>
      <protection/>
    </xf>
    <xf numFmtId="168" fontId="39" fillId="0" borderId="0" xfId="24" applyNumberFormat="1" applyFont="1" applyFill="1">
      <alignment/>
      <protection/>
    </xf>
    <xf numFmtId="168" fontId="39" fillId="0" borderId="0" xfId="24" applyNumberFormat="1" applyFont="1" applyFill="1" applyAlignment="1">
      <alignment horizontal="right"/>
      <protection/>
    </xf>
    <xf numFmtId="168" fontId="39" fillId="0" borderId="0" xfId="24" applyNumberFormat="1" applyFont="1" applyFill="1" applyBorder="1" applyAlignment="1">
      <alignment horizontal="right"/>
      <protection/>
    </xf>
    <xf numFmtId="0" fontId="39" fillId="0" borderId="0" xfId="24" applyFont="1" applyFill="1" applyAlignment="1">
      <alignment horizontal="right"/>
      <protection/>
    </xf>
    <xf numFmtId="0" fontId="39" fillId="0" borderId="0" xfId="24" applyFont="1" applyFill="1" applyBorder="1" applyAlignment="1">
      <alignment horizontal="right"/>
      <protection/>
    </xf>
    <xf numFmtId="0" fontId="39" fillId="0" borderId="0" xfId="24" applyFont="1" applyFill="1">
      <alignment/>
      <protection/>
    </xf>
    <xf numFmtId="168" fontId="40" fillId="0" borderId="0" xfId="24" applyNumberFormat="1" applyFont="1" applyFill="1" applyBorder="1">
      <alignment/>
      <protection/>
    </xf>
    <xf numFmtId="168" fontId="40" fillId="0" borderId="0" xfId="24" applyNumberFormat="1" applyFont="1" applyFill="1">
      <alignment/>
      <protection/>
    </xf>
    <xf numFmtId="168" fontId="35" fillId="0" borderId="0" xfId="24" applyNumberFormat="1" applyFont="1" applyFill="1" applyBorder="1" applyAlignment="1">
      <alignment horizontal="right"/>
      <protection/>
    </xf>
    <xf numFmtId="174" fontId="35" fillId="0" borderId="0" xfId="24" applyNumberFormat="1" applyFont="1" applyFill="1" applyBorder="1" applyAlignment="1">
      <alignment horizontal="right"/>
      <protection/>
    </xf>
    <xf numFmtId="174" fontId="35" fillId="0" borderId="0" xfId="24" applyNumberFormat="1" applyFont="1" applyFill="1" applyBorder="1" applyAlignment="1" quotePrefix="1">
      <alignment horizontal="right"/>
      <protection/>
    </xf>
    <xf numFmtId="0" fontId="35" fillId="0" borderId="0" xfId="24" applyFont="1" applyFill="1" applyAlignment="1">
      <alignment horizontal="right"/>
      <protection/>
    </xf>
    <xf numFmtId="168" fontId="35" fillId="0" borderId="0" xfId="24" applyNumberFormat="1" applyFont="1" applyFill="1" applyBorder="1" applyAlignment="1">
      <alignment/>
      <protection/>
    </xf>
    <xf numFmtId="168" fontId="35" fillId="0" borderId="0" xfId="24" applyNumberFormat="1" applyFont="1" applyFill="1" applyBorder="1" applyAlignment="1" quotePrefix="1">
      <alignment horizontal="right"/>
      <protection/>
    </xf>
    <xf numFmtId="0" fontId="5" fillId="0" borderId="0" xfId="24" applyFont="1" applyFill="1" applyAlignment="1">
      <alignment horizontal="right"/>
      <protection/>
    </xf>
    <xf numFmtId="0" fontId="5" fillId="0" borderId="0" xfId="24" applyFont="1" applyFill="1" applyAlignment="1">
      <alignment horizontal="left"/>
      <protection/>
    </xf>
    <xf numFmtId="168" fontId="35" fillId="0" borderId="3" xfId="24" applyNumberFormat="1" applyFont="1" applyFill="1" applyBorder="1" applyAlignment="1">
      <alignment horizontal="right"/>
      <protection/>
    </xf>
    <xf numFmtId="0" fontId="35" fillId="0" borderId="3" xfId="24" applyFont="1" applyFill="1" applyBorder="1" applyAlignment="1">
      <alignment horizontal="right"/>
      <protection/>
    </xf>
    <xf numFmtId="170" fontId="35" fillId="0" borderId="0" xfId="24" applyNumberFormat="1" applyFont="1" applyFill="1" applyBorder="1">
      <alignment/>
      <protection/>
    </xf>
    <xf numFmtId="169" fontId="35" fillId="0" borderId="0" xfId="24" applyNumberFormat="1" applyFont="1" applyFill="1" applyBorder="1">
      <alignment/>
      <protection/>
    </xf>
    <xf numFmtId="0" fontId="35" fillId="0" borderId="8" xfId="24" applyFont="1" applyFill="1" applyBorder="1">
      <alignment/>
      <protection/>
    </xf>
    <xf numFmtId="170" fontId="35" fillId="0" borderId="8" xfId="24" applyNumberFormat="1" applyFont="1" applyFill="1" applyBorder="1">
      <alignment/>
      <protection/>
    </xf>
    <xf numFmtId="169" fontId="35" fillId="0" borderId="8" xfId="24" applyNumberFormat="1" applyFont="1" applyFill="1" applyBorder="1" applyAlignment="1">
      <alignment horizontal="right"/>
      <protection/>
    </xf>
    <xf numFmtId="169" fontId="35" fillId="0" borderId="8" xfId="24" applyNumberFormat="1" applyFont="1" applyFill="1" applyBorder="1">
      <alignment/>
      <protection/>
    </xf>
    <xf numFmtId="170" fontId="35" fillId="0" borderId="0" xfId="24" applyNumberFormat="1" applyFont="1" applyFill="1">
      <alignment/>
      <protection/>
    </xf>
    <xf numFmtId="168" fontId="35" fillId="0" borderId="1" xfId="24" applyNumberFormat="1" applyFont="1" applyFill="1" applyBorder="1">
      <alignment/>
      <protection/>
    </xf>
    <xf numFmtId="170" fontId="35" fillId="0" borderId="1" xfId="24" applyNumberFormat="1" applyFont="1" applyFill="1" applyBorder="1">
      <alignment/>
      <protection/>
    </xf>
    <xf numFmtId="169" fontId="35" fillId="0" borderId="1" xfId="24" applyNumberFormat="1" applyFont="1" applyFill="1" applyBorder="1">
      <alignment/>
      <protection/>
    </xf>
    <xf numFmtId="170" fontId="34" fillId="0" borderId="3" xfId="24" applyNumberFormat="1" applyFont="1" applyFill="1" applyBorder="1">
      <alignment/>
      <protection/>
    </xf>
    <xf numFmtId="169" fontId="34" fillId="0" borderId="3" xfId="24" applyNumberFormat="1" applyFont="1" applyFill="1" applyBorder="1">
      <alignment/>
      <protection/>
    </xf>
    <xf numFmtId="0" fontId="6" fillId="0" borderId="0" xfId="24" applyFont="1" applyFill="1" applyBorder="1">
      <alignment/>
      <protection/>
    </xf>
    <xf numFmtId="37" fontId="5" fillId="0" borderId="0" xfId="24" applyNumberFormat="1" applyFont="1" applyFill="1" applyBorder="1">
      <alignment/>
      <protection/>
    </xf>
    <xf numFmtId="37" fontId="5" fillId="0" borderId="0" xfId="24" applyNumberFormat="1" applyFont="1" applyFill="1" applyAlignment="1">
      <alignment vertical="top"/>
      <protection/>
    </xf>
    <xf numFmtId="0" fontId="4" fillId="0" borderId="0" xfId="24" applyFont="1">
      <alignment/>
      <protection/>
    </xf>
    <xf numFmtId="0" fontId="5" fillId="0" borderId="0" xfId="24" applyFont="1" applyBorder="1" applyAlignment="1">
      <alignment horizontal="right" vertical="center"/>
      <protection/>
    </xf>
    <xf numFmtId="164" fontId="40" fillId="0" borderId="0" xfId="24" applyNumberFormat="1" applyFont="1" applyBorder="1" applyAlignment="1" applyProtection="1">
      <alignment horizontal="left"/>
      <protection/>
    </xf>
    <xf numFmtId="37" fontId="5" fillId="0" borderId="0" xfId="24" applyNumberFormat="1" applyFont="1">
      <alignment/>
      <protection/>
    </xf>
    <xf numFmtId="0" fontId="5" fillId="0" borderId="0" xfId="24" applyFont="1" applyAlignment="1">
      <alignment horizontal="right"/>
      <protection/>
    </xf>
    <xf numFmtId="37" fontId="5" fillId="0" borderId="3" xfId="24" applyNumberFormat="1" applyFont="1" applyBorder="1">
      <alignment/>
      <protection/>
    </xf>
    <xf numFmtId="164" fontId="5" fillId="0" borderId="3" xfId="24" applyNumberFormat="1" applyFont="1" applyBorder="1" applyProtection="1">
      <alignment/>
      <protection/>
    </xf>
    <xf numFmtId="164" fontId="6" fillId="0" borderId="3" xfId="24" applyNumberFormat="1" applyFont="1" applyFill="1" applyBorder="1" applyAlignment="1" applyProtection="1">
      <alignment horizontal="right" wrapText="1"/>
      <protection/>
    </xf>
    <xf numFmtId="37" fontId="5" fillId="0" borderId="3" xfId="24" applyNumberFormat="1" applyFont="1" applyBorder="1" applyAlignment="1">
      <alignment horizontal="right" wrapText="1"/>
      <protection/>
    </xf>
    <xf numFmtId="0" fontId="5" fillId="0" borderId="0" xfId="24" applyFont="1" applyBorder="1">
      <alignment/>
      <protection/>
    </xf>
    <xf numFmtId="164" fontId="5" fillId="0" borderId="0" xfId="24" applyNumberFormat="1" applyFont="1" applyBorder="1" applyProtection="1">
      <alignment/>
      <protection/>
    </xf>
    <xf numFmtId="169" fontId="6" fillId="0" borderId="0" xfId="24" applyNumberFormat="1" applyFont="1" applyBorder="1" applyProtection="1">
      <alignment/>
      <protection/>
    </xf>
    <xf numFmtId="169" fontId="5" fillId="0" borderId="0" xfId="24" applyNumberFormat="1" applyFont="1" applyBorder="1" applyProtection="1">
      <alignment/>
      <protection/>
    </xf>
    <xf numFmtId="169" fontId="5" fillId="0" borderId="0" xfId="24" applyNumberFormat="1" applyFont="1" applyBorder="1" applyAlignment="1" applyProtection="1">
      <alignment horizontal="right"/>
      <protection/>
    </xf>
    <xf numFmtId="169" fontId="6" fillId="0" borderId="0" xfId="24" applyNumberFormat="1" applyFont="1" applyBorder="1">
      <alignment/>
      <protection/>
    </xf>
    <xf numFmtId="169" fontId="5" fillId="0" borderId="0" xfId="24" applyNumberFormat="1" applyFont="1" applyBorder="1">
      <alignment/>
      <protection/>
    </xf>
    <xf numFmtId="169" fontId="5" fillId="0" borderId="0" xfId="24" applyNumberFormat="1" applyFont="1" applyFill="1" applyBorder="1" applyProtection="1">
      <alignment/>
      <protection/>
    </xf>
    <xf numFmtId="164" fontId="5" fillId="0" borderId="0" xfId="24" applyNumberFormat="1" applyFont="1" applyBorder="1" applyAlignment="1" applyProtection="1">
      <alignment horizontal="left"/>
      <protection/>
    </xf>
    <xf numFmtId="169" fontId="5" fillId="0" borderId="0" xfId="24" applyNumberFormat="1" applyFont="1" applyBorder="1" applyAlignment="1" applyProtection="1">
      <alignment/>
      <protection/>
    </xf>
    <xf numFmtId="164" fontId="5" fillId="0" borderId="2" xfId="24" applyNumberFormat="1" applyFont="1" applyBorder="1" applyProtection="1">
      <alignment/>
      <protection/>
    </xf>
    <xf numFmtId="0" fontId="5" fillId="0" borderId="2" xfId="24" applyFont="1" applyBorder="1">
      <alignment/>
      <protection/>
    </xf>
    <xf numFmtId="169" fontId="6" fillId="0" borderId="2" xfId="24" applyNumberFormat="1" applyFont="1" applyBorder="1">
      <alignment/>
      <protection/>
    </xf>
    <xf numFmtId="169" fontId="5" fillId="0" borderId="2" xfId="24" applyNumberFormat="1" applyFont="1" applyBorder="1">
      <alignment/>
      <protection/>
    </xf>
    <xf numFmtId="169" fontId="5" fillId="0" borderId="2" xfId="24" applyNumberFormat="1" applyFont="1" applyBorder="1" applyProtection="1">
      <alignment/>
      <protection/>
    </xf>
    <xf numFmtId="164" fontId="5" fillId="0" borderId="2" xfId="24" applyNumberFormat="1" applyFont="1" applyBorder="1" applyAlignment="1" applyProtection="1">
      <alignment horizontal="left"/>
      <protection/>
    </xf>
    <xf numFmtId="169" fontId="6" fillId="0" borderId="2" xfId="24" applyNumberFormat="1" applyFont="1" applyBorder="1" applyProtection="1">
      <alignment/>
      <protection/>
    </xf>
    <xf numFmtId="164" fontId="5" fillId="0" borderId="6" xfId="24" applyNumberFormat="1" applyFont="1" applyBorder="1" applyAlignment="1" applyProtection="1">
      <alignment horizontal="left"/>
      <protection/>
    </xf>
    <xf numFmtId="164" fontId="5" fillId="0" borderId="6" xfId="24" applyNumberFormat="1" applyFont="1" applyBorder="1" applyProtection="1">
      <alignment/>
      <protection/>
    </xf>
    <xf numFmtId="169" fontId="6" fillId="0" borderId="6" xfId="24" applyNumberFormat="1" applyFont="1" applyBorder="1" applyProtection="1">
      <alignment/>
      <protection/>
    </xf>
    <xf numFmtId="169" fontId="5" fillId="0" borderId="6" xfId="24" applyNumberFormat="1" applyFont="1" applyBorder="1" applyProtection="1">
      <alignment/>
      <protection/>
    </xf>
    <xf numFmtId="164" fontId="5" fillId="0" borderId="1" xfId="24" applyNumberFormat="1" applyFont="1" applyBorder="1" applyAlignment="1" applyProtection="1">
      <alignment horizontal="left"/>
      <protection/>
    </xf>
    <xf numFmtId="164" fontId="5" fillId="0" borderId="1" xfId="24" applyNumberFormat="1" applyFont="1" applyBorder="1" applyProtection="1">
      <alignment/>
      <protection/>
    </xf>
    <xf numFmtId="169" fontId="6" fillId="0" borderId="1" xfId="24" applyNumberFormat="1" applyFont="1" applyBorder="1" applyProtection="1">
      <alignment/>
      <protection/>
    </xf>
    <xf numFmtId="169" fontId="5" fillId="0" borderId="1" xfId="24" applyNumberFormat="1" applyFont="1" applyBorder="1" applyProtection="1">
      <alignment/>
      <protection/>
    </xf>
    <xf numFmtId="169" fontId="6" fillId="0" borderId="9" xfId="24" applyNumberFormat="1" applyFont="1" applyBorder="1" applyProtection="1">
      <alignment/>
      <protection/>
    </xf>
    <xf numFmtId="169" fontId="5" fillId="0" borderId="10" xfId="24" applyNumberFormat="1" applyFont="1" applyFill="1" applyBorder="1" applyProtection="1">
      <alignment/>
      <protection/>
    </xf>
    <xf numFmtId="169" fontId="6" fillId="0" borderId="11" xfId="24" applyNumberFormat="1" applyFont="1" applyBorder="1" applyProtection="1">
      <alignment/>
      <protection/>
    </xf>
    <xf numFmtId="169" fontId="5" fillId="0" borderId="12" xfId="24" applyNumberFormat="1" applyFont="1" applyBorder="1" applyProtection="1">
      <alignment/>
      <protection/>
    </xf>
    <xf numFmtId="0" fontId="40" fillId="0" borderId="4" xfId="24" applyFont="1" applyBorder="1" applyAlignment="1">
      <alignment horizontal="left"/>
      <protection/>
    </xf>
    <xf numFmtId="0" fontId="5" fillId="0" borderId="4" xfId="24" applyFont="1" applyBorder="1">
      <alignment/>
      <protection/>
    </xf>
    <xf numFmtId="169" fontId="6" fillId="0" borderId="4" xfId="24" applyNumberFormat="1" applyFont="1" applyBorder="1" applyProtection="1">
      <alignment/>
      <protection/>
    </xf>
    <xf numFmtId="169" fontId="5" fillId="0" borderId="4" xfId="24" applyNumberFormat="1" applyFont="1" applyBorder="1" applyProtection="1">
      <alignment/>
      <protection/>
    </xf>
    <xf numFmtId="164" fontId="6" fillId="0" borderId="0" xfId="24" applyNumberFormat="1" applyFont="1" applyBorder="1" applyAlignment="1" applyProtection="1">
      <alignment horizontal="left"/>
      <protection/>
    </xf>
    <xf numFmtId="37" fontId="5" fillId="0" borderId="0" xfId="24" applyNumberFormat="1" applyFont="1" applyBorder="1">
      <alignment/>
      <protection/>
    </xf>
    <xf numFmtId="37" fontId="5" fillId="0" borderId="4" xfId="24" applyNumberFormat="1" applyFont="1" applyBorder="1">
      <alignment/>
      <protection/>
    </xf>
    <xf numFmtId="164" fontId="6" fillId="0" borderId="4" xfId="24" applyNumberFormat="1" applyFont="1" applyBorder="1" applyProtection="1">
      <alignment/>
      <protection/>
    </xf>
    <xf numFmtId="164" fontId="6" fillId="0" borderId="0" xfId="24" applyNumberFormat="1" applyFont="1" applyBorder="1" applyProtection="1">
      <alignment/>
      <protection/>
    </xf>
    <xf numFmtId="164" fontId="40" fillId="0" borderId="3" xfId="24" applyNumberFormat="1" applyFont="1" applyBorder="1" applyProtection="1">
      <alignment/>
      <protection/>
    </xf>
    <xf numFmtId="164" fontId="40" fillId="0" borderId="0" xfId="24" applyNumberFormat="1" applyFont="1" applyBorder="1" applyProtection="1">
      <alignment/>
      <protection/>
    </xf>
    <xf numFmtId="187" fontId="6" fillId="0" borderId="0" xfId="24" applyNumberFormat="1" applyFont="1" applyFill="1" applyBorder="1" applyAlignment="1">
      <alignment horizontal="right"/>
      <protection/>
    </xf>
    <xf numFmtId="187" fontId="5" fillId="0" borderId="0" xfId="24" applyNumberFormat="1" applyFont="1" applyFill="1" applyBorder="1" applyAlignment="1">
      <alignment horizontal="right"/>
      <protection/>
    </xf>
    <xf numFmtId="184" fontId="5" fillId="0" borderId="0" xfId="24" applyNumberFormat="1" applyFont="1" applyFill="1" applyBorder="1" applyAlignment="1">
      <alignment horizontal="right"/>
      <protection/>
    </xf>
    <xf numFmtId="164" fontId="40" fillId="0" borderId="2" xfId="24" applyNumberFormat="1" applyFont="1" applyBorder="1" applyProtection="1">
      <alignment/>
      <protection/>
    </xf>
    <xf numFmtId="184" fontId="6" fillId="0" borderId="2" xfId="24" applyNumberFormat="1" applyFont="1" applyFill="1" applyBorder="1" applyAlignment="1">
      <alignment horizontal="right"/>
      <protection/>
    </xf>
    <xf numFmtId="184" fontId="5" fillId="0" borderId="2" xfId="24" applyNumberFormat="1" applyFont="1" applyFill="1" applyBorder="1" applyAlignment="1">
      <alignment horizontal="right"/>
      <protection/>
    </xf>
    <xf numFmtId="164" fontId="6" fillId="0" borderId="0" xfId="24" applyNumberFormat="1" applyFont="1" applyBorder="1" applyAlignment="1" applyProtection="1">
      <alignment horizontal="right"/>
      <protection/>
    </xf>
    <xf numFmtId="164" fontId="5" fillId="0" borderId="0" xfId="24" applyNumberFormat="1" applyFont="1" applyBorder="1" applyAlignment="1" applyProtection="1">
      <alignment horizontal="right"/>
      <protection/>
    </xf>
    <xf numFmtId="175" fontId="5" fillId="0" borderId="0" xfId="24" applyNumberFormat="1" applyFont="1" applyBorder="1" applyProtection="1">
      <alignment/>
      <protection/>
    </xf>
    <xf numFmtId="37" fontId="6" fillId="0" borderId="0" xfId="24" applyNumberFormat="1" applyFont="1">
      <alignment/>
      <protection/>
    </xf>
    <xf numFmtId="37" fontId="5" fillId="0" borderId="0" xfId="24" applyNumberFormat="1" applyFont="1" applyAlignment="1">
      <alignment horizontal="right"/>
      <protection/>
    </xf>
    <xf numFmtId="164" fontId="6" fillId="0" borderId="3" xfId="24" applyNumberFormat="1" applyFont="1" applyBorder="1" applyProtection="1">
      <alignment/>
      <protection/>
    </xf>
    <xf numFmtId="180" fontId="6" fillId="0" borderId="0" xfId="24" applyNumberFormat="1" applyFont="1" applyAlignment="1">
      <alignment horizontal="right"/>
      <protection/>
    </xf>
    <xf numFmtId="180" fontId="5" fillId="0" borderId="0" xfId="24" applyNumberFormat="1" applyFont="1" applyAlignment="1">
      <alignment horizontal="right"/>
      <protection/>
    </xf>
    <xf numFmtId="180" fontId="5" fillId="0" borderId="0" xfId="24" applyNumberFormat="1" applyFont="1">
      <alignment/>
      <protection/>
    </xf>
    <xf numFmtId="37" fontId="6" fillId="0" borderId="0" xfId="24" applyNumberFormat="1" applyFont="1" applyAlignment="1">
      <alignment horizontal="right"/>
      <protection/>
    </xf>
    <xf numFmtId="37" fontId="5" fillId="0" borderId="2" xfId="24" applyNumberFormat="1" applyFont="1" applyBorder="1">
      <alignment/>
      <protection/>
    </xf>
    <xf numFmtId="180" fontId="6" fillId="0" borderId="2" xfId="24" applyNumberFormat="1" applyFont="1" applyBorder="1" applyAlignment="1">
      <alignment horizontal="right"/>
      <protection/>
    </xf>
    <xf numFmtId="180" fontId="5" fillId="0" borderId="2" xfId="24" applyNumberFormat="1" applyFont="1" applyBorder="1" applyAlignment="1">
      <alignment horizontal="right"/>
      <protection/>
    </xf>
    <xf numFmtId="180" fontId="5" fillId="0" borderId="2" xfId="24" applyNumberFormat="1" applyFont="1" applyBorder="1">
      <alignment/>
      <protection/>
    </xf>
    <xf numFmtId="180" fontId="6" fillId="0" borderId="0" xfId="24" applyNumberFormat="1" applyFont="1" applyAlignment="1" quotePrefix="1">
      <alignment horizontal="right"/>
      <protection/>
    </xf>
    <xf numFmtId="180" fontId="5" fillId="0" borderId="0" xfId="24" applyNumberFormat="1" applyFont="1" applyAlignment="1" quotePrefix="1">
      <alignment horizontal="right"/>
      <protection/>
    </xf>
    <xf numFmtId="180" fontId="6" fillId="0" borderId="0" xfId="24" applyNumberFormat="1" applyFont="1">
      <alignment/>
      <protection/>
    </xf>
    <xf numFmtId="180" fontId="6" fillId="0" borderId="2" xfId="24" applyNumberFormat="1" applyFont="1" applyBorder="1">
      <alignment/>
      <protection/>
    </xf>
    <xf numFmtId="37" fontId="5" fillId="0" borderId="0" xfId="24" applyNumberFormat="1" applyFont="1" applyAlignment="1">
      <alignment horizontal="left" wrapText="1"/>
      <protection/>
    </xf>
    <xf numFmtId="0" fontId="0" fillId="0" borderId="0" xfId="23" applyAlignment="1">
      <alignment/>
    </xf>
    <xf numFmtId="164" fontId="18" fillId="0" borderId="0" xfId="24" applyNumberFormat="1" applyFont="1" applyBorder="1" applyAlignment="1" applyProtection="1">
      <alignment horizontal="left"/>
      <protection/>
    </xf>
    <xf numFmtId="0" fontId="11" fillId="0" borderId="0" xfId="24" applyFont="1">
      <alignment/>
      <protection/>
    </xf>
    <xf numFmtId="164" fontId="8" fillId="0" borderId="0" xfId="24" applyNumberFormat="1" applyFont="1" applyBorder="1" applyProtection="1">
      <alignment/>
      <protection/>
    </xf>
    <xf numFmtId="37" fontId="6" fillId="0" borderId="0" xfId="24" applyNumberFormat="1" applyFont="1" applyBorder="1">
      <alignment/>
      <protection/>
    </xf>
    <xf numFmtId="37" fontId="6" fillId="0" borderId="2" xfId="24" applyNumberFormat="1" applyFont="1" applyBorder="1">
      <alignment/>
      <protection/>
    </xf>
    <xf numFmtId="37" fontId="6" fillId="0" borderId="0" xfId="24" applyNumberFormat="1" applyFont="1" applyFill="1" applyBorder="1">
      <alignment/>
      <protection/>
    </xf>
    <xf numFmtId="0" fontId="5" fillId="0" borderId="0" xfId="24" applyNumberFormat="1" applyFont="1">
      <alignment/>
      <protection/>
    </xf>
    <xf numFmtId="0" fontId="41" fillId="0" borderId="0" xfId="24" applyFont="1">
      <alignment/>
      <protection/>
    </xf>
    <xf numFmtId="37" fontId="6" fillId="0" borderId="4" xfId="24" applyNumberFormat="1" applyFont="1" applyBorder="1">
      <alignment/>
      <protection/>
    </xf>
    <xf numFmtId="37" fontId="8" fillId="0" borderId="0" xfId="24" applyNumberFormat="1" applyFont="1">
      <alignment/>
      <protection/>
    </xf>
    <xf numFmtId="37" fontId="42" fillId="0" borderId="0" xfId="24" applyNumberFormat="1" applyFont="1">
      <alignment/>
      <protection/>
    </xf>
    <xf numFmtId="37" fontId="6" fillId="0" borderId="0" xfId="24" applyNumberFormat="1" applyFont="1" applyFill="1" applyBorder="1" applyAlignment="1">
      <alignment horizontal="right"/>
      <protection/>
    </xf>
    <xf numFmtId="37" fontId="5" fillId="0" borderId="1" xfId="24" applyNumberFormat="1" applyFont="1" applyBorder="1">
      <alignment/>
      <protection/>
    </xf>
    <xf numFmtId="37" fontId="6" fillId="0" borderId="1" xfId="24" applyNumberFormat="1" applyFont="1" applyBorder="1">
      <alignment/>
      <protection/>
    </xf>
    <xf numFmtId="37" fontId="5" fillId="0" borderId="0" xfId="24" applyNumberFormat="1" applyFont="1" applyAlignment="1">
      <alignment horizontal="left"/>
      <protection/>
    </xf>
    <xf numFmtId="37" fontId="42" fillId="0" borderId="2" xfId="24" applyNumberFormat="1" applyFont="1" applyBorder="1">
      <alignment/>
      <protection/>
    </xf>
    <xf numFmtId="37" fontId="6" fillId="0" borderId="3" xfId="24" applyNumberFormat="1" applyFont="1" applyBorder="1">
      <alignment/>
      <protection/>
    </xf>
    <xf numFmtId="164" fontId="6" fillId="0" borderId="1" xfId="24" applyNumberFormat="1" applyFont="1" applyFill="1" applyBorder="1" applyAlignment="1" applyProtection="1">
      <alignment horizontal="right" wrapText="1"/>
      <protection/>
    </xf>
    <xf numFmtId="164" fontId="5" fillId="0" borderId="1" xfId="24" applyNumberFormat="1" applyFont="1" applyFill="1" applyBorder="1" applyAlignment="1" applyProtection="1">
      <alignment horizontal="right" wrapText="1"/>
      <protection/>
    </xf>
    <xf numFmtId="169" fontId="6" fillId="0" borderId="0" xfId="24" applyNumberFormat="1" applyFont="1">
      <alignment/>
      <protection/>
    </xf>
    <xf numFmtId="169" fontId="5" fillId="0" borderId="0" xfId="24" applyNumberFormat="1" applyFont="1">
      <alignment/>
      <protection/>
    </xf>
    <xf numFmtId="169" fontId="6" fillId="0" borderId="1" xfId="24" applyNumberFormat="1" applyFont="1" applyBorder="1" applyAlignment="1">
      <alignment horizontal="right"/>
      <protection/>
    </xf>
    <xf numFmtId="169" fontId="5" fillId="0" borderId="1" xfId="24" applyNumberFormat="1" applyFont="1" applyBorder="1">
      <alignment/>
      <protection/>
    </xf>
    <xf numFmtId="169" fontId="5" fillId="0" borderId="0" xfId="24" applyNumberFormat="1" applyFont="1" applyFill="1">
      <alignment/>
      <protection/>
    </xf>
    <xf numFmtId="169" fontId="6" fillId="0" borderId="1" xfId="24" applyNumberFormat="1" applyFont="1" applyBorder="1">
      <alignment/>
      <protection/>
    </xf>
    <xf numFmtId="169" fontId="6" fillId="0" borderId="4" xfId="24" applyNumberFormat="1" applyFont="1" applyBorder="1">
      <alignment/>
      <protection/>
    </xf>
    <xf numFmtId="169" fontId="5" fillId="0" borderId="4" xfId="24" applyNumberFormat="1" applyFont="1" applyBorder="1">
      <alignment/>
      <protection/>
    </xf>
    <xf numFmtId="37" fontId="5" fillId="0" borderId="0" xfId="24" applyNumberFormat="1" applyFont="1" applyAlignment="1">
      <alignment vertical="top"/>
      <protection/>
    </xf>
    <xf numFmtId="0" fontId="5" fillId="0" borderId="0" xfId="24" applyFont="1" applyAlignment="1">
      <alignment horizontal="justify" vertical="top" wrapText="1"/>
      <protection/>
    </xf>
    <xf numFmtId="0" fontId="5" fillId="0" borderId="0" xfId="24" applyFont="1" applyAlignment="1">
      <alignment horizontal="left" wrapText="1"/>
      <protection/>
    </xf>
    <xf numFmtId="0" fontId="5" fillId="0" borderId="0" xfId="24" applyFont="1" applyBorder="1" applyAlignment="1">
      <alignment vertical="top"/>
      <protection/>
    </xf>
    <xf numFmtId="0" fontId="6" fillId="0" borderId="0" xfId="24" applyFont="1" applyAlignment="1">
      <alignment vertical="top"/>
      <protection/>
    </xf>
    <xf numFmtId="0" fontId="5" fillId="0" borderId="0" xfId="0" applyFont="1" applyAlignment="1">
      <alignment/>
    </xf>
    <xf numFmtId="0" fontId="5" fillId="0" borderId="0" xfId="0" applyFont="1" applyBorder="1" applyAlignment="1">
      <alignment/>
    </xf>
    <xf numFmtId="37" fontId="5" fillId="0" borderId="0" xfId="24" applyNumberFormat="1" applyFont="1" applyAlignment="1">
      <alignment/>
      <protection/>
    </xf>
    <xf numFmtId="0" fontId="6" fillId="0" borderId="0" xfId="24" applyFont="1" applyBorder="1" applyAlignment="1">
      <alignment vertical="center"/>
      <protection/>
    </xf>
    <xf numFmtId="0" fontId="43" fillId="0" borderId="0" xfId="24" applyFont="1">
      <alignment/>
      <protection/>
    </xf>
    <xf numFmtId="0" fontId="5" fillId="0" borderId="0" xfId="24" applyFont="1" applyAlignment="1">
      <alignment horizontal="left" vertical="top" wrapText="1"/>
      <protection/>
    </xf>
    <xf numFmtId="0" fontId="6" fillId="0" borderId="0" xfId="0" applyFont="1" applyAlignment="1">
      <alignment horizontal="right"/>
    </xf>
    <xf numFmtId="0" fontId="5" fillId="0" borderId="1" xfId="0" applyFont="1" applyBorder="1" applyAlignment="1">
      <alignment/>
    </xf>
    <xf numFmtId="164" fontId="6" fillId="0" borderId="1" xfId="0" applyNumberFormat="1" applyFont="1" applyFill="1" applyBorder="1" applyAlignment="1" applyProtection="1" quotePrefix="1">
      <alignment horizontal="right"/>
      <protection/>
    </xf>
    <xf numFmtId="164" fontId="5" fillId="0" borderId="1" xfId="0" applyNumberFormat="1" applyFont="1" applyFill="1" applyBorder="1" applyAlignment="1" applyProtection="1">
      <alignment horizontal="right"/>
      <protection/>
    </xf>
    <xf numFmtId="0" fontId="6" fillId="0" borderId="0" xfId="0" applyFont="1" applyAlignment="1">
      <alignment/>
    </xf>
    <xf numFmtId="169" fontId="6" fillId="0" borderId="0" xfId="0" applyNumberFormat="1" applyFont="1" applyAlignment="1">
      <alignment/>
    </xf>
    <xf numFmtId="169" fontId="5" fillId="0" borderId="0" xfId="0" applyNumberFormat="1" applyFont="1" applyAlignment="1">
      <alignment/>
    </xf>
    <xf numFmtId="0" fontId="6" fillId="0" borderId="2" xfId="0" applyFont="1" applyBorder="1" applyAlignment="1">
      <alignment/>
    </xf>
    <xf numFmtId="0" fontId="5" fillId="0" borderId="2" xfId="0" applyFont="1" applyBorder="1" applyAlignment="1">
      <alignment/>
    </xf>
    <xf numFmtId="169" fontId="6" fillId="0" borderId="2" xfId="0" applyNumberFormat="1" applyFont="1" applyBorder="1" applyAlignment="1">
      <alignment/>
    </xf>
    <xf numFmtId="169" fontId="5" fillId="0" borderId="2" xfId="0" applyNumberFormat="1" applyFont="1" applyBorder="1" applyAlignment="1">
      <alignment/>
    </xf>
    <xf numFmtId="0" fontId="5" fillId="0" borderId="0" xfId="0" applyFont="1" applyAlignment="1">
      <alignment/>
    </xf>
    <xf numFmtId="0" fontId="5" fillId="0" borderId="0" xfId="0" applyFont="1" applyAlignment="1">
      <alignment wrapText="1"/>
    </xf>
    <xf numFmtId="0" fontId="5" fillId="0" borderId="0" xfId="0" applyNumberFormat="1" applyFont="1" applyAlignment="1">
      <alignment/>
    </xf>
    <xf numFmtId="169" fontId="6" fillId="0" borderId="0" xfId="0" applyNumberFormat="1" applyFont="1" applyBorder="1" applyAlignment="1">
      <alignment/>
    </xf>
    <xf numFmtId="169" fontId="5" fillId="0" borderId="0" xfId="0" applyNumberFormat="1" applyFont="1" applyBorder="1" applyAlignment="1">
      <alignment/>
    </xf>
    <xf numFmtId="169" fontId="6" fillId="0" borderId="1" xfId="0" applyNumberFormat="1" applyFont="1" applyBorder="1" applyAlignment="1">
      <alignment/>
    </xf>
    <xf numFmtId="169" fontId="5" fillId="0" borderId="1" xfId="0" applyNumberFormat="1" applyFont="1" applyBorder="1" applyAlignment="1">
      <alignment/>
    </xf>
    <xf numFmtId="164" fontId="6" fillId="0" borderId="4" xfId="24" applyNumberFormat="1" applyFont="1" applyBorder="1" applyAlignment="1" applyProtection="1">
      <alignment horizontal="left"/>
      <protection/>
    </xf>
    <xf numFmtId="0" fontId="5" fillId="0" borderId="4" xfId="0" applyFont="1" applyBorder="1" applyAlignment="1">
      <alignment/>
    </xf>
    <xf numFmtId="0" fontId="5" fillId="0" borderId="2" xfId="0" applyFont="1" applyFill="1" applyBorder="1" applyAlignment="1">
      <alignment/>
    </xf>
    <xf numFmtId="0" fontId="6" fillId="0" borderId="4" xfId="0" applyFont="1" applyBorder="1" applyAlignment="1">
      <alignment/>
    </xf>
    <xf numFmtId="169" fontId="6" fillId="0" borderId="4" xfId="0" applyNumberFormat="1" applyFont="1" applyFill="1" applyBorder="1" applyAlignment="1">
      <alignment/>
    </xf>
    <xf numFmtId="169" fontId="5" fillId="0" borderId="4" xfId="0" applyNumberFormat="1" applyFont="1" applyFill="1" applyBorder="1" applyAlignment="1">
      <alignment/>
    </xf>
    <xf numFmtId="0" fontId="40" fillId="0" borderId="0" xfId="24" applyFont="1" applyBorder="1" applyAlignment="1">
      <alignment vertical="center"/>
      <protection/>
    </xf>
    <xf numFmtId="164" fontId="40" fillId="0" borderId="0" xfId="24" applyNumberFormat="1" applyFont="1" applyBorder="1" applyAlignment="1" applyProtection="1">
      <alignment horizontal="left" vertical="top"/>
      <protection/>
    </xf>
    <xf numFmtId="164" fontId="40" fillId="0" borderId="0" xfId="24" applyNumberFormat="1" applyFont="1" applyBorder="1" applyAlignment="1" applyProtection="1">
      <alignment horizontal="left" vertical="center"/>
      <protection/>
    </xf>
    <xf numFmtId="0" fontId="6" fillId="0" borderId="0" xfId="24" applyFont="1" applyAlignment="1">
      <alignment horizontal="right" wrapText="1"/>
      <protection/>
    </xf>
    <xf numFmtId="0" fontId="5" fillId="0" borderId="0" xfId="24" applyFont="1" applyAlignment="1">
      <alignment horizontal="right" wrapText="1"/>
      <protection/>
    </xf>
    <xf numFmtId="0" fontId="5" fillId="0" borderId="0" xfId="24" applyFont="1" applyFill="1" applyAlignment="1">
      <alignment horizontal="right" wrapText="1"/>
      <protection/>
    </xf>
    <xf numFmtId="0" fontId="6" fillId="0" borderId="3" xfId="24" applyFont="1" applyBorder="1" applyAlignment="1">
      <alignment horizontal="left"/>
      <protection/>
    </xf>
    <xf numFmtId="164" fontId="6" fillId="0" borderId="3" xfId="24" applyNumberFormat="1" applyFont="1" applyFill="1" applyBorder="1" applyAlignment="1" applyProtection="1" quotePrefix="1">
      <alignment horizontal="right"/>
      <protection/>
    </xf>
    <xf numFmtId="164" fontId="5" fillId="0" borderId="3" xfId="24" applyNumberFormat="1" applyFont="1" applyFill="1" applyBorder="1" applyAlignment="1" applyProtection="1" quotePrefix="1">
      <alignment horizontal="right"/>
      <protection/>
    </xf>
    <xf numFmtId="164" fontId="5" fillId="0" borderId="3" xfId="24" applyNumberFormat="1" applyFont="1" applyFill="1" applyBorder="1" applyAlignment="1" applyProtection="1">
      <alignment horizontal="right"/>
      <protection/>
    </xf>
    <xf numFmtId="173" fontId="6" fillId="0" borderId="0" xfId="24" applyNumberFormat="1" applyFont="1">
      <alignment/>
      <protection/>
    </xf>
    <xf numFmtId="173" fontId="5" fillId="0" borderId="0" xfId="24" applyNumberFormat="1" applyFont="1">
      <alignment/>
      <protection/>
    </xf>
    <xf numFmtId="173" fontId="5" fillId="0" borderId="2" xfId="24" applyNumberFormat="1" applyFont="1" applyBorder="1">
      <alignment/>
      <protection/>
    </xf>
    <xf numFmtId="37" fontId="5" fillId="0" borderId="1" xfId="24" applyNumberFormat="1" applyFont="1" applyBorder="1" applyAlignment="1">
      <alignment horizontal="left"/>
      <protection/>
    </xf>
    <xf numFmtId="37" fontId="5" fillId="0" borderId="1" xfId="24" applyNumberFormat="1" applyFont="1" applyBorder="1" applyAlignment="1">
      <alignment horizontal="left" wrapText="1"/>
      <protection/>
    </xf>
    <xf numFmtId="173" fontId="6" fillId="0" borderId="0" xfId="24" applyNumberFormat="1" applyFont="1" applyBorder="1">
      <alignment/>
      <protection/>
    </xf>
    <xf numFmtId="173" fontId="6" fillId="0" borderId="4" xfId="24" applyNumberFormat="1" applyFont="1" applyBorder="1">
      <alignment/>
      <protection/>
    </xf>
    <xf numFmtId="173" fontId="5" fillId="0" borderId="4" xfId="24" applyNumberFormat="1" applyFont="1" applyBorder="1">
      <alignment/>
      <protection/>
    </xf>
    <xf numFmtId="173" fontId="5" fillId="0" borderId="0" xfId="24" applyNumberFormat="1" applyFont="1" applyBorder="1">
      <alignment/>
      <protection/>
    </xf>
    <xf numFmtId="37" fontId="43" fillId="0" borderId="0" xfId="24" applyNumberFormat="1" applyFont="1">
      <alignment/>
      <protection/>
    </xf>
    <xf numFmtId="37" fontId="5" fillId="0" borderId="6" xfId="24" applyNumberFormat="1" applyFont="1" applyBorder="1">
      <alignment/>
      <protection/>
    </xf>
    <xf numFmtId="173" fontId="6" fillId="0" borderId="6" xfId="24" applyNumberFormat="1" applyFont="1" applyBorder="1">
      <alignment/>
      <protection/>
    </xf>
    <xf numFmtId="173" fontId="5" fillId="0" borderId="6" xfId="24" applyNumberFormat="1" applyFont="1" applyBorder="1">
      <alignment/>
      <protection/>
    </xf>
    <xf numFmtId="0" fontId="0" fillId="0" borderId="0" xfId="0" applyFont="1" applyAlignment="1">
      <alignment/>
    </xf>
    <xf numFmtId="0" fontId="40" fillId="0" borderId="0" xfId="24" applyFont="1" applyFill="1" applyBorder="1">
      <alignment/>
      <protection/>
    </xf>
    <xf numFmtId="0" fontId="40" fillId="0" borderId="0" xfId="0" applyFont="1" applyAlignment="1">
      <alignment/>
    </xf>
    <xf numFmtId="0" fontId="5" fillId="0" borderId="0" xfId="24" applyFont="1" applyBorder="1" applyAlignment="1">
      <alignment horizontal="left" vertical="center"/>
      <protection/>
    </xf>
    <xf numFmtId="0" fontId="5" fillId="0" borderId="0" xfId="24" applyFont="1" applyAlignment="1">
      <alignment horizontal="left"/>
      <protection/>
    </xf>
    <xf numFmtId="0" fontId="6" fillId="0" borderId="0" xfId="24" applyFont="1" applyAlignment="1">
      <alignment horizontal="right"/>
      <protection/>
    </xf>
    <xf numFmtId="0" fontId="5" fillId="0" borderId="0" xfId="24" applyFont="1" applyAlignment="1" quotePrefix="1">
      <alignment horizontal="right"/>
      <protection/>
    </xf>
    <xf numFmtId="164" fontId="6" fillId="0" borderId="1" xfId="24" applyNumberFormat="1" applyFont="1" applyFill="1" applyBorder="1" applyAlignment="1" applyProtection="1" quotePrefix="1">
      <alignment horizontal="right"/>
      <protection/>
    </xf>
    <xf numFmtId="164" fontId="5" fillId="0" borderId="1" xfId="24" applyNumberFormat="1" applyFont="1" applyFill="1" applyBorder="1" applyAlignment="1" applyProtection="1" quotePrefix="1">
      <alignment horizontal="right"/>
      <protection/>
    </xf>
    <xf numFmtId="164" fontId="5" fillId="0" borderId="1" xfId="24" applyNumberFormat="1" applyFont="1" applyFill="1" applyBorder="1" applyAlignment="1" applyProtection="1">
      <alignment horizontal="right"/>
      <protection/>
    </xf>
    <xf numFmtId="0" fontId="5" fillId="0" borderId="4" xfId="24" applyFont="1" applyBorder="1" applyAlignment="1">
      <alignment horizontal="left"/>
      <protection/>
    </xf>
    <xf numFmtId="37" fontId="5" fillId="0" borderId="0" xfId="24" applyNumberFormat="1" applyFont="1" applyFill="1" applyAlignment="1">
      <alignment horizontal="right"/>
      <protection/>
    </xf>
    <xf numFmtId="37" fontId="5" fillId="0" borderId="4" xfId="24" applyNumberFormat="1" applyFont="1" applyBorder="1" applyAlignment="1">
      <alignment horizontal="left"/>
      <protection/>
    </xf>
    <xf numFmtId="171" fontId="6" fillId="0" borderId="4" xfId="0" applyNumberFormat="1" applyFont="1" applyBorder="1" applyAlignment="1">
      <alignment horizontal="right"/>
    </xf>
    <xf numFmtId="37" fontId="5" fillId="0" borderId="4" xfId="24" applyNumberFormat="1" applyFont="1" applyBorder="1" applyAlignment="1">
      <alignment horizontal="right"/>
      <protection/>
    </xf>
    <xf numFmtId="171" fontId="5" fillId="0" borderId="4" xfId="0" applyNumberFormat="1" applyFont="1" applyBorder="1" applyAlignment="1">
      <alignment horizontal="right"/>
    </xf>
    <xf numFmtId="171" fontId="6" fillId="0" borderId="0" xfId="24" applyNumberFormat="1" applyFont="1" applyAlignment="1">
      <alignment horizontal="right"/>
      <protection/>
    </xf>
    <xf numFmtId="171" fontId="5" fillId="0" borderId="0" xfId="24" applyNumberFormat="1" applyFont="1" applyFill="1" applyAlignment="1">
      <alignment horizontal="right"/>
      <protection/>
    </xf>
    <xf numFmtId="171" fontId="5" fillId="0" borderId="0" xfId="0" applyNumberFormat="1" applyFont="1" applyAlignment="1">
      <alignment horizontal="right"/>
    </xf>
    <xf numFmtId="171" fontId="5" fillId="0" borderId="0" xfId="24" applyNumberFormat="1" applyFont="1" applyAlignment="1">
      <alignment horizontal="right"/>
      <protection/>
    </xf>
    <xf numFmtId="171" fontId="6" fillId="0" borderId="1" xfId="0" applyNumberFormat="1" applyFont="1" applyBorder="1" applyAlignment="1">
      <alignment horizontal="right"/>
    </xf>
    <xf numFmtId="0" fontId="0" fillId="0" borderId="1" xfId="0" applyFont="1" applyBorder="1" applyAlignment="1">
      <alignment/>
    </xf>
    <xf numFmtId="171" fontId="5" fillId="0" borderId="1" xfId="0" applyNumberFormat="1" applyFont="1" applyBorder="1" applyAlignment="1">
      <alignment horizontal="right"/>
    </xf>
    <xf numFmtId="0" fontId="0" fillId="0" borderId="0" xfId="0" applyBorder="1" applyAlignment="1">
      <alignment/>
    </xf>
    <xf numFmtId="0" fontId="39" fillId="0" borderId="0" xfId="24" applyFont="1" applyFill="1" applyBorder="1">
      <alignment/>
      <protection/>
    </xf>
    <xf numFmtId="164" fontId="5" fillId="0" borderId="0" xfId="24" applyNumberFormat="1" applyFont="1" applyBorder="1" applyAlignment="1" applyProtection="1">
      <alignment horizontal="left" vertical="justify" wrapText="1"/>
      <protection/>
    </xf>
    <xf numFmtId="37" fontId="5" fillId="0" borderId="0" xfId="24" applyNumberFormat="1" applyFont="1" applyFill="1" applyAlignment="1">
      <alignment horizontal="left" wrapText="1"/>
      <protection/>
    </xf>
    <xf numFmtId="37" fontId="5" fillId="2" borderId="0" xfId="24" applyNumberFormat="1" applyFont="1" applyFill="1" applyAlignment="1">
      <alignment horizontal="left" wrapText="1"/>
      <protection/>
    </xf>
    <xf numFmtId="37" fontId="5" fillId="0" borderId="0" xfId="24" applyNumberFormat="1" applyFont="1" applyFill="1" applyAlignment="1">
      <alignment/>
      <protection/>
    </xf>
    <xf numFmtId="37" fontId="5" fillId="0" borderId="0" xfId="24" applyNumberFormat="1" applyFont="1" applyBorder="1" applyAlignment="1">
      <alignment/>
      <protection/>
    </xf>
    <xf numFmtId="37" fontId="5" fillId="0" borderId="0" xfId="24" applyNumberFormat="1" applyFont="1" applyFill="1" applyAlignment="1">
      <alignment wrapText="1"/>
      <protection/>
    </xf>
    <xf numFmtId="37" fontId="5" fillId="0" borderId="0" xfId="24" applyNumberFormat="1" applyFont="1" applyFill="1" applyBorder="1" applyAlignment="1">
      <alignment horizontal="left" wrapText="1"/>
      <protection/>
    </xf>
    <xf numFmtId="37" fontId="5" fillId="0" borderId="1" xfId="24" applyNumberFormat="1" applyFont="1" applyBorder="1" applyAlignment="1">
      <alignment horizontal="right" wrapText="1"/>
      <protection/>
    </xf>
    <xf numFmtId="182" fontId="15" fillId="0" borderId="0" xfId="0" applyNumberFormat="1" applyFont="1" applyAlignment="1">
      <alignment horizontal="right" vertical="top"/>
    </xf>
    <xf numFmtId="0" fontId="15" fillId="0" borderId="0" xfId="24" applyFont="1" applyAlignment="1">
      <alignment vertical="top" wrapText="1"/>
      <protection/>
    </xf>
    <xf numFmtId="167" fontId="15" fillId="0" borderId="1" xfId="22" applyNumberFormat="1" applyFont="1" applyBorder="1" applyAlignment="1">
      <alignment horizontal="right"/>
      <protection/>
    </xf>
    <xf numFmtId="167" fontId="18" fillId="0" borderId="0" xfId="22" applyNumberFormat="1" applyFont="1" applyBorder="1" applyAlignment="1">
      <alignment horizontal="right"/>
      <protection/>
    </xf>
    <xf numFmtId="186" fontId="18" fillId="0" borderId="3" xfId="24" applyNumberFormat="1" applyFont="1" applyFill="1" applyBorder="1" applyAlignment="1">
      <alignment/>
      <protection/>
    </xf>
    <xf numFmtId="186" fontId="15" fillId="0" borderId="3" xfId="24" applyNumberFormat="1" applyFont="1" applyFill="1" applyBorder="1" applyAlignment="1">
      <alignment/>
      <protection/>
    </xf>
    <xf numFmtId="180" fontId="18" fillId="0" borderId="0" xfId="24" applyNumberFormat="1" applyFont="1" applyFill="1" applyBorder="1" applyAlignment="1">
      <alignment/>
      <protection/>
    </xf>
    <xf numFmtId="180" fontId="15" fillId="0" borderId="0" xfId="24" applyNumberFormat="1" applyFont="1" applyFill="1" applyBorder="1" applyAlignment="1">
      <alignment/>
      <protection/>
    </xf>
    <xf numFmtId="187" fontId="18" fillId="0" borderId="0" xfId="24" applyNumberFormat="1" applyFont="1" applyFill="1" applyBorder="1" applyAlignment="1">
      <alignment horizontal="right" vertical="center"/>
      <protection/>
    </xf>
    <xf numFmtId="187" fontId="15" fillId="0" borderId="0" xfId="24" applyNumberFormat="1" applyFont="1" applyFill="1" applyBorder="1" applyAlignment="1">
      <alignment horizontal="right" vertical="center"/>
      <protection/>
    </xf>
    <xf numFmtId="187" fontId="15" fillId="3" borderId="0" xfId="24" applyNumberFormat="1" applyFont="1" applyFill="1" applyBorder="1" applyAlignment="1">
      <alignment horizontal="right" vertical="center"/>
      <protection/>
    </xf>
    <xf numFmtId="187" fontId="18" fillId="3" borderId="0" xfId="24" applyNumberFormat="1" applyFont="1" applyFill="1" applyBorder="1" applyAlignment="1">
      <alignment horizontal="right" vertical="center"/>
      <protection/>
    </xf>
    <xf numFmtId="187" fontId="18" fillId="0" borderId="2" xfId="24" applyNumberFormat="1" applyFont="1" applyFill="1" applyBorder="1" applyAlignment="1">
      <alignment horizontal="right" vertical="center"/>
      <protection/>
    </xf>
    <xf numFmtId="187" fontId="15" fillId="0" borderId="2" xfId="24" applyNumberFormat="1" applyFont="1" applyFill="1" applyBorder="1" applyAlignment="1">
      <alignment horizontal="right" vertical="center"/>
      <protection/>
    </xf>
    <xf numFmtId="0" fontId="18" fillId="0" borderId="0" xfId="21" applyFont="1">
      <alignment/>
      <protection/>
    </xf>
    <xf numFmtId="0" fontId="15" fillId="0" borderId="0" xfId="21" applyFont="1">
      <alignment/>
      <protection/>
    </xf>
    <xf numFmtId="0" fontId="18" fillId="0" borderId="0" xfId="21" applyFont="1" applyBorder="1">
      <alignment/>
      <protection/>
    </xf>
    <xf numFmtId="0" fontId="15" fillId="0" borderId="0" xfId="21" applyFont="1" applyBorder="1">
      <alignment/>
      <protection/>
    </xf>
    <xf numFmtId="187" fontId="18" fillId="3" borderId="4" xfId="24" applyNumberFormat="1" applyFont="1" applyFill="1" applyBorder="1" applyAlignment="1">
      <alignment horizontal="right" vertical="center"/>
      <protection/>
    </xf>
    <xf numFmtId="187" fontId="15" fillId="0" borderId="4" xfId="24" applyNumberFormat="1" applyFont="1" applyFill="1" applyBorder="1" applyAlignment="1">
      <alignment horizontal="right" vertical="center"/>
      <protection/>
    </xf>
    <xf numFmtId="37" fontId="34" fillId="0" borderId="1" xfId="24" applyNumberFormat="1" applyFont="1" applyFill="1" applyBorder="1" applyAlignment="1">
      <alignment horizontal="right"/>
      <protection/>
    </xf>
    <xf numFmtId="167" fontId="15" fillId="0" borderId="0" xfId="22" applyNumberFormat="1" applyFont="1" applyBorder="1" applyAlignment="1">
      <alignment horizontal="right"/>
      <protection/>
    </xf>
    <xf numFmtId="0" fontId="15" fillId="0" borderId="4" xfId="24" applyFont="1" applyBorder="1">
      <alignment/>
      <protection/>
    </xf>
    <xf numFmtId="0" fontId="15" fillId="0" borderId="0" xfId="24" applyFont="1" applyFill="1" applyBorder="1" applyAlignment="1">
      <alignment horizontal="left"/>
      <protection/>
    </xf>
    <xf numFmtId="0" fontId="0" fillId="0" borderId="0" xfId="23" applyBorder="1" applyAlignment="1">
      <alignment/>
    </xf>
    <xf numFmtId="0" fontId="40" fillId="0" borderId="3" xfId="0" applyFont="1" applyBorder="1" applyAlignment="1">
      <alignment/>
    </xf>
    <xf numFmtId="164" fontId="40" fillId="0" borderId="3" xfId="24" applyNumberFormat="1" applyFont="1" applyBorder="1" applyAlignment="1" applyProtection="1">
      <alignment horizontal="left"/>
      <protection/>
    </xf>
    <xf numFmtId="0" fontId="5" fillId="0" borderId="0" xfId="24" applyFont="1" applyFill="1" applyBorder="1" applyAlignment="1">
      <alignment horizontal="right" wrapText="1"/>
      <protection/>
    </xf>
    <xf numFmtId="164" fontId="5" fillId="0" borderId="0" xfId="24" applyNumberFormat="1" applyFont="1" applyFill="1" applyBorder="1" applyAlignment="1" applyProtection="1">
      <alignment horizontal="right"/>
      <protection/>
    </xf>
    <xf numFmtId="37" fontId="43" fillId="0" borderId="0" xfId="24" applyNumberFormat="1" applyFont="1" applyBorder="1">
      <alignment/>
      <protection/>
    </xf>
    <xf numFmtId="9" fontId="15" fillId="0" borderId="1" xfId="0" applyNumberFormat="1" applyFont="1" applyBorder="1" applyAlignment="1">
      <alignment horizontal="right" vertical="top" wrapText="1"/>
    </xf>
    <xf numFmtId="165" fontId="15" fillId="0" borderId="0" xfId="25" applyNumberFormat="1" applyFont="1" applyFill="1" applyAlignment="1">
      <alignment horizontal="right" vertical="top"/>
    </xf>
    <xf numFmtId="165" fontId="15" fillId="0" borderId="1" xfId="25" applyNumberFormat="1" applyFont="1" applyFill="1" applyBorder="1" applyAlignment="1">
      <alignment horizontal="right" vertical="top"/>
    </xf>
    <xf numFmtId="0" fontId="15" fillId="0" borderId="0" xfId="0" applyFont="1" applyAlignment="1">
      <alignment horizontal="justify" vertical="top"/>
    </xf>
    <xf numFmtId="0" fontId="15" fillId="0" borderId="0" xfId="0" applyFont="1" applyBorder="1" applyAlignment="1">
      <alignment horizontal="justify" vertical="top"/>
    </xf>
    <xf numFmtId="0" fontId="15" fillId="0" borderId="1" xfId="0" applyFont="1" applyBorder="1" applyAlignment="1">
      <alignment horizontal="justify" vertical="top"/>
    </xf>
    <xf numFmtId="0" fontId="25" fillId="0" borderId="0" xfId="0" applyFont="1" applyBorder="1" applyAlignment="1">
      <alignment vertical="top"/>
    </xf>
    <xf numFmtId="49" fontId="15" fillId="0" borderId="0" xfId="0" applyNumberFormat="1" applyFont="1" applyBorder="1" applyAlignment="1">
      <alignment vertical="top"/>
    </xf>
    <xf numFmtId="171" fontId="18" fillId="0" borderId="0" xfId="0" applyNumberFormat="1" applyFont="1" applyBorder="1" applyAlignment="1">
      <alignment horizontal="center" wrapText="1"/>
    </xf>
    <xf numFmtId="0" fontId="18" fillId="0" borderId="0" xfId="0" applyFont="1" applyAlignment="1">
      <alignment horizontal="right" wrapText="1"/>
    </xf>
    <xf numFmtId="49" fontId="18" fillId="0" borderId="0" xfId="0" applyNumberFormat="1" applyFont="1" applyAlignment="1">
      <alignment horizontal="right" wrapText="1"/>
    </xf>
    <xf numFmtId="171" fontId="18" fillId="0" borderId="0" xfId="0" applyNumberFormat="1" applyFont="1" applyBorder="1" applyAlignment="1">
      <alignment horizontal="right" wrapText="1"/>
    </xf>
    <xf numFmtId="49" fontId="18" fillId="0" borderId="0" xfId="0" applyNumberFormat="1" applyFont="1" applyBorder="1" applyAlignment="1">
      <alignment vertical="top"/>
    </xf>
    <xf numFmtId="0" fontId="18" fillId="0" borderId="1" xfId="0" applyFont="1" applyBorder="1" applyAlignment="1">
      <alignment horizontal="center"/>
    </xf>
    <xf numFmtId="0" fontId="18" fillId="0" borderId="1" xfId="0" applyFont="1" applyBorder="1" applyAlignment="1">
      <alignment horizontal="right"/>
    </xf>
    <xf numFmtId="49" fontId="18" fillId="0" borderId="1" xfId="0" applyNumberFormat="1" applyFont="1" applyBorder="1" applyAlignment="1">
      <alignment horizontal="right"/>
    </xf>
    <xf numFmtId="49" fontId="18" fillId="0" borderId="1" xfId="0" applyNumberFormat="1" applyFont="1" applyBorder="1" applyAlignment="1">
      <alignment horizontal="center"/>
    </xf>
    <xf numFmtId="49" fontId="18" fillId="0" borderId="1" xfId="0" applyNumberFormat="1" applyFont="1" applyBorder="1" applyAlignment="1">
      <alignment vertical="top"/>
    </xf>
    <xf numFmtId="171" fontId="18" fillId="0" borderId="0" xfId="0" applyNumberFormat="1" applyFont="1" applyAlignment="1">
      <alignment horizontal="right" vertical="top"/>
    </xf>
    <xf numFmtId="9" fontId="18" fillId="0" borderId="0" xfId="0" applyNumberFormat="1" applyFont="1" applyAlignment="1">
      <alignment vertical="top"/>
    </xf>
    <xf numFmtId="171" fontId="18" fillId="0" borderId="1" xfId="0" applyNumberFormat="1" applyFont="1" applyBorder="1" applyAlignment="1">
      <alignment vertical="top"/>
    </xf>
    <xf numFmtId="9" fontId="18" fillId="0" borderId="0" xfId="0" applyNumberFormat="1" applyFont="1" applyBorder="1" applyAlignment="1">
      <alignment vertical="top"/>
    </xf>
    <xf numFmtId="49" fontId="15" fillId="0" borderId="4" xfId="0" applyNumberFormat="1" applyFont="1" applyBorder="1" applyAlignment="1">
      <alignment vertical="top"/>
    </xf>
    <xf numFmtId="171" fontId="18" fillId="0" borderId="4" xfId="0" applyNumberFormat="1" applyFont="1" applyBorder="1" applyAlignment="1">
      <alignment vertical="top"/>
    </xf>
    <xf numFmtId="171" fontId="18" fillId="0" borderId="4" xfId="0" applyNumberFormat="1" applyFont="1" applyBorder="1" applyAlignment="1">
      <alignment horizontal="right" vertical="top"/>
    </xf>
    <xf numFmtId="9" fontId="18" fillId="0" borderId="4" xfId="0" applyNumberFormat="1" applyFont="1" applyBorder="1" applyAlignment="1">
      <alignment vertical="top"/>
    </xf>
    <xf numFmtId="171" fontId="10" fillId="0" borderId="0" xfId="0" applyNumberFormat="1" applyFont="1" applyFill="1" applyBorder="1" applyAlignment="1">
      <alignment vertical="top"/>
    </xf>
    <xf numFmtId="171" fontId="15" fillId="0" borderId="0" xfId="0" applyNumberFormat="1" applyFont="1" applyFill="1" applyBorder="1" applyAlignment="1">
      <alignment vertical="top"/>
    </xf>
    <xf numFmtId="182" fontId="15" fillId="0" borderId="1" xfId="0" applyNumberFormat="1" applyFont="1" applyBorder="1" applyAlignment="1">
      <alignment vertical="top"/>
    </xf>
    <xf numFmtId="171" fontId="15" fillId="0" borderId="4" xfId="0" applyNumberFormat="1" applyFont="1" applyBorder="1" applyAlignment="1">
      <alignment vertical="top"/>
    </xf>
    <xf numFmtId="182" fontId="15" fillId="0" borderId="4" xfId="0" applyNumberFormat="1" applyFont="1" applyBorder="1" applyAlignment="1">
      <alignment vertical="top"/>
    </xf>
    <xf numFmtId="171" fontId="15" fillId="0" borderId="0" xfId="0" applyNumberFormat="1" applyFont="1" applyBorder="1" applyAlignment="1">
      <alignment horizontal="right" vertical="top"/>
    </xf>
    <xf numFmtId="182" fontId="15" fillId="0" borderId="0" xfId="0" applyNumberFormat="1" applyFont="1" applyBorder="1" applyAlignment="1">
      <alignment vertical="top"/>
    </xf>
    <xf numFmtId="171" fontId="15" fillId="0" borderId="4" xfId="0" applyNumberFormat="1" applyFont="1" applyBorder="1" applyAlignment="1">
      <alignment horizontal="right" vertical="top"/>
    </xf>
    <xf numFmtId="49" fontId="25" fillId="0" borderId="4" xfId="0" applyNumberFormat="1" applyFont="1" applyBorder="1" applyAlignment="1">
      <alignment vertical="top"/>
    </xf>
    <xf numFmtId="0" fontId="15" fillId="0" borderId="4" xfId="0" applyFont="1" applyBorder="1" applyAlignment="1">
      <alignment vertical="top"/>
    </xf>
    <xf numFmtId="37" fontId="5" fillId="0" borderId="0" xfId="24" applyNumberFormat="1" applyFont="1" applyBorder="1" applyAlignment="1" applyProtection="1">
      <alignment horizontal="left" vertical="center"/>
      <protection/>
    </xf>
    <xf numFmtId="0" fontId="0" fillId="0" borderId="0" xfId="0" applyAlignment="1">
      <alignment vertical="center"/>
    </xf>
    <xf numFmtId="187" fontId="6" fillId="0" borderId="0" xfId="24" applyNumberFormat="1" applyFont="1" applyFill="1" applyBorder="1" applyAlignment="1">
      <alignment horizontal="right" vertical="center"/>
      <protection/>
    </xf>
    <xf numFmtId="187" fontId="5" fillId="0" borderId="0" xfId="24" applyNumberFormat="1" applyFont="1" applyFill="1" applyBorder="1" applyAlignment="1">
      <alignment horizontal="right" vertical="center"/>
      <protection/>
    </xf>
    <xf numFmtId="37" fontId="5" fillId="0" borderId="0" xfId="24" applyNumberFormat="1" applyFont="1" applyAlignment="1">
      <alignment vertical="center"/>
      <protection/>
    </xf>
    <xf numFmtId="0" fontId="5" fillId="0" borderId="0" xfId="24" applyFont="1" applyAlignment="1">
      <alignment horizontal="right" vertical="center"/>
      <protection/>
    </xf>
    <xf numFmtId="0" fontId="5" fillId="0" borderId="0" xfId="24" applyFont="1" applyAlignment="1">
      <alignment vertical="center"/>
      <protection/>
    </xf>
    <xf numFmtId="0" fontId="5" fillId="0" borderId="4" xfId="24" applyFont="1" applyFill="1" applyBorder="1" applyAlignment="1">
      <alignment vertical="center"/>
      <protection/>
    </xf>
    <xf numFmtId="187" fontId="6" fillId="0" borderId="4" xfId="24" applyNumberFormat="1" applyFont="1" applyFill="1" applyBorder="1" applyAlignment="1">
      <alignment horizontal="right" vertical="center"/>
      <protection/>
    </xf>
    <xf numFmtId="187" fontId="5" fillId="0" borderId="4" xfId="24" applyNumberFormat="1" applyFont="1" applyFill="1" applyBorder="1" applyAlignment="1">
      <alignment horizontal="right" vertical="center"/>
      <protection/>
    </xf>
    <xf numFmtId="37" fontId="5" fillId="0" borderId="0" xfId="24" applyNumberFormat="1" applyFont="1" applyAlignment="1">
      <alignment horizontal="right" vertical="center"/>
      <protection/>
    </xf>
    <xf numFmtId="37" fontId="5" fillId="0" borderId="0" xfId="24" applyNumberFormat="1" applyFont="1" applyBorder="1" applyAlignment="1">
      <alignment vertical="center"/>
      <protection/>
    </xf>
    <xf numFmtId="173" fontId="6" fillId="0" borderId="0" xfId="24" applyNumberFormat="1" applyFont="1" applyBorder="1" applyAlignment="1">
      <alignment vertical="center"/>
      <protection/>
    </xf>
    <xf numFmtId="173" fontId="5" fillId="0" borderId="0" xfId="24" applyNumberFormat="1" applyFont="1" applyBorder="1" applyAlignment="1">
      <alignment vertical="center"/>
      <protection/>
    </xf>
    <xf numFmtId="1" fontId="18" fillId="0" borderId="0" xfId="0" applyNumberFormat="1" applyFont="1" applyAlignment="1">
      <alignment vertical="top"/>
    </xf>
    <xf numFmtId="1" fontId="18" fillId="0" borderId="1" xfId="0" applyNumberFormat="1" applyFont="1" applyBorder="1" applyAlignment="1">
      <alignment vertical="top"/>
    </xf>
    <xf numFmtId="1" fontId="18" fillId="0" borderId="4" xfId="0" applyNumberFormat="1" applyFont="1" applyBorder="1" applyAlignment="1">
      <alignment vertical="top"/>
    </xf>
    <xf numFmtId="165" fontId="18" fillId="0" borderId="4" xfId="0" applyNumberFormat="1" applyFont="1" applyBorder="1" applyAlignment="1">
      <alignment vertical="top"/>
    </xf>
    <xf numFmtId="37" fontId="5" fillId="0" borderId="1" xfId="24" applyNumberFormat="1" applyFont="1" applyBorder="1" applyAlignment="1">
      <alignment/>
      <protection/>
    </xf>
    <xf numFmtId="191" fontId="18" fillId="0" borderId="0" xfId="24" applyNumberFormat="1" applyFont="1" applyFill="1" applyBorder="1" applyAlignment="1">
      <alignment horizontal="right"/>
      <protection/>
    </xf>
    <xf numFmtId="191" fontId="15" fillId="0" borderId="0" xfId="24" applyNumberFormat="1" applyFont="1" applyFill="1" applyBorder="1" applyAlignment="1">
      <alignment horizontal="right"/>
      <protection/>
    </xf>
    <xf numFmtId="164" fontId="5" fillId="0" borderId="0" xfId="24" applyNumberFormat="1" applyFont="1" applyBorder="1" applyAlignment="1" applyProtection="1">
      <alignment horizontal="left" vertical="top" wrapText="1"/>
      <protection/>
    </xf>
    <xf numFmtId="37" fontId="5" fillId="0" borderId="0" xfId="24" applyNumberFormat="1" applyFont="1" applyFill="1" applyAlignment="1">
      <alignment vertical="center" wrapText="1"/>
      <protection/>
    </xf>
    <xf numFmtId="164" fontId="18" fillId="0" borderId="0" xfId="24" applyNumberFormat="1" applyFont="1" applyFill="1" applyBorder="1" applyAlignment="1" applyProtection="1">
      <alignment horizontal="right" wrapText="1"/>
      <protection/>
    </xf>
    <xf numFmtId="37" fontId="15" fillId="0" borderId="0" xfId="24" applyNumberFormat="1" applyFont="1" applyFill="1" applyBorder="1" applyAlignment="1">
      <alignment horizontal="right" wrapText="1"/>
      <protection/>
    </xf>
    <xf numFmtId="165" fontId="18" fillId="0" borderId="0" xfId="0" applyNumberFormat="1" applyFont="1" applyAlignment="1">
      <alignment horizontal="right" vertical="top"/>
    </xf>
    <xf numFmtId="169" fontId="6" fillId="0" borderId="0" xfId="22" applyNumberFormat="1" applyFont="1" applyAlignment="1">
      <alignment horizontal="right"/>
      <protection/>
    </xf>
    <xf numFmtId="169" fontId="6" fillId="0" borderId="3" xfId="22" applyNumberFormat="1" applyFont="1" applyBorder="1" applyAlignment="1">
      <alignment horizontal="right"/>
      <protection/>
    </xf>
    <xf numFmtId="169" fontId="6" fillId="0" borderId="1" xfId="22" applyNumberFormat="1" applyFont="1" applyBorder="1" applyAlignment="1">
      <alignment horizontal="right"/>
      <protection/>
    </xf>
    <xf numFmtId="169" fontId="5" fillId="0" borderId="0" xfId="22" applyNumberFormat="1" applyFont="1" applyAlignment="1">
      <alignment horizontal="right"/>
      <protection/>
    </xf>
    <xf numFmtId="169" fontId="5" fillId="0" borderId="1" xfId="22" applyNumberFormat="1" applyFont="1" applyBorder="1" applyAlignment="1">
      <alignment horizontal="right"/>
      <protection/>
    </xf>
    <xf numFmtId="169" fontId="5" fillId="0" borderId="3" xfId="22" applyNumberFormat="1" applyFont="1" applyBorder="1" applyAlignment="1">
      <alignment horizontal="right"/>
      <protection/>
    </xf>
    <xf numFmtId="169" fontId="6" fillId="0" borderId="2" xfId="22" applyNumberFormat="1" applyFont="1" applyBorder="1" applyAlignment="1">
      <alignment horizontal="right"/>
      <protection/>
    </xf>
    <xf numFmtId="169" fontId="5" fillId="0" borderId="2" xfId="22" applyNumberFormat="1" applyFont="1" applyBorder="1" applyAlignment="1">
      <alignment horizontal="right"/>
      <protection/>
    </xf>
    <xf numFmtId="169" fontId="5" fillId="0" borderId="4" xfId="22" applyNumberFormat="1" applyFont="1" applyBorder="1" applyAlignment="1">
      <alignment horizontal="right"/>
      <protection/>
    </xf>
    <xf numFmtId="169" fontId="6" fillId="0" borderId="4" xfId="22" applyNumberFormat="1" applyFont="1" applyBorder="1" applyAlignment="1">
      <alignment horizontal="right"/>
      <protection/>
    </xf>
    <xf numFmtId="193" fontId="18" fillId="0" borderId="0" xfId="24" applyNumberFormat="1" applyFont="1" applyFill="1" applyBorder="1" applyAlignment="1">
      <alignment horizontal="right"/>
      <protection/>
    </xf>
    <xf numFmtId="193" fontId="15" fillId="0" borderId="0" xfId="24" applyNumberFormat="1" applyFont="1" applyFill="1" applyBorder="1" applyAlignment="1">
      <alignment horizontal="right"/>
      <protection/>
    </xf>
    <xf numFmtId="193" fontId="18" fillId="0" borderId="3" xfId="24" applyNumberFormat="1" applyFont="1" applyFill="1" applyBorder="1" applyAlignment="1">
      <alignment horizontal="right"/>
      <protection/>
    </xf>
    <xf numFmtId="193" fontId="15" fillId="0" borderId="3" xfId="24" applyNumberFormat="1" applyFont="1" applyFill="1" applyBorder="1" applyAlignment="1">
      <alignment horizontal="right"/>
      <protection/>
    </xf>
    <xf numFmtId="164" fontId="9" fillId="0" borderId="0" xfId="24" applyNumberFormat="1" applyFont="1" applyBorder="1" applyAlignment="1" applyProtection="1">
      <alignment horizontal="left"/>
      <protection/>
    </xf>
    <xf numFmtId="0" fontId="9" fillId="0" borderId="0" xfId="24" applyFont="1" applyAlignment="1">
      <alignment horizontal="right" wrapText="1"/>
      <protection/>
    </xf>
    <xf numFmtId="37" fontId="27" fillId="0" borderId="0" xfId="24" applyNumberFormat="1" applyFont="1" applyAlignment="1">
      <alignment horizontal="right" wrapText="1"/>
      <protection/>
    </xf>
    <xf numFmtId="0" fontId="27" fillId="0" borderId="0" xfId="24" applyFont="1" applyAlignment="1">
      <alignment horizontal="right" wrapText="1"/>
      <protection/>
    </xf>
    <xf numFmtId="49" fontId="9" fillId="0" borderId="3" xfId="23" applyNumberFormat="1" applyFont="1" applyBorder="1" applyAlignment="1">
      <alignment vertical="top"/>
    </xf>
    <xf numFmtId="164" fontId="9" fillId="0" borderId="3" xfId="24" applyNumberFormat="1" applyFont="1" applyBorder="1" applyAlignment="1" applyProtection="1">
      <alignment horizontal="right"/>
      <protection/>
    </xf>
    <xf numFmtId="164" fontId="27" fillId="0" borderId="3" xfId="24" applyNumberFormat="1" applyFont="1" applyBorder="1" applyAlignment="1" applyProtection="1">
      <alignment horizontal="right"/>
      <protection/>
    </xf>
    <xf numFmtId="37" fontId="27" fillId="0" borderId="0" xfId="24" applyNumberFormat="1" applyFont="1">
      <alignment/>
      <protection/>
    </xf>
    <xf numFmtId="169" fontId="9" fillId="0" borderId="0" xfId="24" applyNumberFormat="1" applyFont="1" applyBorder="1" applyProtection="1">
      <alignment/>
      <protection/>
    </xf>
    <xf numFmtId="169" fontId="27" fillId="0" borderId="0" xfId="24" applyNumberFormat="1" applyFont="1" applyBorder="1" applyProtection="1">
      <alignment/>
      <protection/>
    </xf>
    <xf numFmtId="164" fontId="9" fillId="0" borderId="0" xfId="24" applyNumberFormat="1" applyFont="1" applyBorder="1" applyProtection="1">
      <alignment/>
      <protection/>
    </xf>
    <xf numFmtId="169" fontId="9" fillId="0" borderId="0" xfId="24" applyNumberFormat="1" applyFont="1" applyAlignment="1">
      <alignment horizontal="right"/>
      <protection/>
    </xf>
    <xf numFmtId="169" fontId="27" fillId="0" borderId="0" xfId="24" applyNumberFormat="1" applyFont="1" applyAlignment="1">
      <alignment horizontal="right"/>
      <protection/>
    </xf>
    <xf numFmtId="0" fontId="9" fillId="0" borderId="0" xfId="24" applyFont="1" applyBorder="1" applyAlignment="1">
      <alignment horizontal="left" indent="1"/>
      <protection/>
    </xf>
    <xf numFmtId="169" fontId="9" fillId="0" borderId="0" xfId="24" applyNumberFormat="1" applyFont="1">
      <alignment/>
      <protection/>
    </xf>
    <xf numFmtId="169" fontId="27" fillId="0" borderId="0" xfId="24" applyNumberFormat="1" applyFont="1">
      <alignment/>
      <protection/>
    </xf>
    <xf numFmtId="164" fontId="9" fillId="0" borderId="0" xfId="24" applyNumberFormat="1" applyFont="1" applyBorder="1" applyAlignment="1" applyProtection="1">
      <alignment horizontal="left" indent="1"/>
      <protection/>
    </xf>
    <xf numFmtId="164" fontId="9" fillId="0" borderId="0" xfId="24" applyNumberFormat="1" applyFont="1" applyBorder="1" applyAlignment="1" applyProtection="1">
      <alignment horizontal="left" wrapText="1" indent="1"/>
      <protection/>
    </xf>
    <xf numFmtId="169" fontId="9" fillId="0" borderId="0" xfId="24" applyNumberFormat="1" applyFont="1" applyBorder="1" applyAlignment="1" applyProtection="1">
      <alignment horizontal="left" wrapText="1"/>
      <protection/>
    </xf>
    <xf numFmtId="164" fontId="9" fillId="0" borderId="0" xfId="24" applyNumberFormat="1" applyFont="1" applyBorder="1" applyAlignment="1" applyProtection="1">
      <alignment horizontal="left" wrapText="1" indent="2"/>
      <protection/>
    </xf>
    <xf numFmtId="164" fontId="9" fillId="0" borderId="1" xfId="24" applyNumberFormat="1" applyFont="1" applyBorder="1" applyAlignment="1" applyProtection="1">
      <alignment horizontal="left" wrapText="1" indent="2"/>
      <protection/>
    </xf>
    <xf numFmtId="169" fontId="9" fillId="0" borderId="1" xfId="24" applyNumberFormat="1" applyFont="1" applyBorder="1" applyProtection="1">
      <alignment/>
      <protection/>
    </xf>
    <xf numFmtId="169" fontId="9" fillId="0" borderId="1" xfId="24" applyNumberFormat="1" applyFont="1" applyBorder="1" applyAlignment="1">
      <alignment horizontal="right"/>
      <protection/>
    </xf>
    <xf numFmtId="169" fontId="27" fillId="0" borderId="1" xfId="24" applyNumberFormat="1" applyFont="1" applyBorder="1" applyAlignment="1">
      <alignment horizontal="right"/>
      <protection/>
    </xf>
    <xf numFmtId="164" fontId="9" fillId="0" borderId="1" xfId="24" applyNumberFormat="1" applyFont="1" applyBorder="1" applyAlignment="1" applyProtection="1">
      <alignment horizontal="left" indent="1"/>
      <protection/>
    </xf>
    <xf numFmtId="169" fontId="9" fillId="0" borderId="1" xfId="24" applyNumberFormat="1" applyFont="1" applyBorder="1">
      <alignment/>
      <protection/>
    </xf>
    <xf numFmtId="169" fontId="27" fillId="0" borderId="1" xfId="24" applyNumberFormat="1" applyFont="1" applyBorder="1" applyProtection="1">
      <alignment/>
      <protection/>
    </xf>
    <xf numFmtId="164" fontId="9" fillId="0" borderId="6" xfId="24" applyNumberFormat="1" applyFont="1" applyBorder="1" applyAlignment="1" applyProtection="1">
      <alignment horizontal="left" wrapText="1"/>
      <protection/>
    </xf>
    <xf numFmtId="169" fontId="9" fillId="0" borderId="0" xfId="24" applyNumberFormat="1" applyFont="1" applyBorder="1" applyAlignment="1" applyProtection="1">
      <alignment horizontal="right"/>
      <protection/>
    </xf>
    <xf numFmtId="164" fontId="9" fillId="0" borderId="0" xfId="24" applyNumberFormat="1" applyFont="1" applyBorder="1" applyAlignment="1" applyProtection="1">
      <alignment horizontal="left" wrapText="1"/>
      <protection/>
    </xf>
    <xf numFmtId="169" fontId="27" fillId="0" borderId="1" xfId="24" applyNumberFormat="1" applyFont="1" applyBorder="1" applyAlignment="1" applyProtection="1">
      <alignment horizontal="right"/>
      <protection/>
    </xf>
    <xf numFmtId="169" fontId="27" fillId="0" borderId="0" xfId="24" applyNumberFormat="1" applyFont="1" applyBorder="1" applyAlignment="1" applyProtection="1">
      <alignment horizontal="right"/>
      <protection/>
    </xf>
    <xf numFmtId="169" fontId="9" fillId="0" borderId="6" xfId="24" applyNumberFormat="1" applyFont="1" applyBorder="1" applyAlignment="1" applyProtection="1">
      <alignment horizontal="right"/>
      <protection/>
    </xf>
    <xf numFmtId="169" fontId="27" fillId="0" borderId="0" xfId="24" applyNumberFormat="1" applyFont="1" applyBorder="1" applyAlignment="1">
      <alignment horizontal="right"/>
      <protection/>
    </xf>
    <xf numFmtId="169" fontId="27" fillId="0" borderId="6" xfId="24" applyNumberFormat="1" applyFont="1" applyBorder="1" applyAlignment="1">
      <alignment horizontal="right"/>
      <protection/>
    </xf>
    <xf numFmtId="37" fontId="9" fillId="0" borderId="0" xfId="24" applyNumberFormat="1" applyFont="1">
      <alignment/>
      <protection/>
    </xf>
    <xf numFmtId="37" fontId="9" fillId="0" borderId="0" xfId="24" applyNumberFormat="1" applyFont="1" applyAlignment="1">
      <alignment wrapText="1"/>
      <protection/>
    </xf>
    <xf numFmtId="37" fontId="9" fillId="0" borderId="0" xfId="24" applyNumberFormat="1" applyFont="1" applyAlignment="1">
      <alignment horizontal="left" wrapText="1"/>
      <protection/>
    </xf>
    <xf numFmtId="169" fontId="9" fillId="0" borderId="0" xfId="24" applyNumberFormat="1" applyFont="1" applyAlignment="1">
      <alignment horizontal="left" wrapText="1"/>
      <protection/>
    </xf>
    <xf numFmtId="169" fontId="9" fillId="0" borderId="0" xfId="24" applyNumberFormat="1" applyFont="1" applyAlignment="1">
      <alignment horizontal="right" wrapText="1"/>
      <protection/>
    </xf>
    <xf numFmtId="0" fontId="9" fillId="0" borderId="0" xfId="24" applyFont="1" applyBorder="1" applyAlignment="1">
      <alignment wrapText="1"/>
      <protection/>
    </xf>
    <xf numFmtId="37" fontId="9" fillId="0" borderId="6" xfId="24" applyNumberFormat="1" applyFont="1" applyBorder="1">
      <alignment/>
      <protection/>
    </xf>
    <xf numFmtId="169" fontId="9" fillId="0" borderId="6" xfId="24" applyNumberFormat="1" applyFont="1" applyBorder="1" applyAlignment="1">
      <alignment horizontal="right"/>
      <protection/>
    </xf>
    <xf numFmtId="0" fontId="9" fillId="0" borderId="0" xfId="23" applyFont="1" applyBorder="1" applyAlignment="1">
      <alignment/>
    </xf>
    <xf numFmtId="169" fontId="9" fillId="0" borderId="0" xfId="24" applyNumberFormat="1" applyFont="1" applyBorder="1">
      <alignment/>
      <protection/>
    </xf>
    <xf numFmtId="37" fontId="9" fillId="0" borderId="4" xfId="24" applyNumberFormat="1" applyFont="1" applyBorder="1">
      <alignment/>
      <protection/>
    </xf>
    <xf numFmtId="169" fontId="9" fillId="0" borderId="4" xfId="24" applyNumberFormat="1" applyFont="1" applyBorder="1">
      <alignment/>
      <protection/>
    </xf>
    <xf numFmtId="169" fontId="27" fillId="0" borderId="4" xfId="24" applyNumberFormat="1" applyFont="1" applyBorder="1" applyAlignment="1">
      <alignment horizontal="right"/>
      <protection/>
    </xf>
    <xf numFmtId="164" fontId="27" fillId="0" borderId="0" xfId="24" applyNumberFormat="1" applyFont="1" applyBorder="1" applyAlignment="1" applyProtection="1">
      <alignment horizontal="right"/>
      <protection/>
    </xf>
    <xf numFmtId="49" fontId="9" fillId="0" borderId="0" xfId="23" applyNumberFormat="1" applyFont="1" applyAlignment="1">
      <alignment vertical="top"/>
    </xf>
    <xf numFmtId="0" fontId="9" fillId="0" borderId="0" xfId="23" applyFont="1" applyAlignment="1">
      <alignment/>
    </xf>
    <xf numFmtId="0" fontId="0" fillId="0" borderId="4" xfId="0" applyFont="1" applyBorder="1" applyAlignment="1">
      <alignment/>
    </xf>
    <xf numFmtId="194" fontId="18" fillId="0" borderId="5" xfId="24" applyNumberFormat="1" applyFont="1" applyFill="1" applyBorder="1" applyAlignment="1">
      <alignment horizontal="right"/>
      <protection/>
    </xf>
    <xf numFmtId="168" fontId="5" fillId="0" borderId="1" xfId="22" applyNumberFormat="1" applyFont="1" applyBorder="1" applyAlignment="1">
      <alignment horizontal="right"/>
      <protection/>
    </xf>
    <xf numFmtId="187" fontId="15" fillId="3" borderId="4" xfId="24" applyNumberFormat="1" applyFont="1" applyFill="1" applyBorder="1" applyAlignment="1">
      <alignment horizontal="right" vertical="center"/>
      <protection/>
    </xf>
    <xf numFmtId="194" fontId="15" fillId="0" borderId="5" xfId="24" applyNumberFormat="1" applyFont="1" applyFill="1" applyBorder="1" applyAlignment="1">
      <alignment horizontal="right"/>
      <protection/>
    </xf>
    <xf numFmtId="181" fontId="15" fillId="0" borderId="0" xfId="22" applyNumberFormat="1" applyFont="1" applyAlignment="1">
      <alignment horizontal="right"/>
      <protection/>
    </xf>
    <xf numFmtId="177" fontId="15" fillId="0" borderId="2" xfId="22" applyNumberFormat="1" applyFont="1" applyBorder="1" applyAlignment="1">
      <alignment horizontal="right"/>
      <protection/>
    </xf>
    <xf numFmtId="177" fontId="15" fillId="0" borderId="0" xfId="22" applyNumberFormat="1" applyFont="1" applyAlignment="1">
      <alignment horizontal="right"/>
      <protection/>
    </xf>
    <xf numFmtId="177" fontId="15" fillId="0" borderId="1" xfId="22" applyNumberFormat="1" applyFont="1" applyBorder="1" applyAlignment="1">
      <alignment horizontal="right"/>
      <protection/>
    </xf>
    <xf numFmtId="177" fontId="15" fillId="0" borderId="4" xfId="22" applyNumberFormat="1" applyFont="1" applyBorder="1" applyAlignment="1">
      <alignment horizontal="right"/>
      <protection/>
    </xf>
    <xf numFmtId="169" fontId="15" fillId="0" borderId="7" xfId="22" applyNumberFormat="1" applyFont="1" applyBorder="1" applyAlignment="1">
      <alignment horizontal="right"/>
      <protection/>
    </xf>
    <xf numFmtId="167" fontId="15" fillId="0" borderId="7" xfId="22" applyNumberFormat="1" applyFont="1" applyBorder="1" applyAlignment="1">
      <alignment horizontal="right"/>
      <protection/>
    </xf>
    <xf numFmtId="37" fontId="5" fillId="0" borderId="0" xfId="24" applyNumberFormat="1" applyFont="1" applyAlignment="1">
      <alignment horizontal="left" vertical="top" wrapText="1"/>
      <protection/>
    </xf>
    <xf numFmtId="2" fontId="15" fillId="0" borderId="0" xfId="0" applyNumberFormat="1" applyFont="1" applyAlignment="1">
      <alignment horizontal="right" vertical="top"/>
    </xf>
    <xf numFmtId="179" fontId="9" fillId="0" borderId="0" xfId="15" applyNumberFormat="1" applyFont="1" applyFill="1" applyAlignment="1" quotePrefix="1">
      <alignment horizontal="right" vertical="top"/>
    </xf>
    <xf numFmtId="43" fontId="9" fillId="0" borderId="0" xfId="15" applyNumberFormat="1" applyFont="1" applyFill="1" applyAlignment="1" quotePrefix="1">
      <alignment horizontal="right" vertical="top"/>
    </xf>
    <xf numFmtId="178" fontId="9" fillId="0" borderId="0" xfId="15" applyNumberFormat="1" applyFont="1" applyFill="1" applyAlignment="1" quotePrefix="1">
      <alignment horizontal="right" vertical="top"/>
    </xf>
    <xf numFmtId="43" fontId="9" fillId="0" borderId="0" xfId="15" applyFont="1" applyFill="1" applyAlignment="1" quotePrefix="1">
      <alignment horizontal="right" vertical="top"/>
    </xf>
    <xf numFmtId="179" fontId="9" fillId="0" borderId="1" xfId="15" applyNumberFormat="1" applyFont="1" applyFill="1" applyBorder="1" applyAlignment="1" quotePrefix="1">
      <alignment horizontal="right" vertical="top"/>
    </xf>
    <xf numFmtId="43" fontId="9" fillId="0" borderId="1" xfId="15" applyNumberFormat="1" applyFont="1" applyFill="1" applyBorder="1" applyAlignment="1" quotePrefix="1">
      <alignment horizontal="right" vertical="top"/>
    </xf>
    <xf numFmtId="1" fontId="15" fillId="0" borderId="0" xfId="0" applyNumberFormat="1" applyFont="1" applyAlignment="1">
      <alignment vertical="top"/>
    </xf>
    <xf numFmtId="9" fontId="15" fillId="0" borderId="0" xfId="0" applyNumberFormat="1" applyFont="1" applyAlignment="1">
      <alignment vertical="top"/>
    </xf>
    <xf numFmtId="1" fontId="15" fillId="0" borderId="1" xfId="0" applyNumberFormat="1" applyFont="1" applyBorder="1" applyAlignment="1">
      <alignment vertical="top"/>
    </xf>
    <xf numFmtId="9" fontId="15" fillId="0" borderId="0" xfId="0" applyNumberFormat="1" applyFont="1" applyBorder="1" applyAlignment="1">
      <alignment vertical="top"/>
    </xf>
    <xf numFmtId="37" fontId="5" fillId="0" borderId="0" xfId="24" applyNumberFormat="1" applyFont="1" applyFill="1" applyBorder="1" applyAlignment="1">
      <alignment horizontal="right"/>
      <protection/>
    </xf>
    <xf numFmtId="169" fontId="5" fillId="0" borderId="1" xfId="24" applyNumberFormat="1" applyFont="1" applyBorder="1" applyAlignment="1">
      <alignment horizontal="right"/>
      <protection/>
    </xf>
    <xf numFmtId="0" fontId="0" fillId="0" borderId="0" xfId="0" applyAlignment="1">
      <alignment horizontal="justify" wrapText="1"/>
    </xf>
    <xf numFmtId="169" fontId="6" fillId="0" borderId="0" xfId="22" applyNumberFormat="1" applyFont="1" applyBorder="1" applyAlignment="1">
      <alignment horizontal="right"/>
      <protection/>
    </xf>
    <xf numFmtId="169" fontId="5" fillId="0" borderId="0" xfId="22" applyNumberFormat="1" applyFont="1" applyBorder="1" applyAlignment="1">
      <alignment horizontal="right"/>
      <protection/>
    </xf>
    <xf numFmtId="0" fontId="6" fillId="0" borderId="0" xfId="0" applyFont="1" applyFill="1" applyAlignment="1">
      <alignment/>
    </xf>
    <xf numFmtId="0" fontId="5" fillId="0" borderId="0" xfId="0" applyFont="1" applyFill="1" applyAlignment="1">
      <alignment/>
    </xf>
    <xf numFmtId="0" fontId="6" fillId="0" borderId="1" xfId="0" applyFont="1" applyFill="1" applyBorder="1" applyAlignment="1">
      <alignment/>
    </xf>
    <xf numFmtId="0" fontId="5" fillId="0" borderId="1" xfId="0" applyFont="1" applyFill="1" applyBorder="1" applyAlignment="1">
      <alignment/>
    </xf>
    <xf numFmtId="0" fontId="6" fillId="0" borderId="4" xfId="0" applyFont="1" applyFill="1" applyBorder="1" applyAlignment="1">
      <alignment/>
    </xf>
    <xf numFmtId="0" fontId="6" fillId="0" borderId="0" xfId="24" applyFont="1" applyFill="1" applyBorder="1" applyAlignment="1">
      <alignment horizontal="right" wrapText="1"/>
      <protection/>
    </xf>
    <xf numFmtId="0" fontId="5" fillId="0" borderId="0" xfId="0" applyFont="1" applyFill="1" applyBorder="1" applyAlignment="1">
      <alignment horizontal="right" wrapText="1"/>
    </xf>
    <xf numFmtId="0" fontId="6" fillId="0" borderId="0" xfId="0" applyFont="1" applyFill="1" applyBorder="1" applyAlignment="1">
      <alignment/>
    </xf>
    <xf numFmtId="0" fontId="5" fillId="0" borderId="0" xfId="0" applyFont="1" applyFill="1" applyBorder="1" applyAlignment="1">
      <alignment/>
    </xf>
    <xf numFmtId="171" fontId="6" fillId="0" borderId="0" xfId="0" applyNumberFormat="1" applyFont="1" applyFill="1" applyBorder="1" applyAlignment="1">
      <alignment/>
    </xf>
    <xf numFmtId="171" fontId="5" fillId="0" borderId="0" xfId="0" applyNumberFormat="1" applyFont="1" applyFill="1" applyBorder="1" applyAlignment="1">
      <alignment/>
    </xf>
    <xf numFmtId="0" fontId="6" fillId="0" borderId="1" xfId="24" applyFont="1" applyFill="1" applyBorder="1" applyAlignment="1">
      <alignment horizontal="right" wrapText="1"/>
      <protection/>
    </xf>
    <xf numFmtId="171" fontId="6" fillId="0" borderId="2" xfId="0" applyNumberFormat="1" applyFont="1" applyFill="1" applyBorder="1" applyAlignment="1">
      <alignment/>
    </xf>
    <xf numFmtId="171" fontId="5" fillId="0" borderId="2" xfId="0" applyNumberFormat="1" applyFont="1" applyFill="1" applyBorder="1" applyAlignment="1">
      <alignment/>
    </xf>
    <xf numFmtId="171" fontId="6" fillId="0" borderId="4" xfId="0" applyNumberFormat="1" applyFont="1" applyFill="1" applyBorder="1" applyAlignment="1">
      <alignment/>
    </xf>
    <xf numFmtId="171" fontId="5" fillId="0" borderId="4" xfId="0" applyNumberFormat="1" applyFont="1" applyFill="1" applyBorder="1" applyAlignment="1">
      <alignment/>
    </xf>
    <xf numFmtId="37" fontId="5" fillId="0" borderId="2" xfId="24" applyNumberFormat="1" applyFont="1" applyBorder="1" applyAlignment="1">
      <alignment/>
      <protection/>
    </xf>
    <xf numFmtId="171" fontId="5" fillId="0" borderId="3" xfId="0" applyNumberFormat="1" applyFont="1" applyFill="1" applyBorder="1" applyAlignment="1">
      <alignment/>
    </xf>
    <xf numFmtId="37" fontId="5" fillId="0" borderId="0" xfId="24" applyNumberFormat="1" applyFont="1" applyAlignment="1">
      <alignment horizontal="left" indent="1"/>
      <protection/>
    </xf>
    <xf numFmtId="0" fontId="40" fillId="0" borderId="0" xfId="0" applyFont="1" applyFill="1" applyAlignment="1">
      <alignment/>
    </xf>
    <xf numFmtId="49" fontId="15" fillId="0" borderId="0" xfId="22" applyNumberFormat="1" applyFont="1" applyBorder="1" applyAlignment="1">
      <alignment horizontal="left" indent="2"/>
      <protection/>
    </xf>
    <xf numFmtId="0" fontId="27" fillId="0" borderId="0" xfId="0" applyFont="1" applyFill="1" applyAlignment="1">
      <alignment horizontal="right"/>
    </xf>
    <xf numFmtId="0" fontId="9" fillId="0" borderId="0" xfId="0" applyFont="1" applyFill="1" applyAlignment="1">
      <alignment horizontal="right"/>
    </xf>
    <xf numFmtId="0" fontId="15" fillId="0" borderId="0" xfId="22" applyFont="1" applyAlignment="1">
      <alignment horizontal="left" indent="1"/>
      <protection/>
    </xf>
    <xf numFmtId="164" fontId="42" fillId="0" borderId="1" xfId="24" applyNumberFormat="1" applyFont="1" applyFill="1" applyBorder="1" applyProtection="1">
      <alignment/>
      <protection/>
    </xf>
    <xf numFmtId="0" fontId="15" fillId="0" borderId="0" xfId="0" applyNumberFormat="1" applyFont="1" applyAlignment="1">
      <alignment horizontal="justify" vertical="top" wrapText="1"/>
    </xf>
    <xf numFmtId="167" fontId="5" fillId="0" borderId="0" xfId="22" applyNumberFormat="1" applyFont="1" applyBorder="1" applyAlignment="1">
      <alignment horizontal="right"/>
      <protection/>
    </xf>
    <xf numFmtId="0" fontId="5" fillId="0" borderId="0" xfId="0" applyFont="1" applyAlignment="1">
      <alignment/>
    </xf>
    <xf numFmtId="0" fontId="9" fillId="0" borderId="1" xfId="0" applyFont="1" applyBorder="1" applyAlignment="1">
      <alignment/>
    </xf>
    <xf numFmtId="0" fontId="0" fillId="0" borderId="0" xfId="0" applyAlignment="1">
      <alignment horizontal="justify" vertical="top" wrapText="1"/>
    </xf>
    <xf numFmtId="37" fontId="35" fillId="0" borderId="0" xfId="24" applyNumberFormat="1" applyFont="1" applyFill="1" applyBorder="1" applyAlignment="1">
      <alignment horizontal="right" wrapText="1"/>
      <protection/>
    </xf>
    <xf numFmtId="170" fontId="34" fillId="0" borderId="0" xfId="24" applyNumberFormat="1" applyFont="1" applyFill="1" applyBorder="1">
      <alignment/>
      <protection/>
    </xf>
    <xf numFmtId="0" fontId="0" fillId="0" borderId="0" xfId="0" applyFont="1" applyAlignment="1">
      <alignment horizontal="justify" vertical="top" wrapText="1"/>
    </xf>
    <xf numFmtId="164" fontId="7" fillId="0" borderId="0" xfId="24" applyNumberFormat="1" applyFont="1" applyBorder="1" applyAlignment="1" applyProtection="1">
      <alignment vertical="top"/>
      <protection/>
    </xf>
    <xf numFmtId="0" fontId="8" fillId="0" borderId="0" xfId="24" applyFont="1" applyAlignment="1">
      <alignment vertical="top"/>
      <protection/>
    </xf>
    <xf numFmtId="0" fontId="18" fillId="0" borderId="0" xfId="24" applyFont="1" applyAlignment="1" quotePrefix="1">
      <alignment vertical="top"/>
      <protection/>
    </xf>
    <xf numFmtId="0" fontId="30" fillId="0" borderId="0" xfId="24" applyFont="1" applyAlignment="1">
      <alignment vertical="top"/>
      <protection/>
    </xf>
    <xf numFmtId="37" fontId="34" fillId="0" borderId="2" xfId="24" applyNumberFormat="1" applyFont="1" applyFill="1" applyBorder="1" applyAlignment="1" applyProtection="1">
      <alignment horizontal="justify"/>
      <protection/>
    </xf>
    <xf numFmtId="37" fontId="35" fillId="0" borderId="0" xfId="24" applyNumberFormat="1" applyFont="1" applyFill="1" applyAlignment="1" applyProtection="1">
      <alignment horizontal="justify"/>
      <protection/>
    </xf>
    <xf numFmtId="0" fontId="32" fillId="0" borderId="0" xfId="24" applyFont="1" applyAlignment="1">
      <alignment vertical="top"/>
      <protection/>
    </xf>
    <xf numFmtId="0" fontId="18" fillId="0" borderId="0" xfId="24" applyFont="1" applyAlignment="1">
      <alignment vertical="top"/>
      <protection/>
    </xf>
    <xf numFmtId="0" fontId="10" fillId="0" borderId="0" xfId="0" applyFont="1" applyFill="1" applyAlignment="1">
      <alignment horizontal="justify" vertical="top"/>
    </xf>
    <xf numFmtId="164" fontId="6" fillId="0" borderId="0" xfId="24" applyNumberFormat="1" applyFont="1" applyFill="1" applyBorder="1" applyAlignment="1" applyProtection="1">
      <alignment horizontal="right" vertical="top" wrapText="1"/>
      <protection/>
    </xf>
    <xf numFmtId="37" fontId="5" fillId="0" borderId="0" xfId="24" applyNumberFormat="1" applyFont="1" applyBorder="1" applyAlignment="1">
      <alignment horizontal="right" vertical="top" wrapText="1"/>
      <protection/>
    </xf>
    <xf numFmtId="49" fontId="15" fillId="0" borderId="0" xfId="0" applyNumberFormat="1" applyFont="1" applyAlignment="1">
      <alignment horizontal="left" vertical="top"/>
    </xf>
    <xf numFmtId="171" fontId="15" fillId="0" borderId="0" xfId="0" applyNumberFormat="1" applyFont="1" applyAlignment="1">
      <alignment horizontal="left" vertical="top"/>
    </xf>
    <xf numFmtId="0" fontId="9" fillId="0" borderId="0" xfId="0" applyFont="1" applyAlignment="1">
      <alignment horizontal="left" vertical="top"/>
    </xf>
    <xf numFmtId="171" fontId="27" fillId="0" borderId="0" xfId="0" applyNumberFormat="1" applyFont="1" applyFill="1" applyAlignment="1" quotePrefix="1">
      <alignment horizontal="right" vertical="top"/>
    </xf>
    <xf numFmtId="49" fontId="27" fillId="0" borderId="0" xfId="0" applyNumberFormat="1" applyFont="1" applyFill="1" applyAlignment="1">
      <alignment horizontal="right" vertical="top"/>
    </xf>
    <xf numFmtId="171" fontId="9" fillId="0" borderId="0" xfId="0" applyNumberFormat="1" applyFont="1" applyBorder="1" applyAlignment="1">
      <alignment horizontal="left" vertical="top"/>
    </xf>
    <xf numFmtId="0" fontId="9" fillId="0" borderId="1" xfId="0" applyFont="1" applyBorder="1" applyAlignment="1">
      <alignment horizontal="left" vertical="top"/>
    </xf>
    <xf numFmtId="0" fontId="9" fillId="0" borderId="1" xfId="0" applyFont="1" applyBorder="1" applyAlignment="1">
      <alignment horizontal="justify" vertical="top" wrapText="1"/>
    </xf>
    <xf numFmtId="0" fontId="5" fillId="0" borderId="0" xfId="0" applyFont="1" applyAlignment="1">
      <alignment horizontal="justify" vertical="top"/>
    </xf>
    <xf numFmtId="171" fontId="15" fillId="0" borderId="0" xfId="0" applyNumberFormat="1" applyFont="1" applyBorder="1" applyAlignment="1">
      <alignment horizontal="justify" vertical="top"/>
    </xf>
    <xf numFmtId="172" fontId="15" fillId="0" borderId="0" xfId="25" applyNumberFormat="1" applyFont="1" applyBorder="1" applyAlignment="1">
      <alignment horizontal="justify" vertical="top"/>
    </xf>
    <xf numFmtId="0" fontId="9" fillId="0" borderId="0" xfId="24" applyFont="1" applyAlignment="1">
      <alignment vertical="top"/>
      <protection/>
    </xf>
    <xf numFmtId="0" fontId="15" fillId="0" borderId="0" xfId="0" applyFont="1" applyBorder="1" applyAlignment="1">
      <alignment horizontal="right" vertical="top" wrapText="1"/>
    </xf>
    <xf numFmtId="0" fontId="15" fillId="0" borderId="6" xfId="24" applyFont="1" applyBorder="1" applyAlignment="1">
      <alignment horizontal="justify" vertical="top" wrapText="1"/>
      <protection/>
    </xf>
    <xf numFmtId="0" fontId="15" fillId="0" borderId="6" xfId="0" applyFont="1" applyBorder="1" applyAlignment="1">
      <alignment horizontal="justify" vertical="top"/>
    </xf>
    <xf numFmtId="0" fontId="15" fillId="0" borderId="1" xfId="24" applyFont="1" applyBorder="1" applyAlignment="1">
      <alignment horizontal="justify" vertical="top" wrapText="1"/>
      <protection/>
    </xf>
    <xf numFmtId="0" fontId="15" fillId="0" borderId="1" xfId="24" applyFont="1" applyBorder="1" applyAlignment="1">
      <alignment vertical="top"/>
      <protection/>
    </xf>
    <xf numFmtId="0" fontId="15" fillId="0" borderId="0" xfId="24" applyFont="1" applyBorder="1" applyAlignment="1">
      <alignment vertical="top"/>
      <protection/>
    </xf>
    <xf numFmtId="0" fontId="32" fillId="0" borderId="0" xfId="21" applyFont="1" applyBorder="1" applyAlignment="1">
      <alignment vertical="top"/>
      <protection/>
    </xf>
    <xf numFmtId="171" fontId="27" fillId="0" borderId="0" xfId="0" applyNumberFormat="1" applyFont="1" applyBorder="1" applyAlignment="1">
      <alignment horizontal="right" vertical="top" wrapText="1"/>
    </xf>
    <xf numFmtId="49" fontId="27" fillId="0" borderId="0" xfId="0" applyNumberFormat="1" applyFont="1" applyBorder="1" applyAlignment="1">
      <alignment horizontal="center" vertical="top" wrapText="1"/>
    </xf>
    <xf numFmtId="0" fontId="15" fillId="0" borderId="4" xfId="24" applyFont="1" applyBorder="1" applyAlignment="1">
      <alignment vertical="top"/>
      <protection/>
    </xf>
    <xf numFmtId="49" fontId="9" fillId="0" borderId="1" xfId="0" applyNumberFormat="1" applyFont="1" applyBorder="1" applyAlignment="1">
      <alignment horizontal="right"/>
    </xf>
    <xf numFmtId="171" fontId="9" fillId="0" borderId="0" xfId="0" applyNumberFormat="1" applyFont="1" applyFill="1" applyAlignment="1">
      <alignment horizontal="right"/>
    </xf>
    <xf numFmtId="0" fontId="9" fillId="0" borderId="1" xfId="0" applyFont="1" applyFill="1" applyBorder="1" applyAlignment="1">
      <alignment/>
    </xf>
    <xf numFmtId="0" fontId="27" fillId="0" borderId="1" xfId="0" applyFont="1" applyBorder="1" applyAlignment="1">
      <alignment horizontal="right"/>
    </xf>
    <xf numFmtId="0" fontId="9" fillId="0" borderId="1" xfId="0" applyFont="1" applyBorder="1" applyAlignment="1">
      <alignment horizontal="right"/>
    </xf>
    <xf numFmtId="0" fontId="34" fillId="0" borderId="0" xfId="24" applyFont="1" applyFill="1" applyAlignment="1">
      <alignment/>
      <protection/>
    </xf>
    <xf numFmtId="0" fontId="35" fillId="0" borderId="0" xfId="0" applyFont="1" applyAlignment="1">
      <alignment horizontal="center"/>
    </xf>
    <xf numFmtId="0" fontId="35" fillId="0" borderId="0" xfId="0" applyFont="1" applyAlignment="1">
      <alignment/>
    </xf>
    <xf numFmtId="37" fontId="34" fillId="0" borderId="3" xfId="24" applyNumberFormat="1" applyFont="1" applyFill="1" applyBorder="1" applyAlignment="1">
      <alignment/>
      <protection/>
    </xf>
    <xf numFmtId="0" fontId="35" fillId="0" borderId="3" xfId="24" applyFont="1" applyFill="1" applyBorder="1" applyAlignment="1">
      <alignment/>
      <protection/>
    </xf>
    <xf numFmtId="37" fontId="38" fillId="0" borderId="0" xfId="24" applyNumberFormat="1" applyFont="1" applyFill="1" applyAlignment="1" applyProtection="1">
      <alignment horizontal="right"/>
      <protection/>
    </xf>
    <xf numFmtId="37" fontId="38" fillId="0" borderId="0" xfId="24" applyNumberFormat="1" applyFont="1" applyFill="1" applyAlignment="1" applyProtection="1">
      <alignment/>
      <protection/>
    </xf>
    <xf numFmtId="37" fontId="37" fillId="0" borderId="0" xfId="24" applyNumberFormat="1" applyFont="1" applyFill="1" applyAlignment="1" applyProtection="1">
      <alignment/>
      <protection/>
    </xf>
    <xf numFmtId="37" fontId="35" fillId="0" borderId="0" xfId="24" applyNumberFormat="1" applyFont="1" applyFill="1" applyAlignment="1" applyProtection="1">
      <alignment/>
      <protection/>
    </xf>
    <xf numFmtId="0" fontId="35" fillId="0" borderId="0" xfId="24" applyFont="1" applyFill="1" applyAlignment="1">
      <alignment/>
      <protection/>
    </xf>
    <xf numFmtId="37" fontId="35" fillId="0" borderId="0" xfId="24" applyNumberFormat="1" applyFont="1" applyFill="1" applyAlignment="1" applyProtection="1">
      <alignment horizontal="right"/>
      <protection/>
    </xf>
    <xf numFmtId="37" fontId="34" fillId="0" borderId="0" xfId="24" applyNumberFormat="1" applyFont="1" applyFill="1" applyAlignment="1" applyProtection="1">
      <alignment/>
      <protection/>
    </xf>
    <xf numFmtId="37" fontId="35" fillId="0" borderId="0" xfId="24" applyNumberFormat="1" applyFont="1" applyFill="1" applyAlignment="1" applyProtection="1" quotePrefix="1">
      <alignment/>
      <protection/>
    </xf>
    <xf numFmtId="37" fontId="34" fillId="0" borderId="0" xfId="24" applyNumberFormat="1" applyFont="1" applyFill="1" applyBorder="1" applyAlignment="1" applyProtection="1">
      <alignment/>
      <protection/>
    </xf>
    <xf numFmtId="37" fontId="34" fillId="0" borderId="0" xfId="24" applyNumberFormat="1" applyFont="1" applyFill="1" applyBorder="1" applyAlignment="1" applyProtection="1">
      <alignment horizontal="right"/>
      <protection/>
    </xf>
    <xf numFmtId="0" fontId="34" fillId="0" borderId="0" xfId="24" applyFont="1" applyFill="1" applyBorder="1" applyAlignment="1">
      <alignment/>
      <protection/>
    </xf>
    <xf numFmtId="37" fontId="35" fillId="0" borderId="1" xfId="24" applyNumberFormat="1" applyFont="1" applyFill="1" applyBorder="1" applyAlignment="1" applyProtection="1">
      <alignment/>
      <protection/>
    </xf>
    <xf numFmtId="37" fontId="35" fillId="0" borderId="2" xfId="24" applyNumberFormat="1" applyFont="1" applyFill="1" applyBorder="1" applyAlignment="1" applyProtection="1">
      <alignment/>
      <protection/>
    </xf>
    <xf numFmtId="0" fontId="35" fillId="0" borderId="2" xfId="24" applyFont="1" applyFill="1" applyBorder="1" applyAlignment="1">
      <alignment/>
      <protection/>
    </xf>
    <xf numFmtId="37" fontId="35" fillId="0" borderId="0" xfId="24" applyNumberFormat="1" applyFont="1" applyFill="1" applyBorder="1" applyAlignment="1" applyProtection="1">
      <alignment/>
      <protection/>
    </xf>
    <xf numFmtId="0" fontId="35" fillId="0" borderId="0" xfId="24" applyFont="1" applyFill="1" applyBorder="1" applyAlignment="1">
      <alignment/>
      <protection/>
    </xf>
    <xf numFmtId="37" fontId="34" fillId="0" borderId="0" xfId="24" applyNumberFormat="1" applyFont="1" applyFill="1" applyAlignment="1">
      <alignment/>
      <protection/>
    </xf>
    <xf numFmtId="37" fontId="34" fillId="0" borderId="2" xfId="24" applyNumberFormat="1" applyFont="1" applyFill="1" applyBorder="1" applyAlignment="1">
      <alignment horizontal="right"/>
      <protection/>
    </xf>
    <xf numFmtId="0" fontId="34" fillId="0" borderId="0" xfId="24" applyFont="1" applyFill="1" applyBorder="1" applyAlignment="1">
      <alignment horizontal="left" indent="1"/>
      <protection/>
    </xf>
    <xf numFmtId="0" fontId="34" fillId="0" borderId="2" xfId="24" applyFont="1" applyFill="1" applyBorder="1" applyAlignment="1">
      <alignment/>
      <protection/>
    </xf>
    <xf numFmtId="37" fontId="34" fillId="0" borderId="2" xfId="15" applyNumberFormat="1" applyFont="1" applyFill="1" applyBorder="1" applyAlignment="1">
      <alignment horizontal="right"/>
    </xf>
    <xf numFmtId="37" fontId="35" fillId="0" borderId="2" xfId="15" applyNumberFormat="1" applyFont="1" applyFill="1" applyBorder="1" applyAlignment="1">
      <alignment/>
    </xf>
    <xf numFmtId="37" fontId="34" fillId="0" borderId="2" xfId="15" applyNumberFormat="1" applyFont="1" applyFill="1" applyBorder="1" applyAlignment="1">
      <alignment/>
    </xf>
    <xf numFmtId="37" fontId="35" fillId="0" borderId="0" xfId="15" applyNumberFormat="1" applyFont="1" applyFill="1" applyBorder="1" applyAlignment="1">
      <alignment/>
    </xf>
    <xf numFmtId="37" fontId="34" fillId="0" borderId="0" xfId="15" applyNumberFormat="1" applyFont="1" applyFill="1" applyBorder="1" applyAlignment="1">
      <alignment/>
    </xf>
    <xf numFmtId="37" fontId="34" fillId="0" borderId="0" xfId="24" applyNumberFormat="1" applyFont="1" applyFill="1" applyAlignment="1" applyProtection="1">
      <alignment horizontal="right"/>
      <protection/>
    </xf>
    <xf numFmtId="0" fontId="34" fillId="0" borderId="0" xfId="0" applyNumberFormat="1" applyFont="1" applyFill="1" applyBorder="1" applyAlignment="1">
      <alignment horizontal="left" vertical="center"/>
    </xf>
    <xf numFmtId="0" fontId="35" fillId="0" borderId="0" xfId="0" applyNumberFormat="1" applyFont="1" applyFill="1" applyBorder="1" applyAlignment="1">
      <alignment horizontal="left" vertical="center"/>
    </xf>
    <xf numFmtId="0" fontId="34" fillId="0" borderId="2" xfId="0" applyNumberFormat="1" applyFont="1" applyFill="1" applyBorder="1" applyAlignment="1">
      <alignment horizontal="left" vertical="center"/>
    </xf>
    <xf numFmtId="0" fontId="6" fillId="0" borderId="0" xfId="24" applyFont="1" applyFill="1" applyBorder="1" applyAlignment="1">
      <alignment/>
      <protection/>
    </xf>
    <xf numFmtId="164" fontId="6" fillId="0" borderId="1" xfId="0" applyNumberFormat="1" applyFont="1" applyFill="1" applyBorder="1" applyAlignment="1" applyProtection="1">
      <alignment horizontal="right"/>
      <protection/>
    </xf>
    <xf numFmtId="164" fontId="6" fillId="0" borderId="3" xfId="24" applyNumberFormat="1" applyFont="1" applyFill="1" applyBorder="1" applyAlignment="1" applyProtection="1">
      <alignment horizontal="right"/>
      <protection/>
    </xf>
    <xf numFmtId="164" fontId="6" fillId="0" borderId="1" xfId="24" applyNumberFormat="1" applyFont="1" applyFill="1" applyBorder="1" applyAlignment="1" applyProtection="1">
      <alignment horizontal="right"/>
      <protection/>
    </xf>
    <xf numFmtId="49" fontId="25" fillId="0" borderId="4" xfId="22" applyNumberFormat="1" applyFont="1" applyBorder="1">
      <alignment/>
      <protection/>
    </xf>
    <xf numFmtId="182" fontId="15" fillId="0" borderId="0" xfId="0" applyNumberFormat="1" applyFont="1" applyFill="1" applyAlignment="1">
      <alignment vertical="top"/>
    </xf>
    <xf numFmtId="182" fontId="15" fillId="0" borderId="0" xfId="0" applyNumberFormat="1" applyFont="1" applyFill="1" applyAlignment="1">
      <alignment horizontal="right" vertical="top"/>
    </xf>
    <xf numFmtId="166" fontId="35" fillId="0" borderId="0" xfId="15" applyNumberFormat="1" applyFont="1" applyFill="1" applyBorder="1" applyAlignment="1">
      <alignment horizontal="right"/>
    </xf>
    <xf numFmtId="166" fontId="35" fillId="0" borderId="0" xfId="15" applyNumberFormat="1" applyFont="1" applyFill="1" applyBorder="1" applyAlignment="1" applyProtection="1" quotePrefix="1">
      <alignment horizontal="right"/>
      <protection/>
    </xf>
    <xf numFmtId="166" fontId="35" fillId="0" borderId="2" xfId="15" applyNumberFormat="1" applyFont="1" applyFill="1" applyBorder="1" applyAlignment="1" applyProtection="1" quotePrefix="1">
      <alignment horizontal="right"/>
      <protection/>
    </xf>
    <xf numFmtId="166" fontId="35" fillId="0" borderId="2" xfId="15" applyNumberFormat="1" applyFont="1" applyFill="1" applyBorder="1" applyAlignment="1">
      <alignment horizontal="right"/>
    </xf>
    <xf numFmtId="166" fontId="35" fillId="0" borderId="0" xfId="15" applyNumberFormat="1" applyFont="1" applyFill="1" applyAlignment="1">
      <alignment horizontal="right"/>
    </xf>
    <xf numFmtId="166" fontId="35" fillId="0" borderId="0" xfId="15" applyNumberFormat="1" applyFont="1" applyFill="1" applyAlignment="1" applyProtection="1">
      <alignment horizontal="right"/>
      <protection/>
    </xf>
    <xf numFmtId="166" fontId="35" fillId="0" borderId="2" xfId="15" applyNumberFormat="1" applyFont="1" applyFill="1" applyBorder="1" applyAlignment="1" applyProtection="1">
      <alignment horizontal="right"/>
      <protection/>
    </xf>
    <xf numFmtId="166" fontId="35" fillId="0" borderId="0" xfId="15" applyNumberFormat="1" applyFont="1" applyFill="1" applyBorder="1" applyAlignment="1" applyProtection="1">
      <alignment horizontal="right"/>
      <protection/>
    </xf>
    <xf numFmtId="166" fontId="35" fillId="0" borderId="0" xfId="15" applyNumberFormat="1" applyFont="1" applyAlignment="1">
      <alignment horizontal="right"/>
    </xf>
    <xf numFmtId="166" fontId="35" fillId="0" borderId="0" xfId="15" applyNumberFormat="1" applyFont="1" applyFill="1" applyBorder="1" applyAlignment="1">
      <alignment horizontal="right" indent="1"/>
    </xf>
    <xf numFmtId="166" fontId="35" fillId="0" borderId="3" xfId="15" applyNumberFormat="1" applyFont="1" applyFill="1" applyBorder="1" applyAlignment="1" applyProtection="1">
      <alignment horizontal="right"/>
      <protection/>
    </xf>
    <xf numFmtId="0" fontId="6" fillId="0" borderId="4" xfId="24" applyFont="1" applyBorder="1">
      <alignment/>
      <protection/>
    </xf>
    <xf numFmtId="37" fontId="6" fillId="0" borderId="0" xfId="24" applyNumberFormat="1" applyFont="1" applyBorder="1" applyAlignment="1">
      <alignment horizontal="right"/>
      <protection/>
    </xf>
    <xf numFmtId="180" fontId="18" fillId="0" borderId="0" xfId="24" applyNumberFormat="1" applyFont="1" applyFill="1" applyBorder="1" applyAlignment="1">
      <alignment horizontal="right"/>
      <protection/>
    </xf>
    <xf numFmtId="169" fontId="9" fillId="0" borderId="0" xfId="24" applyNumberFormat="1" applyFont="1" applyBorder="1" applyAlignment="1">
      <alignment horizontal="right"/>
      <protection/>
    </xf>
    <xf numFmtId="37" fontId="9" fillId="0" borderId="0" xfId="24" applyNumberFormat="1" applyFont="1" applyBorder="1" applyAlignment="1">
      <alignment wrapText="1"/>
      <protection/>
    </xf>
    <xf numFmtId="37" fontId="9" fillId="0" borderId="0" xfId="24" applyNumberFormat="1" applyFont="1" applyBorder="1" applyAlignment="1">
      <alignment horizontal="left" wrapText="1"/>
      <protection/>
    </xf>
    <xf numFmtId="169" fontId="9" fillId="0" borderId="0" xfId="24" applyNumberFormat="1" applyFont="1" applyBorder="1" applyAlignment="1">
      <alignment horizontal="left" wrapText="1"/>
      <protection/>
    </xf>
    <xf numFmtId="0" fontId="35" fillId="0" borderId="0" xfId="24" applyFont="1" applyFill="1" applyBorder="1">
      <alignment/>
      <protection/>
    </xf>
    <xf numFmtId="169" fontId="35" fillId="0" borderId="0" xfId="24" applyNumberFormat="1" applyFont="1" applyFill="1" applyBorder="1" applyAlignment="1">
      <alignment horizontal="right"/>
      <protection/>
    </xf>
    <xf numFmtId="179" fontId="27" fillId="0" borderId="0" xfId="15" applyNumberFormat="1" applyFont="1" applyFill="1" applyAlignment="1">
      <alignment horizontal="right" vertical="top"/>
    </xf>
    <xf numFmtId="0" fontId="15" fillId="0" borderId="0" xfId="24" applyFont="1" applyBorder="1" applyAlignment="1">
      <alignment vertical="top" wrapText="1"/>
      <protection/>
    </xf>
    <xf numFmtId="181" fontId="18" fillId="0" borderId="2" xfId="22" applyNumberFormat="1" applyFont="1" applyBorder="1" applyAlignment="1">
      <alignment horizontal="right"/>
      <protection/>
    </xf>
    <xf numFmtId="0" fontId="0" fillId="0" borderId="0" xfId="0" applyAlignment="1">
      <alignment/>
    </xf>
    <xf numFmtId="0" fontId="5" fillId="0" borderId="0" xfId="0" applyFont="1" applyAlignment="1">
      <alignment horizontal="justify" wrapText="1"/>
    </xf>
    <xf numFmtId="37" fontId="5" fillId="0" borderId="0" xfId="24" applyNumberFormat="1" applyFont="1" applyFill="1" applyBorder="1" applyAlignment="1">
      <alignment horizontal="justify" wrapText="1"/>
      <protection/>
    </xf>
    <xf numFmtId="49" fontId="15" fillId="0" borderId="6" xfId="22" applyNumberFormat="1" applyFont="1" applyBorder="1">
      <alignment/>
      <protection/>
    </xf>
    <xf numFmtId="171" fontId="15" fillId="0" borderId="6" xfId="22" applyNumberFormat="1" applyFont="1" applyBorder="1">
      <alignment/>
      <protection/>
    </xf>
    <xf numFmtId="49" fontId="15" fillId="0" borderId="0" xfId="22" applyNumberFormat="1" applyFont="1" applyAlignment="1">
      <alignment/>
      <protection/>
    </xf>
    <xf numFmtId="0" fontId="18" fillId="0" borderId="0" xfId="24" applyFont="1" applyBorder="1" applyAlignment="1">
      <alignment horizontal="left"/>
      <protection/>
    </xf>
    <xf numFmtId="49" fontId="15" fillId="0" borderId="1" xfId="22" applyNumberFormat="1" applyFont="1" applyBorder="1" applyAlignment="1">
      <alignment/>
      <protection/>
    </xf>
    <xf numFmtId="49" fontId="15" fillId="0" borderId="0" xfId="22" applyNumberFormat="1" applyFont="1" applyAlignment="1">
      <alignment horizontal="left"/>
      <protection/>
    </xf>
    <xf numFmtId="171" fontId="15" fillId="0" borderId="0" xfId="0" applyNumberFormat="1" applyFont="1" applyBorder="1" applyAlignment="1">
      <alignment horizontal="center" wrapText="1"/>
    </xf>
    <xf numFmtId="0" fontId="15" fillId="0" borderId="0" xfId="0" applyFont="1" applyAlignment="1">
      <alignment horizontal="right" wrapText="1"/>
    </xf>
    <xf numFmtId="49" fontId="15" fillId="0" borderId="0" xfId="0" applyNumberFormat="1" applyFont="1" applyAlignment="1">
      <alignment horizontal="right" wrapText="1"/>
    </xf>
    <xf numFmtId="171" fontId="15" fillId="0" borderId="0" xfId="0" applyNumberFormat="1" applyFont="1" applyBorder="1" applyAlignment="1">
      <alignment horizontal="right" wrapText="1"/>
    </xf>
    <xf numFmtId="0" fontId="15" fillId="0" borderId="1" xfId="0" applyFont="1" applyBorder="1" applyAlignment="1">
      <alignment horizontal="center"/>
    </xf>
    <xf numFmtId="0" fontId="15" fillId="0" borderId="1" xfId="0" applyFont="1" applyBorder="1" applyAlignment="1">
      <alignment horizontal="right"/>
    </xf>
    <xf numFmtId="49" fontId="15" fillId="0" borderId="1" xfId="0" applyNumberFormat="1" applyFont="1" applyBorder="1" applyAlignment="1">
      <alignment horizontal="right"/>
    </xf>
    <xf numFmtId="49" fontId="15" fillId="0" borderId="1" xfId="0" applyNumberFormat="1" applyFont="1" applyBorder="1" applyAlignment="1">
      <alignment horizontal="center"/>
    </xf>
    <xf numFmtId="167" fontId="34" fillId="0" borderId="0" xfId="22" applyNumberFormat="1" applyFont="1" applyBorder="1" applyAlignment="1">
      <alignment horizontal="right"/>
      <protection/>
    </xf>
    <xf numFmtId="167" fontId="35" fillId="0" borderId="0" xfId="22" applyNumberFormat="1" applyFont="1" applyBorder="1" applyAlignment="1">
      <alignment horizontal="right"/>
      <protection/>
    </xf>
    <xf numFmtId="3" fontId="34" fillId="0" borderId="0" xfId="24" applyNumberFormat="1" applyFont="1" applyFill="1" applyBorder="1" applyAlignment="1">
      <alignment/>
      <protection/>
    </xf>
    <xf numFmtId="3" fontId="34" fillId="0" borderId="0" xfId="24" applyNumberFormat="1" applyFont="1" applyFill="1" applyAlignment="1">
      <alignment/>
      <protection/>
    </xf>
    <xf numFmtId="164" fontId="40" fillId="0" borderId="1" xfId="24" applyNumberFormat="1" applyFont="1" applyBorder="1" applyAlignment="1" applyProtection="1">
      <alignment horizontal="left"/>
      <protection/>
    </xf>
    <xf numFmtId="0" fontId="0" fillId="0" borderId="0" xfId="0" applyFont="1" applyAlignment="1">
      <alignment/>
    </xf>
    <xf numFmtId="0" fontId="0" fillId="0" borderId="0" xfId="0" applyFont="1" applyBorder="1" applyAlignment="1">
      <alignment/>
    </xf>
    <xf numFmtId="171" fontId="18" fillId="0" borderId="0" xfId="22" applyNumberFormat="1" applyFont="1" applyAlignment="1" quotePrefix="1">
      <alignment horizontal="right" wrapText="1"/>
      <protection/>
    </xf>
    <xf numFmtId="171" fontId="15" fillId="0" borderId="0" xfId="22" applyNumberFormat="1" applyFont="1" applyAlignment="1" quotePrefix="1">
      <alignment horizontal="right" wrapText="1"/>
      <protection/>
    </xf>
    <xf numFmtId="0" fontId="0" fillId="0" borderId="0" xfId="0" applyBorder="1" applyAlignment="1">
      <alignment horizontal="justify" wrapText="1"/>
    </xf>
    <xf numFmtId="0" fontId="15" fillId="0" borderId="0" xfId="0" applyFont="1" applyAlignment="1">
      <alignment horizontal="justify" wrapText="1"/>
    </xf>
    <xf numFmtId="0" fontId="44" fillId="0" borderId="0" xfId="0" applyFont="1" applyAlignment="1">
      <alignment vertical="top" wrapText="1"/>
    </xf>
    <xf numFmtId="0" fontId="32" fillId="0" borderId="0" xfId="24" applyFont="1" applyBorder="1" applyAlignment="1">
      <alignment vertical="top" wrapText="1"/>
      <protection/>
    </xf>
    <xf numFmtId="37" fontId="15" fillId="0" borderId="0" xfId="24" applyNumberFormat="1" applyFont="1" applyAlignment="1">
      <alignment horizontal="justify" wrapText="1"/>
      <protection/>
    </xf>
    <xf numFmtId="0" fontId="9" fillId="0" borderId="0" xfId="0" applyFont="1" applyAlignment="1">
      <alignment wrapText="1"/>
    </xf>
    <xf numFmtId="169" fontId="6" fillId="0" borderId="1" xfId="0" applyNumberFormat="1" applyFont="1" applyBorder="1" applyAlignment="1">
      <alignment horizontal="right"/>
    </xf>
    <xf numFmtId="164" fontId="18" fillId="0" borderId="0" xfId="24" applyNumberFormat="1" applyFont="1" applyFill="1" applyBorder="1" applyAlignment="1" applyProtection="1" quotePrefix="1">
      <alignment horizontal="right" wrapText="1"/>
      <protection/>
    </xf>
    <xf numFmtId="37" fontId="15" fillId="0" borderId="0" xfId="24" applyNumberFormat="1" applyFont="1" applyFill="1" applyBorder="1" applyAlignment="1" quotePrefix="1">
      <alignment horizontal="right" wrapText="1"/>
      <protection/>
    </xf>
    <xf numFmtId="49" fontId="9" fillId="0" borderId="1" xfId="0" applyNumberFormat="1" applyFont="1" applyBorder="1" applyAlignment="1" quotePrefix="1">
      <alignment vertical="top"/>
    </xf>
    <xf numFmtId="49" fontId="27" fillId="0" borderId="0" xfId="0" applyNumberFormat="1" applyFont="1" applyAlignment="1" quotePrefix="1">
      <alignment horizontal="right"/>
    </xf>
    <xf numFmtId="49" fontId="9" fillId="0" borderId="0" xfId="0" applyNumberFormat="1" applyFont="1" applyAlignment="1" quotePrefix="1">
      <alignment horizontal="right"/>
    </xf>
    <xf numFmtId="0" fontId="15" fillId="0" borderId="1" xfId="0" applyFont="1" applyBorder="1" applyAlignment="1">
      <alignment horizontal="left" vertical="top"/>
    </xf>
    <xf numFmtId="0" fontId="15" fillId="0" borderId="1" xfId="0" applyFont="1" applyBorder="1" applyAlignment="1">
      <alignment horizontal="justify" vertical="top" wrapText="1"/>
    </xf>
    <xf numFmtId="0" fontId="5" fillId="0" borderId="1" xfId="0" applyFont="1" applyBorder="1" applyAlignment="1">
      <alignment vertical="top"/>
    </xf>
    <xf numFmtId="0" fontId="18" fillId="0" borderId="0" xfId="0" applyFont="1" applyAlignment="1" quotePrefix="1">
      <alignment vertical="top"/>
    </xf>
    <xf numFmtId="49" fontId="27" fillId="0" borderId="0" xfId="0" applyNumberFormat="1" applyFont="1" applyBorder="1" applyAlignment="1">
      <alignment horizontal="right"/>
    </xf>
    <xf numFmtId="0" fontId="9" fillId="0" borderId="0" xfId="0" applyFont="1" applyBorder="1" applyAlignment="1">
      <alignment/>
    </xf>
    <xf numFmtId="49" fontId="9" fillId="0" borderId="0" xfId="0" applyNumberFormat="1" applyFont="1" applyBorder="1" applyAlignment="1">
      <alignment horizontal="right"/>
    </xf>
    <xf numFmtId="0" fontId="0" fillId="0" borderId="0" xfId="0" applyBorder="1" applyAlignment="1">
      <alignment vertical="top" wrapText="1"/>
    </xf>
    <xf numFmtId="0" fontId="0" fillId="0" borderId="1" xfId="0" applyBorder="1" applyAlignment="1">
      <alignment vertical="top" wrapText="1"/>
    </xf>
    <xf numFmtId="0" fontId="44" fillId="0" borderId="1" xfId="0" applyFont="1" applyBorder="1" applyAlignment="1">
      <alignment vertical="top" wrapText="1"/>
    </xf>
    <xf numFmtId="0" fontId="32" fillId="0" borderId="1" xfId="24" applyFont="1" applyBorder="1" applyAlignment="1">
      <alignment vertical="top" wrapText="1"/>
      <protection/>
    </xf>
    <xf numFmtId="0" fontId="0" fillId="0" borderId="0" xfId="0" applyFont="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18" fillId="0" borderId="0" xfId="24" applyFont="1" applyBorder="1" applyAlignment="1" quotePrefix="1">
      <alignment vertical="top"/>
      <protection/>
    </xf>
    <xf numFmtId="0" fontId="32" fillId="0" borderId="0" xfId="24" applyFont="1" applyFill="1" applyBorder="1">
      <alignment/>
      <protection/>
    </xf>
    <xf numFmtId="0" fontId="9" fillId="0" borderId="0" xfId="0" applyFont="1" applyAlignment="1">
      <alignment horizontal="left"/>
    </xf>
    <xf numFmtId="0" fontId="9" fillId="0" borderId="0" xfId="0" applyFont="1" applyAlignment="1">
      <alignment horizontal="justify" vertical="top"/>
    </xf>
    <xf numFmtId="0" fontId="9" fillId="0" borderId="0" xfId="0" applyFont="1" applyAlignment="1">
      <alignment horizontal="right" wrapText="1"/>
    </xf>
    <xf numFmtId="0" fontId="9" fillId="0" borderId="1" xfId="0" applyFont="1" applyBorder="1" applyAlignment="1">
      <alignment horizontal="left"/>
    </xf>
    <xf numFmtId="0" fontId="9" fillId="0" borderId="1" xfId="0" applyFont="1" applyBorder="1" applyAlignment="1">
      <alignment horizontal="justify" vertical="top"/>
    </xf>
    <xf numFmtId="0" fontId="9" fillId="0" borderId="1" xfId="0" applyFont="1" applyBorder="1" applyAlignment="1">
      <alignment horizontal="right" wrapText="1"/>
    </xf>
    <xf numFmtId="0" fontId="15" fillId="0" borderId="0" xfId="0" applyFont="1" applyBorder="1" applyAlignment="1">
      <alignment horizontal="left" vertical="top"/>
    </xf>
    <xf numFmtId="0" fontId="15" fillId="0" borderId="0" xfId="0" applyFont="1" applyBorder="1" applyAlignment="1">
      <alignment horizontal="justify" vertical="top" wrapText="1"/>
    </xf>
    <xf numFmtId="0" fontId="44" fillId="0" borderId="0" xfId="0" applyFont="1" applyBorder="1" applyAlignment="1">
      <alignment vertical="top" wrapText="1"/>
    </xf>
    <xf numFmtId="49" fontId="27" fillId="0" borderId="1" xfId="0" applyNumberFormat="1" applyFont="1" applyBorder="1" applyAlignment="1" quotePrefix="1">
      <alignment vertical="top"/>
    </xf>
    <xf numFmtId="0" fontId="27" fillId="0" borderId="1" xfId="0" applyFont="1" applyBorder="1" applyAlignment="1">
      <alignment horizontal="right" vertical="top"/>
    </xf>
    <xf numFmtId="0" fontId="27" fillId="0" borderId="1" xfId="0" applyFont="1" applyBorder="1" applyAlignment="1">
      <alignment vertical="top"/>
    </xf>
    <xf numFmtId="0" fontId="18" fillId="0" borderId="0" xfId="0" applyFont="1" applyAlignment="1">
      <alignment vertical="center"/>
    </xf>
    <xf numFmtId="0" fontId="6" fillId="0" borderId="0" xfId="24" applyFont="1" applyAlignment="1" quotePrefix="1">
      <alignment horizontal="right" wrapText="1"/>
      <protection/>
    </xf>
    <xf numFmtId="0" fontId="5" fillId="0" borderId="0" xfId="24" applyFont="1" applyAlignment="1" quotePrefix="1">
      <alignment horizontal="right" wrapText="1"/>
      <protection/>
    </xf>
    <xf numFmtId="0" fontId="5" fillId="0" borderId="3" xfId="24" applyFont="1" applyBorder="1">
      <alignment/>
      <protection/>
    </xf>
    <xf numFmtId="15" fontId="5" fillId="0" borderId="0" xfId="24" applyNumberFormat="1" applyFont="1" applyAlignment="1" quotePrefix="1">
      <alignment horizontal="right" wrapText="1"/>
      <protection/>
    </xf>
    <xf numFmtId="15" fontId="6" fillId="0" borderId="0" xfId="24" applyNumberFormat="1" applyFont="1" applyAlignment="1" quotePrefix="1">
      <alignment horizontal="right" wrapText="1"/>
      <protection/>
    </xf>
    <xf numFmtId="164" fontId="40" fillId="0" borderId="0" xfId="24" applyNumberFormat="1" applyFont="1" applyFill="1" applyBorder="1" applyAlignment="1" applyProtection="1">
      <alignment horizontal="left" vertical="top"/>
      <protection/>
    </xf>
    <xf numFmtId="0" fontId="5" fillId="0" borderId="0" xfId="24" applyFont="1" applyBorder="1" applyAlignment="1">
      <alignment horizontal="right" vertical="center" wrapText="1"/>
      <protection/>
    </xf>
    <xf numFmtId="0" fontId="6" fillId="0" borderId="0" xfId="24" applyFont="1" applyBorder="1" applyAlignment="1">
      <alignment horizontal="right" vertical="center" wrapText="1"/>
      <protection/>
    </xf>
    <xf numFmtId="0" fontId="6" fillId="0" borderId="0" xfId="0" applyFont="1" applyAlignment="1">
      <alignment horizontal="right" wrapText="1"/>
    </xf>
    <xf numFmtId="0" fontId="5" fillId="0" borderId="0" xfId="0" applyFont="1" applyAlignment="1">
      <alignment horizontal="right" wrapText="1"/>
    </xf>
    <xf numFmtId="0" fontId="5" fillId="0" borderId="1" xfId="24" applyFont="1" applyFill="1" applyBorder="1" applyAlignment="1">
      <alignment horizontal="right" wrapText="1"/>
      <protection/>
    </xf>
    <xf numFmtId="187" fontId="18" fillId="3" borderId="0" xfId="24" applyNumberFormat="1" applyFont="1" applyFill="1" applyBorder="1" applyAlignment="1">
      <alignment horizontal="right"/>
      <protection/>
    </xf>
    <xf numFmtId="0" fontId="15" fillId="0" borderId="2" xfId="21" applyFont="1" applyFill="1" applyBorder="1" applyAlignment="1">
      <alignment vertical="center"/>
      <protection/>
    </xf>
    <xf numFmtId="187" fontId="15" fillId="3" borderId="0" xfId="24" applyNumberFormat="1" applyFont="1" applyFill="1" applyBorder="1" applyAlignment="1">
      <alignment horizontal="right"/>
      <protection/>
    </xf>
    <xf numFmtId="187" fontId="15" fillId="0" borderId="0" xfId="24" applyNumberFormat="1" applyFont="1" applyFill="1" applyBorder="1" applyAlignment="1">
      <alignment horizontal="right"/>
      <protection/>
    </xf>
    <xf numFmtId="0" fontId="18" fillId="0" borderId="4" xfId="21" applyFont="1" applyFill="1" applyBorder="1" applyAlignment="1">
      <alignment vertical="center"/>
      <protection/>
    </xf>
    <xf numFmtId="164" fontId="6" fillId="0" borderId="0" xfId="24" applyNumberFormat="1" applyFont="1" applyFill="1" applyBorder="1" applyAlignment="1" applyProtection="1">
      <alignment horizontal="right"/>
      <protection/>
    </xf>
    <xf numFmtId="164" fontId="6" fillId="0" borderId="0" xfId="24" applyNumberFormat="1" applyFont="1" applyFill="1" applyBorder="1" applyAlignment="1" applyProtection="1" quotePrefix="1">
      <alignment horizontal="right"/>
      <protection/>
    </xf>
    <xf numFmtId="164" fontId="5" fillId="0" borderId="0" xfId="24" applyNumberFormat="1" applyFont="1" applyFill="1" applyBorder="1" applyAlignment="1" applyProtection="1" quotePrefix="1">
      <alignment horizontal="right"/>
      <protection/>
    </xf>
    <xf numFmtId="169" fontId="6" fillId="0" borderId="0" xfId="24" applyNumberFormat="1" applyFont="1" applyAlignment="1">
      <alignment vertical="center"/>
      <protection/>
    </xf>
    <xf numFmtId="169" fontId="5" fillId="0" borderId="0" xfId="24" applyNumberFormat="1" applyFont="1" applyAlignment="1">
      <alignment vertical="center"/>
      <protection/>
    </xf>
    <xf numFmtId="176" fontId="5" fillId="0" borderId="0" xfId="24" applyNumberFormat="1" applyFont="1" applyAlignment="1">
      <alignment vertical="center"/>
      <protection/>
    </xf>
    <xf numFmtId="169" fontId="5" fillId="0" borderId="0" xfId="24" applyNumberFormat="1" applyFont="1" applyFill="1" applyAlignment="1">
      <alignment vertical="center"/>
      <protection/>
    </xf>
    <xf numFmtId="37" fontId="5" fillId="0" borderId="4" xfId="24" applyNumberFormat="1" applyFont="1" applyBorder="1" applyAlignment="1">
      <alignment vertical="center"/>
      <protection/>
    </xf>
    <xf numFmtId="169" fontId="6" fillId="0" borderId="4" xfId="24" applyNumberFormat="1" applyFont="1" applyBorder="1" applyAlignment="1">
      <alignment vertical="center"/>
      <protection/>
    </xf>
    <xf numFmtId="169" fontId="5" fillId="0" borderId="4" xfId="24" applyNumberFormat="1" applyFont="1" applyBorder="1" applyAlignment="1">
      <alignment vertical="center"/>
      <protection/>
    </xf>
    <xf numFmtId="176" fontId="5" fillId="0" borderId="4" xfId="24" applyNumberFormat="1" applyFont="1" applyBorder="1" applyAlignment="1">
      <alignment vertical="center"/>
      <protection/>
    </xf>
    <xf numFmtId="37" fontId="5" fillId="0" borderId="0" xfId="24" applyNumberFormat="1" applyFont="1" applyAlignment="1">
      <alignment horizontal="left" vertical="center"/>
      <protection/>
    </xf>
    <xf numFmtId="37" fontId="5" fillId="0" borderId="1" xfId="24" applyNumberFormat="1" applyFont="1" applyBorder="1" applyAlignment="1">
      <alignment horizontal="left" vertical="center"/>
      <protection/>
    </xf>
    <xf numFmtId="0" fontId="5" fillId="0" borderId="4" xfId="24" applyFont="1" applyBorder="1" applyAlignment="1">
      <alignment vertical="center"/>
      <protection/>
    </xf>
    <xf numFmtId="37" fontId="6" fillId="0" borderId="0" xfId="24" applyNumberFormat="1" applyFont="1" applyAlignment="1">
      <alignment horizontal="right" vertical="center"/>
      <protection/>
    </xf>
    <xf numFmtId="37" fontId="6" fillId="0" borderId="1" xfId="24" applyNumberFormat="1" applyFont="1" applyBorder="1" applyAlignment="1">
      <alignment horizontal="right" vertical="center"/>
      <protection/>
    </xf>
    <xf numFmtId="37" fontId="5" fillId="0" borderId="1" xfId="24" applyNumberFormat="1" applyFont="1" applyBorder="1" applyAlignment="1">
      <alignment horizontal="right" vertical="center"/>
      <protection/>
    </xf>
    <xf numFmtId="173" fontId="5" fillId="0" borderId="0" xfId="24" applyNumberFormat="1" applyFont="1" applyAlignment="1">
      <alignment vertical="center"/>
      <protection/>
    </xf>
    <xf numFmtId="171" fontId="6" fillId="0" borderId="4" xfId="0" applyNumberFormat="1" applyFont="1" applyBorder="1" applyAlignment="1">
      <alignment horizontal="right" vertical="center"/>
    </xf>
    <xf numFmtId="37" fontId="5" fillId="0" borderId="4" xfId="24" applyNumberFormat="1" applyFont="1" applyBorder="1" applyAlignment="1">
      <alignment horizontal="right" vertical="center"/>
      <protection/>
    </xf>
    <xf numFmtId="171" fontId="5" fillId="0" borderId="4" xfId="0" applyNumberFormat="1" applyFont="1" applyBorder="1" applyAlignment="1">
      <alignment horizontal="right" vertical="center"/>
    </xf>
    <xf numFmtId="171" fontId="6" fillId="0" borderId="1" xfId="21" applyNumberFormat="1" applyFont="1" applyBorder="1" applyAlignment="1">
      <alignment vertical="center"/>
      <protection/>
    </xf>
    <xf numFmtId="171" fontId="5" fillId="0" borderId="1" xfId="21" applyNumberFormat="1" applyFont="1" applyBorder="1" applyAlignment="1">
      <alignment vertical="center"/>
      <protection/>
    </xf>
    <xf numFmtId="0" fontId="27" fillId="0" borderId="1" xfId="0" applyFont="1" applyBorder="1" applyAlignment="1">
      <alignment horizontal="right" wrapText="1"/>
    </xf>
    <xf numFmtId="37" fontId="34" fillId="0" borderId="0" xfId="0" applyNumberFormat="1" applyFont="1" applyBorder="1" applyAlignment="1">
      <alignment horizontal="right"/>
    </xf>
    <xf numFmtId="0" fontId="35" fillId="0" borderId="1" xfId="0" applyNumberFormat="1" applyFont="1" applyFill="1" applyBorder="1" applyAlignment="1">
      <alignment horizontal="left" vertical="center"/>
    </xf>
    <xf numFmtId="0" fontId="34" fillId="0" borderId="1" xfId="24" applyFont="1" applyFill="1" applyBorder="1" applyAlignment="1">
      <alignment/>
      <protection/>
    </xf>
    <xf numFmtId="166" fontId="35" fillId="0" borderId="1" xfId="15" applyNumberFormat="1" applyFont="1" applyFill="1" applyBorder="1" applyAlignment="1">
      <alignment horizontal="right"/>
    </xf>
    <xf numFmtId="37" fontId="34" fillId="0" borderId="1" xfId="24" applyNumberFormat="1" applyFont="1" applyFill="1" applyBorder="1" applyAlignment="1">
      <alignment/>
      <protection/>
    </xf>
    <xf numFmtId="37" fontId="35" fillId="0" borderId="1" xfId="24" applyNumberFormat="1" applyFont="1" applyFill="1" applyBorder="1" applyAlignment="1">
      <alignment/>
      <protection/>
    </xf>
    <xf numFmtId="0" fontId="35" fillId="0" borderId="1" xfId="24" applyFont="1" applyFill="1" applyBorder="1" applyAlignment="1">
      <alignment/>
      <protection/>
    </xf>
    <xf numFmtId="37" fontId="34" fillId="0" borderId="1" xfId="24" applyNumberFormat="1" applyFont="1" applyFill="1" applyBorder="1" applyAlignment="1" applyProtection="1">
      <alignment/>
      <protection/>
    </xf>
    <xf numFmtId="203" fontId="18" fillId="0" borderId="0" xfId="22" applyNumberFormat="1" applyFont="1" applyAlignment="1">
      <alignment horizontal="right"/>
      <protection/>
    </xf>
    <xf numFmtId="0" fontId="15" fillId="0" borderId="0" xfId="0" applyNumberFormat="1" applyFont="1" applyBorder="1" applyAlignment="1">
      <alignment horizontal="justify" vertical="top" wrapText="1"/>
    </xf>
    <xf numFmtId="0" fontId="6" fillId="0" borderId="1" xfId="0" applyFont="1" applyBorder="1" applyAlignment="1">
      <alignment/>
    </xf>
    <xf numFmtId="0" fontId="6" fillId="0" borderId="0" xfId="0" applyFont="1" applyBorder="1" applyAlignment="1">
      <alignment/>
    </xf>
    <xf numFmtId="0" fontId="15" fillId="0" borderId="0" xfId="0" applyFont="1" applyAlignment="1">
      <alignment horizontal="left" vertical="top" wrapText="1"/>
    </xf>
    <xf numFmtId="0" fontId="15" fillId="0" borderId="0" xfId="24" applyFont="1" applyAlignment="1">
      <alignment horizontal="justify" vertical="top" wrapText="1"/>
      <protection/>
    </xf>
    <xf numFmtId="0" fontId="15" fillId="0" borderId="0" xfId="0" applyFont="1" applyAlignment="1">
      <alignment horizontal="justify" vertical="top" wrapText="1"/>
    </xf>
    <xf numFmtId="0" fontId="15" fillId="0" borderId="1" xfId="0" applyFont="1" applyBorder="1" applyAlignment="1">
      <alignment horizontal="right" wrapText="1"/>
    </xf>
    <xf numFmtId="0" fontId="15" fillId="0" borderId="1" xfId="24" applyFont="1" applyBorder="1" applyAlignment="1">
      <alignment horizontal="right" wrapText="1"/>
      <protection/>
    </xf>
    <xf numFmtId="171" fontId="15" fillId="0" borderId="1" xfId="0" applyNumberFormat="1" applyFont="1" applyBorder="1" applyAlignment="1">
      <alignment horizontal="center" wrapText="1"/>
    </xf>
    <xf numFmtId="49" fontId="15" fillId="0" borderId="0" xfId="0" applyNumberFormat="1" applyFont="1" applyAlignment="1">
      <alignment horizontal="center" wrapText="1"/>
    </xf>
    <xf numFmtId="49" fontId="15" fillId="0" borderId="0" xfId="0" applyNumberFormat="1" applyFont="1" applyAlignment="1">
      <alignment horizontal="justify" vertical="top" wrapText="1"/>
    </xf>
    <xf numFmtId="0" fontId="9" fillId="0" borderId="0" xfId="0" applyFont="1" applyAlignment="1">
      <alignment/>
    </xf>
    <xf numFmtId="164" fontId="6" fillId="0" borderId="0" xfId="24" applyNumberFormat="1" applyFont="1" applyBorder="1" applyAlignment="1" applyProtection="1">
      <alignment vertical="center" wrapText="1"/>
      <protection/>
    </xf>
    <xf numFmtId="0" fontId="9" fillId="0" borderId="0" xfId="22" applyFont="1" applyAlignment="1">
      <alignment wrapText="1"/>
      <protection/>
    </xf>
    <xf numFmtId="0" fontId="17" fillId="0" borderId="0" xfId="22" applyAlignment="1">
      <alignment/>
      <protection/>
    </xf>
    <xf numFmtId="49" fontId="15" fillId="0" borderId="6" xfId="22" applyNumberFormat="1" applyFont="1" applyBorder="1" applyAlignment="1">
      <alignment wrapText="1"/>
      <protection/>
    </xf>
    <xf numFmtId="0" fontId="0" fillId="0" borderId="6" xfId="0" applyBorder="1" applyAlignment="1">
      <alignment wrapText="1"/>
    </xf>
    <xf numFmtId="0" fontId="18" fillId="0" borderId="3" xfId="22" applyNumberFormat="1" applyFont="1" applyBorder="1" applyAlignment="1">
      <alignment wrapText="1"/>
      <protection/>
    </xf>
    <xf numFmtId="0" fontId="0" fillId="0" borderId="3" xfId="0" applyNumberFormat="1" applyBorder="1" applyAlignment="1">
      <alignment wrapText="1"/>
    </xf>
    <xf numFmtId="0" fontId="15" fillId="0" borderId="0" xfId="24" applyFont="1" applyBorder="1" applyAlignment="1">
      <alignment vertical="top" wrapText="1"/>
      <protection/>
    </xf>
    <xf numFmtId="0" fontId="15" fillId="0" borderId="0" xfId="0" applyFont="1" applyAlignment="1">
      <alignment vertical="top" wrapText="1"/>
    </xf>
    <xf numFmtId="0" fontId="0" fillId="0" borderId="0" xfId="0" applyAlignment="1">
      <alignment vertical="top" wrapText="1"/>
    </xf>
    <xf numFmtId="0" fontId="44" fillId="0" borderId="0" xfId="0" applyFont="1" applyAlignment="1">
      <alignment horizontal="justify" wrapText="1"/>
    </xf>
    <xf numFmtId="0" fontId="15" fillId="0" borderId="0" xfId="21" applyFont="1" applyFill="1" applyAlignment="1">
      <alignment vertical="center" wrapText="1"/>
      <protection/>
    </xf>
    <xf numFmtId="0" fontId="0" fillId="0" borderId="0" xfId="0" applyAlignment="1">
      <alignment vertical="center" wrapText="1"/>
    </xf>
    <xf numFmtId="0" fontId="15" fillId="0" borderId="1" xfId="21" applyFont="1" applyFill="1" applyBorder="1" applyAlignment="1">
      <alignment vertical="center" wrapText="1"/>
      <protection/>
    </xf>
    <xf numFmtId="0" fontId="21" fillId="0" borderId="1" xfId="22" applyFont="1" applyFill="1" applyBorder="1" applyAlignment="1">
      <alignment vertical="center" wrapText="1"/>
      <protection/>
    </xf>
    <xf numFmtId="0" fontId="17" fillId="0" borderId="1" xfId="22" applyBorder="1" applyAlignment="1">
      <alignment vertical="center" wrapText="1"/>
      <protection/>
    </xf>
    <xf numFmtId="0" fontId="21" fillId="0" borderId="0" xfId="22" applyFont="1" applyFill="1" applyAlignment="1">
      <alignment vertical="center" wrapText="1"/>
      <protection/>
    </xf>
    <xf numFmtId="0" fontId="17" fillId="0" borderId="0" xfId="22" applyAlignment="1">
      <alignment vertical="center" wrapText="1"/>
      <protection/>
    </xf>
    <xf numFmtId="0" fontId="15" fillId="0" borderId="0" xfId="22" applyFont="1" applyFill="1" applyBorder="1" applyAlignment="1">
      <alignment horizontal="left" vertical="center" wrapText="1"/>
      <protection/>
    </xf>
    <xf numFmtId="37" fontId="15" fillId="0" borderId="0" xfId="24" applyNumberFormat="1" applyFont="1" applyAlignment="1">
      <alignment horizontal="justify" wrapText="1"/>
      <protection/>
    </xf>
    <xf numFmtId="0" fontId="9" fillId="0" borderId="0" xfId="0" applyFont="1" applyAlignment="1">
      <alignment horizontal="justify" wrapText="1"/>
    </xf>
    <xf numFmtId="0" fontId="9" fillId="0" borderId="0" xfId="0" applyFont="1" applyAlignment="1">
      <alignment wrapText="1"/>
    </xf>
    <xf numFmtId="0" fontId="15" fillId="0" borderId="0" xfId="22" applyFont="1" applyAlignment="1">
      <alignment horizontal="justify" wrapText="1"/>
      <protection/>
    </xf>
    <xf numFmtId="0" fontId="0" fillId="0" borderId="0" xfId="0" applyAlignment="1">
      <alignment horizontal="justify" wrapText="1"/>
    </xf>
    <xf numFmtId="0" fontId="15" fillId="0" borderId="0" xfId="24" applyFont="1" applyFill="1" applyBorder="1" applyAlignment="1">
      <alignment horizontal="justify" vertical="center" wrapText="1"/>
      <protection/>
    </xf>
    <xf numFmtId="0" fontId="15" fillId="0" borderId="0" xfId="0" applyFont="1" applyAlignment="1">
      <alignment horizontal="justify" vertical="center" wrapText="1"/>
    </xf>
    <xf numFmtId="0" fontId="16" fillId="0" borderId="0" xfId="24" applyFont="1" applyBorder="1" applyAlignment="1">
      <alignment horizontal="left" vertical="center" wrapText="1"/>
      <protection/>
    </xf>
    <xf numFmtId="0" fontId="9" fillId="0" borderId="0" xfId="22" applyFont="1" applyAlignment="1">
      <alignment/>
      <protection/>
    </xf>
    <xf numFmtId="0" fontId="15" fillId="0" borderId="0" xfId="24" applyFont="1" applyFill="1" applyBorder="1" applyAlignment="1">
      <alignment horizontal="justify" wrapText="1"/>
      <protection/>
    </xf>
    <xf numFmtId="0" fontId="15" fillId="0" borderId="0" xfId="0" applyFont="1" applyAlignment="1">
      <alignment horizontal="justify" wrapText="1"/>
    </xf>
    <xf numFmtId="0" fontId="15" fillId="0" borderId="0" xfId="22" applyNumberFormat="1" applyFont="1" applyBorder="1" applyAlignment="1">
      <alignment wrapText="1"/>
      <protection/>
    </xf>
    <xf numFmtId="0" fontId="0" fillId="0" borderId="0" xfId="0" applyNumberFormat="1" applyFont="1" applyBorder="1" applyAlignment="1">
      <alignment wrapText="1"/>
    </xf>
    <xf numFmtId="0" fontId="32" fillId="0" borderId="0" xfId="24" applyFont="1" applyFill="1" applyBorder="1" applyAlignment="1">
      <alignment horizontal="left" wrapText="1"/>
      <protection/>
    </xf>
    <xf numFmtId="0" fontId="44" fillId="0" borderId="0" xfId="0" applyFont="1" applyAlignment="1">
      <alignment wrapText="1"/>
    </xf>
    <xf numFmtId="0" fontId="32" fillId="0" borderId="0" xfId="24" applyFont="1" applyFill="1" applyBorder="1" applyAlignment="1">
      <alignment horizontal="justify" wrapText="1"/>
      <protection/>
    </xf>
    <xf numFmtId="49" fontId="27" fillId="0" borderId="1" xfId="0" applyNumberFormat="1" applyFont="1" applyBorder="1" applyAlignment="1">
      <alignment horizontal="right" vertical="top"/>
    </xf>
    <xf numFmtId="0" fontId="9" fillId="0" borderId="1" xfId="0" applyFont="1" applyBorder="1" applyAlignment="1">
      <alignment vertical="top"/>
    </xf>
    <xf numFmtId="49" fontId="27" fillId="0" borderId="0" xfId="0" applyNumberFormat="1" applyFont="1" applyBorder="1" applyAlignment="1">
      <alignment horizontal="right" vertical="top"/>
    </xf>
    <xf numFmtId="0" fontId="9" fillId="0" borderId="0" xfId="0" applyFont="1" applyBorder="1" applyAlignment="1">
      <alignment vertical="top"/>
    </xf>
    <xf numFmtId="0" fontId="15" fillId="0" borderId="0" xfId="24" applyFont="1" applyAlignment="1">
      <alignment horizontal="justify" wrapText="1"/>
      <protection/>
    </xf>
    <xf numFmtId="0" fontId="15" fillId="0" borderId="0" xfId="24" applyFont="1" applyAlignment="1">
      <alignment horizontal="justify" vertical="top"/>
      <protection/>
    </xf>
    <xf numFmtId="0" fontId="15" fillId="0" borderId="0" xfId="0" applyNumberFormat="1" applyFont="1" applyAlignment="1">
      <alignment horizontal="justify" vertical="top" wrapText="1"/>
    </xf>
    <xf numFmtId="0" fontId="15" fillId="0" borderId="0" xfId="24" applyFont="1" applyAlignment="1">
      <alignment horizontal="justify" vertical="center" wrapText="1"/>
      <protection/>
    </xf>
    <xf numFmtId="0" fontId="15" fillId="0" borderId="0" xfId="0" applyFont="1" applyAlignment="1">
      <alignment horizontal="justify" vertical="center" wrapText="1"/>
    </xf>
    <xf numFmtId="0" fontId="18" fillId="0" borderId="0" xfId="0" applyNumberFormat="1" applyFont="1" applyAlignment="1" quotePrefix="1">
      <alignment horizontal="left" vertical="top" wrapText="1"/>
    </xf>
    <xf numFmtId="0" fontId="18" fillId="0" borderId="0" xfId="0" applyNumberFormat="1" applyFont="1" applyAlignment="1">
      <alignment horizontal="left" vertical="top" wrapText="1"/>
    </xf>
    <xf numFmtId="0" fontId="6" fillId="0" borderId="0" xfId="0" applyNumberFormat="1" applyFont="1" applyAlignment="1">
      <alignment horizontal="left" vertical="top" wrapText="1"/>
    </xf>
    <xf numFmtId="0" fontId="8" fillId="0" borderId="0" xfId="24" applyFont="1" applyAlignment="1">
      <alignment horizontal="right" vertical="top"/>
      <protection/>
    </xf>
    <xf numFmtId="0" fontId="15" fillId="0" borderId="0" xfId="0" applyFont="1" applyAlignment="1">
      <alignment horizontal="justify" vertical="top"/>
    </xf>
    <xf numFmtId="10" fontId="15" fillId="0" borderId="0" xfId="0" applyNumberFormat="1" applyFont="1" applyAlignment="1">
      <alignment vertical="top" wrapText="1"/>
    </xf>
    <xf numFmtId="0" fontId="0" fillId="0" borderId="0" xfId="0" applyFont="1" applyAlignment="1">
      <alignment vertical="top" wrapText="1"/>
    </xf>
    <xf numFmtId="10" fontId="15" fillId="0" borderId="0" xfId="0" applyNumberFormat="1"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justify" vertical="top"/>
    </xf>
    <xf numFmtId="0" fontId="15" fillId="0" borderId="0" xfId="0" applyFont="1" applyAlignment="1">
      <alignment horizontal="left" vertical="top"/>
    </xf>
    <xf numFmtId="171" fontId="18" fillId="0" borderId="1" xfId="0" applyNumberFormat="1" applyFont="1" applyBorder="1" applyAlignment="1">
      <alignment horizontal="center" wrapText="1"/>
    </xf>
    <xf numFmtId="49" fontId="18" fillId="0" borderId="0" xfId="0" applyNumberFormat="1" applyFont="1" applyAlignment="1">
      <alignment horizontal="center" wrapText="1"/>
    </xf>
    <xf numFmtId="0" fontId="32" fillId="0" borderId="0" xfId="24" applyFont="1" applyAlignment="1">
      <alignment vertical="top" wrapText="1"/>
      <protection/>
    </xf>
    <xf numFmtId="0" fontId="44" fillId="0" borderId="0" xfId="0" applyFont="1" applyAlignment="1">
      <alignment vertical="top" wrapText="1"/>
    </xf>
    <xf numFmtId="0" fontId="0" fillId="0" borderId="0" xfId="0" applyAlignment="1">
      <alignment horizontal="justify" vertical="top" wrapText="1"/>
    </xf>
    <xf numFmtId="0" fontId="32" fillId="0" borderId="0" xfId="24" applyFont="1" applyBorder="1" applyAlignment="1">
      <alignment vertical="top" wrapText="1"/>
      <protection/>
    </xf>
    <xf numFmtId="0" fontId="15" fillId="0" borderId="0" xfId="24" applyFont="1" applyAlignment="1">
      <alignment vertical="top" wrapText="1"/>
      <protection/>
    </xf>
    <xf numFmtId="0" fontId="32" fillId="0" borderId="0" xfId="0" applyFont="1" applyAlignment="1">
      <alignment vertical="top" wrapText="1"/>
    </xf>
    <xf numFmtId="0" fontId="45" fillId="0" borderId="0" xfId="0" applyFont="1" applyAlignment="1">
      <alignment vertical="top"/>
    </xf>
    <xf numFmtId="0" fontId="15" fillId="0" borderId="6" xfId="24" applyFont="1" applyBorder="1" applyAlignment="1">
      <alignment wrapText="1"/>
      <protection/>
    </xf>
    <xf numFmtId="0" fontId="0" fillId="0" borderId="6" xfId="0" applyBorder="1" applyAlignment="1">
      <alignment/>
    </xf>
    <xf numFmtId="0" fontId="15" fillId="0" borderId="2" xfId="24" applyFont="1" applyBorder="1" applyAlignment="1">
      <alignment vertical="center" wrapText="1"/>
      <protection/>
    </xf>
    <xf numFmtId="0" fontId="0" fillId="0" borderId="2" xfId="0" applyBorder="1" applyAlignment="1">
      <alignment vertical="center" wrapText="1"/>
    </xf>
    <xf numFmtId="0" fontId="15" fillId="0" borderId="0" xfId="24" applyFont="1" applyBorder="1" applyAlignment="1">
      <alignment wrapText="1"/>
      <protection/>
    </xf>
    <xf numFmtId="0" fontId="0" fillId="0" borderId="0" xfId="0" applyAlignment="1">
      <alignment wrapText="1"/>
    </xf>
    <xf numFmtId="0" fontId="15" fillId="0" borderId="0" xfId="24" applyFont="1" applyBorder="1" applyAlignment="1">
      <alignment vertical="center" wrapText="1"/>
      <protection/>
    </xf>
    <xf numFmtId="0" fontId="0" fillId="0" borderId="0" xfId="0" applyFont="1" applyBorder="1" applyAlignment="1">
      <alignment vertical="center" wrapText="1"/>
    </xf>
    <xf numFmtId="0" fontId="15" fillId="0" borderId="1" xfId="24" applyFont="1" applyBorder="1" applyAlignment="1">
      <alignment vertical="center" wrapText="1"/>
      <protection/>
    </xf>
    <xf numFmtId="0" fontId="0" fillId="0" borderId="1" xfId="0" applyBorder="1" applyAlignment="1">
      <alignment vertical="center" wrapText="1"/>
    </xf>
    <xf numFmtId="37" fontId="35" fillId="0" borderId="0" xfId="24" applyNumberFormat="1" applyFont="1" applyFill="1" applyAlignment="1">
      <alignment horizontal="justify" wrapText="1"/>
      <protection/>
    </xf>
    <xf numFmtId="0" fontId="35" fillId="0" borderId="0" xfId="0" applyFont="1" applyAlignment="1">
      <alignment horizontal="justify" wrapText="1"/>
    </xf>
    <xf numFmtId="0" fontId="35" fillId="0" borderId="0" xfId="0" applyFont="1" applyAlignment="1">
      <alignment/>
    </xf>
    <xf numFmtId="37" fontId="35" fillId="0" borderId="0" xfId="24" applyNumberFormat="1" applyFont="1" applyFill="1" applyAlignment="1">
      <alignment horizontal="justify" vertical="top" wrapText="1"/>
      <protection/>
    </xf>
    <xf numFmtId="0" fontId="35" fillId="0" borderId="0" xfId="0" applyFont="1" applyAlignment="1">
      <alignment horizontal="justify" vertical="top" wrapText="1"/>
    </xf>
    <xf numFmtId="0" fontId="35" fillId="0" borderId="0" xfId="0" applyFont="1" applyAlignment="1">
      <alignment vertical="top"/>
    </xf>
    <xf numFmtId="37" fontId="36" fillId="0" borderId="0" xfId="24" applyNumberFormat="1" applyFont="1" applyFill="1" applyAlignment="1">
      <alignment horizontal="center"/>
      <protection/>
    </xf>
    <xf numFmtId="0" fontId="36" fillId="0" borderId="0" xfId="24" applyFont="1" applyFill="1" applyAlignment="1">
      <alignment horizontal="center"/>
      <protection/>
    </xf>
    <xf numFmtId="0" fontId="36" fillId="0" borderId="0" xfId="24" applyFont="1" applyFill="1" applyBorder="1" applyAlignment="1">
      <alignment horizontal="center"/>
      <protection/>
    </xf>
    <xf numFmtId="37" fontId="36" fillId="0" borderId="0" xfId="24" applyNumberFormat="1" applyFont="1" applyFill="1" applyBorder="1" applyAlignment="1">
      <alignment horizontal="center"/>
      <protection/>
    </xf>
    <xf numFmtId="0" fontId="36" fillId="0" borderId="0" xfId="24" applyFont="1" applyFill="1" applyAlignment="1">
      <alignment horizontal="center" wrapText="1"/>
      <protection/>
    </xf>
    <xf numFmtId="0" fontId="35" fillId="0" borderId="0" xfId="24" applyFont="1" applyFill="1" applyAlignment="1">
      <alignment horizontal="justify" vertical="top" wrapText="1"/>
      <protection/>
    </xf>
    <xf numFmtId="168" fontId="35" fillId="0" borderId="0" xfId="24" applyNumberFormat="1" applyFont="1" applyFill="1" applyBorder="1" applyAlignment="1">
      <alignment horizontal="right" wrapText="1"/>
      <protection/>
    </xf>
    <xf numFmtId="37" fontId="34" fillId="0" borderId="2" xfId="24" applyNumberFormat="1" applyFont="1" applyFill="1" applyBorder="1" applyAlignment="1" applyProtection="1">
      <alignment horizontal="justify"/>
      <protection/>
    </xf>
    <xf numFmtId="37" fontId="35" fillId="0" borderId="0" xfId="24" applyNumberFormat="1" applyFont="1" applyFill="1" applyAlignment="1" applyProtection="1">
      <alignment horizontal="justify"/>
      <protection/>
    </xf>
    <xf numFmtId="0" fontId="5" fillId="0" borderId="0" xfId="22" applyFont="1" applyAlignment="1">
      <alignment horizontal="justify" wrapText="1"/>
      <protection/>
    </xf>
    <xf numFmtId="37" fontId="5" fillId="0" borderId="0" xfId="24" applyNumberFormat="1" applyFont="1" applyAlignment="1">
      <alignment horizontal="justify" wrapText="1"/>
      <protection/>
    </xf>
    <xf numFmtId="0" fontId="5" fillId="0" borderId="0" xfId="24" applyFont="1" applyBorder="1" applyAlignment="1">
      <alignment horizontal="left" wrapText="1"/>
      <protection/>
    </xf>
    <xf numFmtId="164" fontId="5" fillId="0" borderId="0" xfId="24" applyNumberFormat="1" applyFont="1" applyBorder="1" applyAlignment="1" applyProtection="1">
      <alignment horizontal="left" wrapText="1"/>
      <protection/>
    </xf>
    <xf numFmtId="164" fontId="5" fillId="0" borderId="0" xfId="24" applyNumberFormat="1" applyFont="1" applyBorder="1" applyAlignment="1" applyProtection="1">
      <alignment wrapText="1"/>
      <protection/>
    </xf>
    <xf numFmtId="0" fontId="27" fillId="0" borderId="1" xfId="24" applyFont="1" applyBorder="1" applyAlignment="1" applyProtection="1">
      <alignment horizontal="center"/>
      <protection locked="0"/>
    </xf>
    <xf numFmtId="0" fontId="5" fillId="0" borderId="0" xfId="24" applyFont="1" applyAlignment="1">
      <alignment horizontal="left" wrapText="1"/>
      <protection/>
    </xf>
    <xf numFmtId="0" fontId="5" fillId="0" borderId="1" xfId="24" applyFont="1" applyBorder="1" applyAlignment="1">
      <alignment horizontal="left" wrapText="1"/>
      <protection/>
    </xf>
    <xf numFmtId="0" fontId="5" fillId="0" borderId="0" xfId="24" applyFont="1" applyAlignment="1">
      <alignment horizontal="justify" vertical="top" wrapText="1"/>
      <protection/>
    </xf>
    <xf numFmtId="0" fontId="5" fillId="0" borderId="0" xfId="0" applyFont="1" applyAlignment="1">
      <alignment vertical="top" wrapText="1"/>
    </xf>
    <xf numFmtId="164" fontId="5" fillId="0" borderId="1" xfId="24" applyNumberFormat="1" applyFont="1" applyBorder="1" applyAlignment="1" applyProtection="1">
      <alignment horizontal="left" wrapText="1"/>
      <protection/>
    </xf>
    <xf numFmtId="0" fontId="0" fillId="0" borderId="1" xfId="0" applyBorder="1" applyAlignment="1">
      <alignment wrapText="1"/>
    </xf>
    <xf numFmtId="0" fontId="5" fillId="0" borderId="0" xfId="24" applyFont="1" applyAlignment="1">
      <alignment horizontal="left" vertical="top" wrapText="1"/>
      <protection/>
    </xf>
    <xf numFmtId="0" fontId="5" fillId="0" borderId="0" xfId="22" applyFont="1" applyAlignment="1">
      <alignment wrapText="1"/>
      <protection/>
    </xf>
    <xf numFmtId="0" fontId="6" fillId="0" borderId="0" xfId="0" applyFont="1" applyAlignment="1">
      <alignment horizontal="left" wrapText="1"/>
    </xf>
    <xf numFmtId="0" fontId="0" fillId="0" borderId="0" xfId="0" applyFont="1" applyAlignment="1">
      <alignment wrapText="1"/>
    </xf>
    <xf numFmtId="0" fontId="5" fillId="0" borderId="0" xfId="0" applyFont="1" applyAlignment="1">
      <alignment horizontal="left" wrapText="1"/>
    </xf>
    <xf numFmtId="37" fontId="5" fillId="0" borderId="0" xfId="24" applyNumberFormat="1" applyFont="1" applyBorder="1" applyAlignment="1">
      <alignment horizontal="left" vertical="center" wrapText="1"/>
      <protection/>
    </xf>
    <xf numFmtId="0" fontId="5" fillId="0" borderId="0" xfId="22" applyFont="1" applyAlignment="1">
      <alignment vertical="center" wrapText="1"/>
      <protection/>
    </xf>
    <xf numFmtId="37" fontId="5" fillId="0" borderId="0" xfId="24" applyNumberFormat="1" applyFont="1" applyBorder="1" applyAlignment="1">
      <alignment wrapText="1"/>
      <protection/>
    </xf>
    <xf numFmtId="0" fontId="0" fillId="0" borderId="0" xfId="0" applyAlignment="1">
      <alignment/>
    </xf>
    <xf numFmtId="37" fontId="5" fillId="0" borderId="0" xfId="24" applyNumberFormat="1" applyFont="1" applyAlignment="1">
      <alignment wrapText="1"/>
      <protection/>
    </xf>
    <xf numFmtId="37" fontId="5" fillId="0" borderId="0" xfId="24" applyNumberFormat="1" applyFont="1" applyAlignment="1">
      <alignment horizontal="left" vertical="top" wrapText="1"/>
      <protection/>
    </xf>
    <xf numFmtId="0" fontId="5" fillId="0" borderId="0" xfId="24" applyFont="1" applyFill="1" applyAlignment="1">
      <alignment vertical="center" wrapText="1"/>
      <protection/>
    </xf>
    <xf numFmtId="0" fontId="5" fillId="0" borderId="1" xfId="24" applyFont="1" applyFill="1" applyBorder="1" applyAlignment="1">
      <alignment horizontal="left" vertical="center" wrapText="1"/>
      <protection/>
    </xf>
    <xf numFmtId="37" fontId="5" fillId="0" borderId="0" xfId="24" applyNumberFormat="1" applyFont="1" applyAlignment="1">
      <alignment horizontal="left"/>
      <protection/>
    </xf>
    <xf numFmtId="37" fontId="5" fillId="0" borderId="0" xfId="24" applyNumberFormat="1" applyFont="1" applyFill="1" applyAlignment="1">
      <alignment horizontal="left" vertical="center" wrapText="1"/>
      <protection/>
    </xf>
    <xf numFmtId="37" fontId="5" fillId="0" borderId="0" xfId="24" applyNumberFormat="1" applyFont="1" applyFill="1" applyBorder="1" applyAlignment="1">
      <alignment horizontal="justify" wrapText="1"/>
      <protection/>
    </xf>
    <xf numFmtId="37" fontId="5" fillId="0" borderId="0" xfId="24" applyNumberFormat="1" applyFont="1" applyFill="1" applyAlignment="1">
      <alignment horizontal="left" wrapText="1"/>
      <protection/>
    </xf>
    <xf numFmtId="37" fontId="5" fillId="0" borderId="0" xfId="24" applyNumberFormat="1" applyFont="1" applyFill="1" applyAlignment="1">
      <alignment/>
      <protection/>
    </xf>
    <xf numFmtId="0" fontId="5" fillId="0" borderId="0" xfId="0" applyFont="1" applyAlignment="1">
      <alignment/>
    </xf>
    <xf numFmtId="164" fontId="5" fillId="0" borderId="0" xfId="24" applyNumberFormat="1" applyFont="1" applyBorder="1" applyAlignment="1" applyProtection="1">
      <alignment horizontal="left" vertical="top" wrapText="1"/>
      <protection/>
    </xf>
    <xf numFmtId="0" fontId="5" fillId="0" borderId="0" xfId="0" applyFont="1" applyAlignment="1">
      <alignment horizontal="justify" wrapText="1"/>
    </xf>
    <xf numFmtId="0" fontId="15" fillId="0" borderId="0" xfId="24" applyNumberFormat="1" applyFont="1" applyAlignment="1">
      <alignment vertical="top" wrapText="1"/>
      <protection/>
    </xf>
    <xf numFmtId="0" fontId="31" fillId="0" borderId="0" xfId="0" applyFont="1" applyAlignment="1">
      <alignment horizontal="justify" vertical="top" wrapText="1"/>
    </xf>
    <xf numFmtId="0" fontId="0" fillId="0" borderId="0" xfId="0" applyAlignment="1">
      <alignment vertical="top"/>
    </xf>
    <xf numFmtId="37" fontId="15" fillId="0" borderId="0" xfId="24" applyNumberFormat="1" applyFont="1" applyBorder="1" applyAlignment="1" applyProtection="1">
      <alignment vertical="top"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2003HYAnalPack draft 1" xfId="21"/>
    <cellStyle name="Normal_FY05 Prelim Announcement - Final v2_EEV_v2 " xfId="22"/>
    <cellStyle name="Normal_Group Annual Report 2005 MASTER - V22 150306 WITHOUT FOOTERS" xfId="23"/>
    <cellStyle name="Normal_IAS 2005 HY report v2 oct04"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view="pageBreakPreview" zoomScale="70" zoomScaleNormal="75" zoomScaleSheetLayoutView="70" workbookViewId="0" topLeftCell="A1">
      <selection activeCell="A4" sqref="A4"/>
    </sheetView>
  </sheetViews>
  <sheetFormatPr defaultColWidth="9.00390625" defaultRowHeight="14.25"/>
  <cols>
    <col min="1" max="1" width="9.625" style="9" customWidth="1"/>
    <col min="2" max="2" width="46.75390625" style="9" customWidth="1"/>
    <col min="3" max="3" width="13.625" style="9" customWidth="1"/>
    <col min="4" max="4" width="13.125" style="9" customWidth="1"/>
    <col min="5" max="5" width="13.50390625" style="9" customWidth="1"/>
    <col min="6" max="6" width="12.00390625" style="9" customWidth="1"/>
    <col min="7" max="7" width="11.50390625" style="9" customWidth="1"/>
    <col min="8" max="8" width="11.25390625" style="9" customWidth="1"/>
    <col min="9" max="16384" width="9.625" style="9" customWidth="1"/>
  </cols>
  <sheetData>
    <row r="1" spans="1:2" ht="22.5">
      <c r="A1" s="8" t="s">
        <v>432</v>
      </c>
      <c r="B1" s="1"/>
    </row>
    <row r="2" spans="1:2" ht="18" customHeight="1">
      <c r="A2" s="10"/>
      <c r="B2" s="1"/>
    </row>
    <row r="3" spans="1:2" ht="17.25">
      <c r="A3" s="11" t="s">
        <v>43</v>
      </c>
      <c r="B3" s="2"/>
    </row>
    <row r="4" spans="1:2" ht="21" customHeight="1">
      <c r="A4" s="11"/>
      <c r="B4" s="2"/>
    </row>
    <row r="5" ht="9" customHeight="1"/>
    <row r="6" spans="1:3" ht="21">
      <c r="A6" s="1057" t="s">
        <v>44</v>
      </c>
      <c r="B6" s="1057"/>
      <c r="C6" s="1058"/>
    </row>
    <row r="7" spans="4:8" ht="30.75">
      <c r="D7" s="12"/>
      <c r="E7" s="13"/>
      <c r="F7" s="14" t="s">
        <v>615</v>
      </c>
      <c r="G7" s="15" t="s">
        <v>45</v>
      </c>
      <c r="H7" s="16" t="s">
        <v>616</v>
      </c>
    </row>
    <row r="8" spans="1:8" ht="14.25" customHeight="1">
      <c r="A8" s="17"/>
      <c r="B8" s="17"/>
      <c r="C8" s="17"/>
      <c r="D8" s="17"/>
      <c r="E8" s="18"/>
      <c r="F8" s="19" t="s">
        <v>561</v>
      </c>
      <c r="G8" s="18" t="s">
        <v>561</v>
      </c>
      <c r="H8" s="18" t="s">
        <v>561</v>
      </c>
    </row>
    <row r="9" spans="1:8" ht="23.25" customHeight="1">
      <c r="A9" s="12" t="s">
        <v>424</v>
      </c>
      <c r="B9" s="21"/>
      <c r="C9" s="21"/>
      <c r="D9" s="21"/>
      <c r="E9" s="13"/>
      <c r="F9" s="24">
        <v>462</v>
      </c>
      <c r="G9" s="25">
        <v>336</v>
      </c>
      <c r="H9" s="25">
        <v>686</v>
      </c>
    </row>
    <row r="10" spans="1:8" ht="23.25" customHeight="1">
      <c r="A10" s="17" t="s">
        <v>505</v>
      </c>
      <c r="B10" s="26"/>
      <c r="C10" s="26"/>
      <c r="D10" s="26"/>
      <c r="E10" s="18"/>
      <c r="F10" s="27">
        <v>140</v>
      </c>
      <c r="G10" s="28">
        <v>100</v>
      </c>
      <c r="H10" s="28">
        <v>204</v>
      </c>
    </row>
    <row r="11" spans="1:8" ht="23.25" customHeight="1">
      <c r="A11" s="12" t="s">
        <v>225</v>
      </c>
      <c r="B11" s="21"/>
      <c r="C11" s="21"/>
      <c r="D11" s="21"/>
      <c r="E11" s="13"/>
      <c r="F11" s="24">
        <f>SUM(F9:F10)</f>
        <v>602</v>
      </c>
      <c r="G11" s="25">
        <f>SUM(G9:G10)</f>
        <v>436</v>
      </c>
      <c r="H11" s="25">
        <f>SUM(H9:H10)</f>
        <v>890</v>
      </c>
    </row>
    <row r="12" spans="1:8" ht="23.25" customHeight="1">
      <c r="A12" s="12" t="s">
        <v>55</v>
      </c>
      <c r="B12" s="21"/>
      <c r="C12" s="21"/>
      <c r="D12" s="21"/>
      <c r="E12" s="13"/>
      <c r="F12" s="24">
        <v>351</v>
      </c>
      <c r="G12" s="25">
        <v>350</v>
      </c>
      <c r="H12" s="25">
        <v>718</v>
      </c>
    </row>
    <row r="13" spans="1:8" ht="23.25" customHeight="1">
      <c r="A13" s="12" t="s">
        <v>506</v>
      </c>
      <c r="B13" s="21"/>
      <c r="C13" s="21"/>
      <c r="D13" s="21"/>
      <c r="E13" s="13"/>
      <c r="F13" s="24">
        <v>520</v>
      </c>
      <c r="G13" s="25">
        <v>374</v>
      </c>
      <c r="H13" s="25">
        <v>864</v>
      </c>
    </row>
    <row r="14" spans="1:8" ht="23.25" customHeight="1">
      <c r="A14" s="34" t="s">
        <v>666</v>
      </c>
      <c r="B14" s="35"/>
      <c r="C14" s="35"/>
      <c r="D14" s="35"/>
      <c r="E14" s="36"/>
      <c r="F14" s="37">
        <v>-147</v>
      </c>
      <c r="G14" s="38">
        <v>-141</v>
      </c>
      <c r="H14" s="38">
        <v>-298</v>
      </c>
    </row>
    <row r="15" spans="1:8" s="214" customFormat="1" ht="23.25" customHeight="1">
      <c r="A15" s="212" t="s">
        <v>360</v>
      </c>
      <c r="B15" s="26"/>
      <c r="C15" s="26"/>
      <c r="D15" s="26"/>
      <c r="E15" s="18"/>
      <c r="F15" s="27">
        <v>0</v>
      </c>
      <c r="G15" s="28">
        <v>-12</v>
      </c>
      <c r="H15" s="584">
        <v>-41</v>
      </c>
    </row>
    <row r="16" spans="1:8" ht="19.5" customHeight="1">
      <c r="A16" s="1061" t="s">
        <v>200</v>
      </c>
      <c r="B16" s="1062"/>
      <c r="C16" s="1062"/>
      <c r="D16" s="1062"/>
      <c r="E16" s="1062"/>
      <c r="F16" s="24">
        <f>SUM(F11:F15)</f>
        <v>1326</v>
      </c>
      <c r="G16" s="25">
        <f>SUM(G11:G15)</f>
        <v>1007</v>
      </c>
      <c r="H16" s="25">
        <f>SUM(H11:H15)</f>
        <v>2133</v>
      </c>
    </row>
    <row r="17" spans="1:8" ht="23.25" customHeight="1">
      <c r="A17" s="12" t="s">
        <v>504</v>
      </c>
      <c r="B17" s="21"/>
      <c r="C17" s="21"/>
      <c r="D17" s="21"/>
      <c r="E17" s="13"/>
      <c r="F17" s="24">
        <v>241</v>
      </c>
      <c r="G17" s="25">
        <v>73</v>
      </c>
      <c r="H17" s="25">
        <v>738</v>
      </c>
    </row>
    <row r="18" spans="1:8" ht="23.25" customHeight="1">
      <c r="A18" s="12" t="s">
        <v>411</v>
      </c>
      <c r="B18" s="21"/>
      <c r="C18" s="21"/>
      <c r="D18" s="21"/>
      <c r="E18" s="13"/>
      <c r="F18" s="24">
        <v>113</v>
      </c>
      <c r="G18" s="25">
        <v>168</v>
      </c>
      <c r="H18" s="25">
        <v>85</v>
      </c>
    </row>
    <row r="19" spans="1:8" ht="23.25" customHeight="1">
      <c r="A19" s="12" t="s">
        <v>519</v>
      </c>
      <c r="B19" s="21"/>
      <c r="C19" s="21"/>
      <c r="D19" s="21"/>
      <c r="E19" s="13"/>
      <c r="F19" s="24">
        <v>125</v>
      </c>
      <c r="G19" s="25">
        <v>246</v>
      </c>
      <c r="H19" s="25">
        <v>207</v>
      </c>
    </row>
    <row r="20" spans="1:8" ht="23.25" customHeight="1">
      <c r="A20" s="17" t="s">
        <v>306</v>
      </c>
      <c r="B20" s="26"/>
      <c r="C20" s="26"/>
      <c r="D20" s="26"/>
      <c r="E20" s="18"/>
      <c r="F20" s="27">
        <v>275</v>
      </c>
      <c r="G20" s="28">
        <v>-20</v>
      </c>
      <c r="H20" s="28">
        <v>59</v>
      </c>
    </row>
    <row r="21" spans="1:8" ht="23.25" customHeight="1">
      <c r="A21" s="29" t="s">
        <v>287</v>
      </c>
      <c r="B21" s="30"/>
      <c r="C21" s="30"/>
      <c r="D21" s="30"/>
      <c r="E21" s="31"/>
      <c r="F21" s="32">
        <f>SUM(F16:F20)</f>
        <v>2080</v>
      </c>
      <c r="G21" s="33">
        <f>SUM(G16:G20)</f>
        <v>1474</v>
      </c>
      <c r="H21" s="33">
        <f>SUM(H16:H20)</f>
        <v>3222</v>
      </c>
    </row>
    <row r="22" spans="1:8" ht="23.25" customHeight="1">
      <c r="A22" s="29"/>
      <c r="B22" s="30"/>
      <c r="C22" s="30"/>
      <c r="D22" s="30"/>
      <c r="E22" s="31"/>
      <c r="F22" s="32"/>
      <c r="G22" s="33"/>
      <c r="H22" s="33"/>
    </row>
    <row r="23" spans="1:8" s="3" customFormat="1" ht="18.75" customHeight="1">
      <c r="A23" s="39" t="s">
        <v>526</v>
      </c>
      <c r="B23" s="39"/>
      <c r="C23" s="40"/>
      <c r="D23" s="40"/>
      <c r="E23" s="40"/>
      <c r="F23" s="684">
        <v>39.4</v>
      </c>
      <c r="G23" s="685">
        <v>29.3</v>
      </c>
      <c r="H23" s="685">
        <v>62.1</v>
      </c>
    </row>
    <row r="24" spans="1:8" s="3" customFormat="1" ht="19.5" customHeight="1">
      <c r="A24" s="39" t="s">
        <v>307</v>
      </c>
      <c r="B24" s="39"/>
      <c r="C24" s="40"/>
      <c r="D24" s="40"/>
      <c r="E24" s="40"/>
      <c r="F24" s="684">
        <v>72.8</v>
      </c>
      <c r="G24" s="685">
        <v>43.8</v>
      </c>
      <c r="H24" s="685">
        <v>91.7</v>
      </c>
    </row>
    <row r="25" spans="1:8" s="3" customFormat="1" ht="21.75" customHeight="1" thickBot="1">
      <c r="A25" s="41" t="s">
        <v>597</v>
      </c>
      <c r="B25" s="41"/>
      <c r="C25" s="42"/>
      <c r="D25" s="42"/>
      <c r="E25" s="42"/>
      <c r="F25" s="42">
        <v>13.4</v>
      </c>
      <c r="G25" s="43">
        <v>10.9</v>
      </c>
      <c r="H25" s="43">
        <v>11.9</v>
      </c>
    </row>
    <row r="27" ht="10.5" customHeight="1"/>
    <row r="28" spans="1:2" ht="18.75" customHeight="1">
      <c r="A28" s="205" t="s">
        <v>358</v>
      </c>
      <c r="B28" s="5"/>
    </row>
    <row r="29" spans="1:8" ht="31.5" customHeight="1">
      <c r="A29" s="211"/>
      <c r="B29" s="210"/>
      <c r="C29" s="211"/>
      <c r="D29" s="211"/>
      <c r="E29" s="211"/>
      <c r="F29" s="87" t="s">
        <v>615</v>
      </c>
      <c r="G29" s="88" t="s">
        <v>45</v>
      </c>
      <c r="H29" s="89" t="s">
        <v>616</v>
      </c>
    </row>
    <row r="30" spans="1:2" ht="21" customHeight="1">
      <c r="A30" s="386" t="s">
        <v>628</v>
      </c>
      <c r="B30" s="5"/>
    </row>
    <row r="31" spans="1:8" ht="18.75" customHeight="1">
      <c r="A31" s="39" t="s">
        <v>629</v>
      </c>
      <c r="B31" s="39"/>
      <c r="F31" s="24" t="s">
        <v>525</v>
      </c>
      <c r="G31" s="25" t="s">
        <v>240</v>
      </c>
      <c r="H31" s="25" t="s">
        <v>617</v>
      </c>
    </row>
    <row r="32" spans="1:8" ht="18.75" customHeight="1">
      <c r="A32" s="39" t="s">
        <v>307</v>
      </c>
      <c r="B32" s="39"/>
      <c r="F32" s="684">
        <v>29.3</v>
      </c>
      <c r="G32" s="685">
        <v>18.7</v>
      </c>
      <c r="H32" s="685">
        <v>36.2</v>
      </c>
    </row>
    <row r="33" spans="1:8" ht="18.75" customHeight="1" thickBot="1">
      <c r="A33" s="41" t="s">
        <v>598</v>
      </c>
      <c r="B33" s="41"/>
      <c r="C33" s="41"/>
      <c r="D33" s="41"/>
      <c r="E33" s="41"/>
      <c r="F33" s="42">
        <v>5.9</v>
      </c>
      <c r="G33" s="43">
        <v>5</v>
      </c>
      <c r="H33" s="43">
        <v>5.5</v>
      </c>
    </row>
    <row r="34" spans="1:6" ht="14.25" customHeight="1">
      <c r="A34" s="5"/>
      <c r="B34" s="5"/>
      <c r="F34" s="306"/>
    </row>
    <row r="35" spans="1:8" ht="31.5" customHeight="1">
      <c r="A35" s="211"/>
      <c r="B35" s="210"/>
      <c r="C35" s="211"/>
      <c r="D35" s="211"/>
      <c r="E35" s="211"/>
      <c r="F35" s="87" t="s">
        <v>615</v>
      </c>
      <c r="G35" s="88" t="s">
        <v>45</v>
      </c>
      <c r="H35" s="89" t="s">
        <v>616</v>
      </c>
    </row>
    <row r="36" spans="1:8" ht="18.75" customHeight="1">
      <c r="A36" s="873" t="s">
        <v>630</v>
      </c>
      <c r="B36" s="5"/>
      <c r="C36" s="5"/>
      <c r="D36" s="5"/>
      <c r="E36" s="5"/>
      <c r="F36" s="386"/>
      <c r="G36" s="5"/>
      <c r="H36" s="5"/>
    </row>
    <row r="37" spans="1:8" ht="21" customHeight="1">
      <c r="A37" s="605" t="s">
        <v>200</v>
      </c>
      <c r="B37" s="605"/>
      <c r="C37" s="214"/>
      <c r="D37" s="214"/>
      <c r="E37" s="214"/>
      <c r="F37" s="37" t="s">
        <v>692</v>
      </c>
      <c r="G37" s="38" t="s">
        <v>103</v>
      </c>
      <c r="H37" s="38" t="s">
        <v>104</v>
      </c>
    </row>
    <row r="38" spans="1:8" ht="21" customHeight="1" thickBot="1">
      <c r="A38" s="41" t="s">
        <v>526</v>
      </c>
      <c r="B38" s="41"/>
      <c r="C38" s="209"/>
      <c r="D38" s="209"/>
      <c r="E38" s="209"/>
      <c r="F38" s="686">
        <v>16.3</v>
      </c>
      <c r="G38" s="687">
        <v>14</v>
      </c>
      <c r="H38" s="687">
        <v>30.9</v>
      </c>
    </row>
    <row r="39" spans="1:8" ht="21" customHeight="1">
      <c r="A39" s="39"/>
      <c r="B39" s="39"/>
      <c r="C39" s="214"/>
      <c r="D39" s="214"/>
      <c r="E39" s="214"/>
      <c r="F39" s="684"/>
      <c r="G39" s="685"/>
      <c r="H39" s="685"/>
    </row>
    <row r="40" spans="1:8" ht="33" customHeight="1">
      <c r="A40" s="206"/>
      <c r="B40" s="206"/>
      <c r="C40" s="211"/>
      <c r="D40" s="211"/>
      <c r="E40" s="211"/>
      <c r="F40" s="87" t="s">
        <v>615</v>
      </c>
      <c r="G40" s="88" t="s">
        <v>45</v>
      </c>
      <c r="H40" s="89" t="s">
        <v>616</v>
      </c>
    </row>
    <row r="41" spans="1:8" ht="18.75" customHeight="1">
      <c r="A41" s="207" t="s">
        <v>631</v>
      </c>
      <c r="B41" s="39"/>
      <c r="F41" s="588">
        <v>11.72</v>
      </c>
      <c r="G41" s="589">
        <v>11.02</v>
      </c>
      <c r="H41" s="589">
        <v>16.44</v>
      </c>
    </row>
    <row r="42" spans="1:8" ht="18.75" customHeight="1">
      <c r="A42" s="207" t="s">
        <v>632</v>
      </c>
      <c r="B42" s="39"/>
      <c r="F42" s="893">
        <v>5.7</v>
      </c>
      <c r="G42" s="589">
        <v>5.42</v>
      </c>
      <c r="H42" s="589">
        <v>17.14</v>
      </c>
    </row>
    <row r="43" spans="1:8" ht="18.75" customHeight="1" thickBot="1">
      <c r="A43" s="208" t="s">
        <v>633</v>
      </c>
      <c r="B43" s="41"/>
      <c r="C43" s="209"/>
      <c r="D43" s="209"/>
      <c r="E43" s="209"/>
      <c r="F43" s="586">
        <v>256</v>
      </c>
      <c r="G43" s="587">
        <v>238</v>
      </c>
      <c r="H43" s="587">
        <v>251</v>
      </c>
    </row>
    <row r="45" spans="1:8" ht="15">
      <c r="A45" s="207" t="s">
        <v>501</v>
      </c>
      <c r="B45" s="39"/>
      <c r="C45" s="39"/>
      <c r="D45" s="39"/>
      <c r="E45" s="39"/>
      <c r="F45" s="39"/>
      <c r="G45" s="45"/>
      <c r="H45" s="39"/>
    </row>
    <row r="46" spans="1:8" ht="9.75" customHeight="1">
      <c r="A46" s="207"/>
      <c r="B46" s="39"/>
      <c r="C46" s="39"/>
      <c r="D46" s="39"/>
      <c r="E46" s="39"/>
      <c r="F46" s="39"/>
      <c r="G46" s="45"/>
      <c r="H46" s="39"/>
    </row>
    <row r="47" spans="1:8" ht="15">
      <c r="A47" s="956" t="s">
        <v>198</v>
      </c>
      <c r="B47" s="39"/>
      <c r="C47" s="39"/>
      <c r="D47" s="39"/>
      <c r="E47" s="39"/>
      <c r="F47" s="39"/>
      <c r="G47" s="45"/>
      <c r="H47" s="39"/>
    </row>
    <row r="48" spans="1:8" ht="4.5" customHeight="1">
      <c r="A48" s="44"/>
      <c r="B48" s="39"/>
      <c r="C48" s="39"/>
      <c r="D48" s="39"/>
      <c r="E48" s="39"/>
      <c r="F48" s="39"/>
      <c r="G48" s="45"/>
      <c r="H48" s="39"/>
    </row>
    <row r="49" spans="1:8" ht="43.5" customHeight="1">
      <c r="A49" s="1059" t="s">
        <v>527</v>
      </c>
      <c r="B49" s="1060"/>
      <c r="C49" s="1060"/>
      <c r="D49" s="1060"/>
      <c r="E49" s="1060"/>
      <c r="F49" s="1060"/>
      <c r="G49" s="1060"/>
      <c r="H49" s="1060"/>
    </row>
    <row r="50" spans="1:8" ht="4.5" customHeight="1">
      <c r="A50" s="46"/>
      <c r="B50" s="930"/>
      <c r="C50" s="930"/>
      <c r="D50" s="930"/>
      <c r="E50" s="930"/>
      <c r="F50" s="930"/>
      <c r="G50" s="930"/>
      <c r="H50" s="930"/>
    </row>
    <row r="51" spans="1:8" ht="15.75" customHeight="1">
      <c r="A51" s="1063" t="s">
        <v>199</v>
      </c>
      <c r="B51" s="1064"/>
      <c r="C51" s="930"/>
      <c r="D51" s="930"/>
      <c r="E51" s="930"/>
      <c r="F51" s="930"/>
      <c r="G51" s="930"/>
      <c r="H51" s="930"/>
    </row>
    <row r="52" spans="1:8" ht="3" customHeight="1">
      <c r="A52" s="46"/>
      <c r="B52" s="47"/>
      <c r="C52" s="47"/>
      <c r="D52" s="47"/>
      <c r="E52" s="47"/>
      <c r="F52" s="47"/>
      <c r="G52" s="47"/>
      <c r="H52" s="47"/>
    </row>
    <row r="53" spans="1:8" ht="135" customHeight="1">
      <c r="A53" s="1055" t="s">
        <v>776</v>
      </c>
      <c r="B53" s="1056"/>
      <c r="C53" s="1056"/>
      <c r="D53" s="1056"/>
      <c r="E53" s="1056"/>
      <c r="F53" s="1056"/>
      <c r="G53" s="1056"/>
      <c r="H53" s="1056"/>
    </row>
    <row r="54" spans="1:8" ht="6" customHeight="1">
      <c r="A54" s="46"/>
      <c r="B54" s="930"/>
      <c r="C54" s="930"/>
      <c r="D54" s="930"/>
      <c r="E54" s="930"/>
      <c r="F54" s="930"/>
      <c r="G54" s="930"/>
      <c r="H54" s="930"/>
    </row>
    <row r="55" spans="1:8" ht="43.5" customHeight="1">
      <c r="A55" s="1059" t="s">
        <v>754</v>
      </c>
      <c r="B55" s="1054"/>
      <c r="C55" s="1054"/>
      <c r="D55" s="1054"/>
      <c r="E55" s="1054"/>
      <c r="F55" s="1054"/>
      <c r="G55" s="1054"/>
      <c r="H55" s="1054"/>
    </row>
    <row r="56" spans="1:8" ht="6" customHeight="1">
      <c r="A56" s="46"/>
      <c r="B56" s="765"/>
      <c r="C56" s="765"/>
      <c r="D56" s="765"/>
      <c r="E56" s="765"/>
      <c r="F56" s="765"/>
      <c r="G56" s="765"/>
      <c r="H56" s="765"/>
    </row>
    <row r="57" spans="1:8" ht="18.75" customHeight="1">
      <c r="A57" s="1065" t="s">
        <v>677</v>
      </c>
      <c r="B57" s="1041"/>
      <c r="C57" s="930"/>
      <c r="D57" s="930"/>
      <c r="E57" s="930"/>
      <c r="F57" s="930"/>
      <c r="G57" s="930"/>
      <c r="H57" s="930"/>
    </row>
    <row r="58" spans="1:8" ht="2.25" customHeight="1">
      <c r="A58" s="39"/>
      <c r="B58" s="39"/>
      <c r="C58" s="39"/>
      <c r="D58" s="39"/>
      <c r="E58" s="39"/>
      <c r="F58" s="39"/>
      <c r="G58" s="45"/>
      <c r="H58" s="39"/>
    </row>
    <row r="59" spans="1:8" ht="47.25" customHeight="1">
      <c r="A59" s="1053" t="s">
        <v>555</v>
      </c>
      <c r="B59" s="1054"/>
      <c r="C59" s="1054"/>
      <c r="D59" s="1054"/>
      <c r="E59" s="1054"/>
      <c r="F59" s="1054"/>
      <c r="G59" s="1054"/>
      <c r="H59" s="1054"/>
    </row>
  </sheetData>
  <mergeCells count="8">
    <mergeCell ref="A59:H59"/>
    <mergeCell ref="A53:H53"/>
    <mergeCell ref="A6:C6"/>
    <mergeCell ref="A49:H49"/>
    <mergeCell ref="A16:E16"/>
    <mergeCell ref="A51:B51"/>
    <mergeCell ref="A57:B57"/>
    <mergeCell ref="A55:H55"/>
  </mergeCells>
  <printOptions/>
  <pageMargins left="0.984251968503937" right="0.3937007874015748" top="0.5511811023622047" bottom="0.3937007874015748" header="0.5511811023622047" footer="0.5118110236220472"/>
  <pageSetup fitToHeight="1" fitToWidth="1" horizontalDpi="600" verticalDpi="600" orientation="portrait" paperSize="9" scale="59" r:id="rId1"/>
</worksheet>
</file>

<file path=xl/worksheets/sheet10.xml><?xml version="1.0" encoding="utf-8"?>
<worksheet xmlns="http://schemas.openxmlformats.org/spreadsheetml/2006/main" xmlns:r="http://schemas.openxmlformats.org/officeDocument/2006/relationships">
  <sheetPr codeName="Sheet332">
    <pageSetUpPr fitToPage="1"/>
  </sheetPr>
  <dimension ref="A1:H85"/>
  <sheetViews>
    <sheetView showGridLines="0" view="pageBreakPreview" zoomScale="60" zoomScaleNormal="60" workbookViewId="0" topLeftCell="A1">
      <selection activeCell="C22" sqref="C22"/>
    </sheetView>
  </sheetViews>
  <sheetFormatPr defaultColWidth="9.00390625" defaultRowHeight="25.5" customHeight="1"/>
  <cols>
    <col min="1" max="1" width="4.00390625" style="392" customWidth="1"/>
    <col min="2" max="2" width="3.875" style="392" customWidth="1"/>
    <col min="3" max="3" width="111.75390625" style="392" customWidth="1"/>
    <col min="4" max="4" width="15.25390625" style="392" customWidth="1"/>
    <col min="5" max="5" width="3.25390625" style="392" customWidth="1"/>
    <col min="6" max="6" width="14.375" style="392" customWidth="1"/>
    <col min="7" max="7" width="3.25390625" style="392" customWidth="1"/>
    <col min="8" max="8" width="14.50390625" style="392" customWidth="1"/>
    <col min="9" max="16384" width="9.75390625" style="3" customWidth="1"/>
  </cols>
  <sheetData>
    <row r="1" s="1" customFormat="1" ht="25.5" customHeight="1">
      <c r="A1" s="389" t="s">
        <v>676</v>
      </c>
    </row>
    <row r="2" spans="1:8" ht="30.75" customHeight="1">
      <c r="A2" s="386"/>
      <c r="B2" s="3"/>
      <c r="C2" s="3"/>
      <c r="D2" s="3"/>
      <c r="E2" s="3"/>
      <c r="F2" s="3"/>
      <c r="G2" s="3"/>
      <c r="H2" s="3"/>
    </row>
    <row r="3" spans="1:8" ht="30.75" customHeight="1">
      <c r="A3" s="527" t="s">
        <v>404</v>
      </c>
      <c r="B3" s="3"/>
      <c r="C3" s="3"/>
      <c r="D3" s="3"/>
      <c r="E3" s="3"/>
      <c r="F3" s="3"/>
      <c r="G3" s="3"/>
      <c r="H3" s="3"/>
    </row>
    <row r="4" spans="1:8" ht="36.75" customHeight="1">
      <c r="A4" s="3"/>
      <c r="B4" s="3"/>
      <c r="C4" s="3"/>
      <c r="D4" s="974" t="s">
        <v>565</v>
      </c>
      <c r="E4" s="3"/>
      <c r="F4" s="973" t="s">
        <v>566</v>
      </c>
      <c r="G4" s="3"/>
      <c r="H4" s="973" t="s">
        <v>567</v>
      </c>
    </row>
    <row r="5" spans="1:8" ht="18" thickBot="1">
      <c r="A5" s="972"/>
      <c r="B5" s="395"/>
      <c r="C5" s="395"/>
      <c r="D5" s="396" t="s">
        <v>238</v>
      </c>
      <c r="E5" s="396"/>
      <c r="F5" s="397" t="s">
        <v>238</v>
      </c>
      <c r="G5" s="397"/>
      <c r="H5" s="397" t="s">
        <v>561</v>
      </c>
    </row>
    <row r="6" spans="1:8" ht="21.75" customHeight="1">
      <c r="A6" s="466" t="s">
        <v>35</v>
      </c>
      <c r="B6" s="398"/>
      <c r="C6" s="432"/>
      <c r="D6" s="467"/>
      <c r="E6" s="467"/>
      <c r="F6" s="432"/>
      <c r="G6" s="432"/>
      <c r="H6" s="432"/>
    </row>
    <row r="7" spans="1:8" ht="6.75" customHeight="1">
      <c r="A7" s="466"/>
      <c r="B7" s="398"/>
      <c r="C7" s="432"/>
      <c r="D7" s="467"/>
      <c r="E7" s="467"/>
      <c r="F7" s="432"/>
      <c r="G7" s="432"/>
      <c r="H7" s="432"/>
    </row>
    <row r="8" spans="1:8" ht="21.75" customHeight="1">
      <c r="A8" s="392" t="s">
        <v>106</v>
      </c>
      <c r="C8" s="432"/>
      <c r="D8" s="467"/>
      <c r="E8" s="467"/>
      <c r="F8" s="432"/>
      <c r="G8" s="432"/>
      <c r="H8" s="432"/>
    </row>
    <row r="9" spans="1:8" ht="21.75" customHeight="1">
      <c r="A9" s="786"/>
      <c r="B9" s="513" t="s">
        <v>664</v>
      </c>
      <c r="C9" s="432"/>
      <c r="D9" s="467">
        <v>1341</v>
      </c>
      <c r="E9" s="467"/>
      <c r="F9" s="432">
        <v>1341</v>
      </c>
      <c r="G9" s="432"/>
      <c r="H9" s="432">
        <v>1341</v>
      </c>
    </row>
    <row r="10" spans="2:8" ht="21.75" customHeight="1">
      <c r="B10" s="666" t="s">
        <v>98</v>
      </c>
      <c r="C10" s="432"/>
      <c r="D10" s="467">
        <v>2693</v>
      </c>
      <c r="E10" s="467"/>
      <c r="F10" s="432">
        <f>2644-32+85</f>
        <v>2697</v>
      </c>
      <c r="G10" s="432"/>
      <c r="H10" s="432">
        <v>2497</v>
      </c>
    </row>
    <row r="11" spans="1:8" ht="21.75" customHeight="1">
      <c r="A11" s="454"/>
      <c r="B11" s="454"/>
      <c r="C11" s="454"/>
      <c r="D11" s="468">
        <f>SUM(D9:D10)</f>
        <v>4034</v>
      </c>
      <c r="E11" s="468"/>
      <c r="F11" s="454">
        <f>SUM(F9:F10)</f>
        <v>4038</v>
      </c>
      <c r="G11" s="454"/>
      <c r="H11" s="454">
        <f>SUM(H9:H10)</f>
        <v>3838</v>
      </c>
    </row>
    <row r="12" spans="3:8" ht="21.75" customHeight="1">
      <c r="C12" s="432"/>
      <c r="D12" s="467"/>
      <c r="E12" s="467"/>
      <c r="F12" s="432"/>
      <c r="G12" s="432"/>
      <c r="H12" s="432"/>
    </row>
    <row r="13" spans="1:8" ht="21.75" customHeight="1">
      <c r="A13" s="392" t="s">
        <v>536</v>
      </c>
      <c r="C13" s="432"/>
      <c r="D13" s="467"/>
      <c r="E13" s="467"/>
      <c r="F13" s="432"/>
      <c r="G13" s="432"/>
      <c r="H13" s="432"/>
    </row>
    <row r="14" spans="2:8" ht="21.75" customHeight="1">
      <c r="B14" s="498" t="s">
        <v>684</v>
      </c>
      <c r="C14" s="432"/>
      <c r="D14" s="467">
        <v>1145</v>
      </c>
      <c r="E14" s="467"/>
      <c r="F14" s="432">
        <f>636+342</f>
        <v>978</v>
      </c>
      <c r="G14" s="432"/>
      <c r="H14" s="432">
        <v>830</v>
      </c>
    </row>
    <row r="15" spans="2:8" ht="21.75" customHeight="1">
      <c r="B15" s="478" t="s">
        <v>107</v>
      </c>
      <c r="C15" s="432"/>
      <c r="D15" s="467">
        <v>40</v>
      </c>
      <c r="E15" s="467"/>
      <c r="F15" s="432">
        <v>32</v>
      </c>
      <c r="G15" s="432"/>
      <c r="H15" s="432">
        <v>31</v>
      </c>
    </row>
    <row r="16" spans="1:8" ht="21.75" customHeight="1">
      <c r="A16" s="454"/>
      <c r="B16" s="784"/>
      <c r="C16" s="454"/>
      <c r="D16" s="468">
        <f>SUM(D14:D15)</f>
        <v>1185</v>
      </c>
      <c r="E16" s="468"/>
      <c r="F16" s="454">
        <f>SUM(F14:F15)</f>
        <v>1010</v>
      </c>
      <c r="G16" s="454"/>
      <c r="H16" s="454">
        <f>SUM(H14:H15)</f>
        <v>861</v>
      </c>
    </row>
    <row r="17" spans="1:8" ht="21.75" customHeight="1">
      <c r="A17" s="454"/>
      <c r="B17" s="454" t="s">
        <v>36</v>
      </c>
      <c r="C17" s="454"/>
      <c r="D17" s="468">
        <f>+D11+D16</f>
        <v>5219</v>
      </c>
      <c r="E17" s="468"/>
      <c r="F17" s="454">
        <f>F16+F11</f>
        <v>5048</v>
      </c>
      <c r="G17" s="454"/>
      <c r="H17" s="454">
        <f>H16+H11</f>
        <v>4699</v>
      </c>
    </row>
    <row r="18" spans="1:8" ht="21.75" customHeight="1">
      <c r="A18" s="309" t="s">
        <v>37</v>
      </c>
      <c r="D18" s="467"/>
      <c r="E18" s="467"/>
      <c r="F18" s="432"/>
      <c r="G18" s="432"/>
      <c r="H18" s="432"/>
    </row>
    <row r="19" spans="1:8" ht="21.75" customHeight="1">
      <c r="A19" s="309"/>
      <c r="B19" s="392" t="s">
        <v>38</v>
      </c>
      <c r="D19" s="469">
        <v>1107</v>
      </c>
      <c r="E19" s="469"/>
      <c r="F19" s="387">
        <v>1018</v>
      </c>
      <c r="G19" s="387"/>
      <c r="H19" s="387">
        <v>1133</v>
      </c>
    </row>
    <row r="20" spans="2:8" ht="21" customHeight="1">
      <c r="B20" s="392" t="s">
        <v>537</v>
      </c>
      <c r="D20" s="467">
        <v>1092</v>
      </c>
      <c r="E20" s="467"/>
      <c r="F20" s="432">
        <v>1141</v>
      </c>
      <c r="G20" s="432"/>
      <c r="H20" s="432">
        <v>945</v>
      </c>
    </row>
    <row r="21" spans="2:8" ht="21" customHeight="1">
      <c r="B21" s="392" t="s">
        <v>39</v>
      </c>
      <c r="D21" s="467">
        <v>675</v>
      </c>
      <c r="E21" s="467"/>
      <c r="F21" s="432">
        <v>423</v>
      </c>
      <c r="G21" s="432"/>
      <c r="H21" s="432">
        <v>1012</v>
      </c>
    </row>
    <row r="22" spans="2:8" ht="21" customHeight="1">
      <c r="B22" s="392" t="s">
        <v>40</v>
      </c>
      <c r="D22" s="467">
        <v>332</v>
      </c>
      <c r="E22" s="467"/>
      <c r="F22" s="432">
        <v>315</v>
      </c>
      <c r="G22" s="432"/>
      <c r="H22" s="432">
        <v>404</v>
      </c>
    </row>
    <row r="23" spans="2:8" ht="21" customHeight="1">
      <c r="B23" s="392" t="s">
        <v>41</v>
      </c>
      <c r="C23" s="470"/>
      <c r="D23" s="467">
        <v>1980</v>
      </c>
      <c r="E23" s="467"/>
      <c r="F23" s="432">
        <v>1891</v>
      </c>
      <c r="G23" s="432"/>
      <c r="H23" s="432">
        <v>1900</v>
      </c>
    </row>
    <row r="24" spans="2:8" ht="21" customHeight="1">
      <c r="B24" s="392" t="s">
        <v>42</v>
      </c>
      <c r="D24" s="467">
        <v>2268</v>
      </c>
      <c r="E24" s="467"/>
      <c r="F24" s="432">
        <v>2297</v>
      </c>
      <c r="G24" s="432"/>
      <c r="H24" s="432">
        <v>1052</v>
      </c>
    </row>
    <row r="25" spans="1:8" ht="21.75" customHeight="1">
      <c r="A25" s="454"/>
      <c r="B25" s="454" t="s">
        <v>36</v>
      </c>
      <c r="C25" s="454"/>
      <c r="D25" s="468">
        <f>SUM(D19:D24)</f>
        <v>7454</v>
      </c>
      <c r="E25" s="468"/>
      <c r="F25" s="454">
        <f>SUM(F19:F24)</f>
        <v>7085</v>
      </c>
      <c r="G25" s="454"/>
      <c r="H25" s="454">
        <f>SUM(H19:H24)</f>
        <v>6446</v>
      </c>
    </row>
    <row r="26" spans="4:8" ht="15.75" customHeight="1">
      <c r="D26" s="467"/>
      <c r="E26" s="467"/>
      <c r="F26" s="432"/>
      <c r="G26" s="432"/>
      <c r="H26" s="432"/>
    </row>
    <row r="27" spans="1:5" ht="21.75" customHeight="1">
      <c r="A27" s="392" t="s">
        <v>370</v>
      </c>
      <c r="D27" s="447"/>
      <c r="E27" s="447"/>
    </row>
    <row r="28" spans="2:8" ht="21" customHeight="1">
      <c r="B28" s="392" t="s">
        <v>133</v>
      </c>
      <c r="D28" s="467">
        <v>14149</v>
      </c>
      <c r="E28" s="467"/>
      <c r="F28" s="432">
        <v>13682</v>
      </c>
      <c r="G28" s="432"/>
      <c r="H28" s="432">
        <v>14491</v>
      </c>
    </row>
    <row r="29" spans="2:8" ht="21" customHeight="1">
      <c r="B29" s="392" t="s">
        <v>134</v>
      </c>
      <c r="D29" s="467">
        <v>14</v>
      </c>
      <c r="E29" s="467"/>
      <c r="F29" s="432">
        <v>5</v>
      </c>
      <c r="G29" s="387"/>
      <c r="H29" s="432">
        <v>6</v>
      </c>
    </row>
    <row r="30" spans="2:8" ht="21" customHeight="1">
      <c r="B30" s="392" t="s">
        <v>135</v>
      </c>
      <c r="D30" s="467"/>
      <c r="E30" s="467"/>
      <c r="F30" s="432"/>
      <c r="G30" s="432"/>
      <c r="H30" s="432"/>
    </row>
    <row r="31" spans="3:8" ht="21" customHeight="1">
      <c r="C31" s="392" t="s">
        <v>136</v>
      </c>
      <c r="D31" s="467">
        <v>5441</v>
      </c>
      <c r="E31" s="467"/>
      <c r="F31" s="432">
        <v>12795</v>
      </c>
      <c r="G31" s="432"/>
      <c r="H31" s="432">
        <v>11573</v>
      </c>
    </row>
    <row r="32" spans="3:8" ht="21" customHeight="1">
      <c r="C32" s="392" t="s">
        <v>137</v>
      </c>
      <c r="D32" s="467">
        <v>83819</v>
      </c>
      <c r="E32" s="467"/>
      <c r="F32" s="432">
        <v>75534</v>
      </c>
      <c r="G32" s="432"/>
      <c r="H32" s="432">
        <v>78892</v>
      </c>
    </row>
    <row r="33" spans="3:8" ht="21" customHeight="1">
      <c r="C33" s="392" t="s">
        <v>138</v>
      </c>
      <c r="D33" s="467">
        <v>80211</v>
      </c>
      <c r="E33" s="467"/>
      <c r="F33" s="432">
        <v>78090</v>
      </c>
      <c r="G33" s="432"/>
      <c r="H33" s="432">
        <v>81719</v>
      </c>
    </row>
    <row r="34" spans="3:8" ht="21" customHeight="1">
      <c r="C34" s="432" t="s">
        <v>139</v>
      </c>
      <c r="D34" s="467">
        <v>6737</v>
      </c>
      <c r="E34" s="467"/>
      <c r="F34" s="432">
        <v>3930</v>
      </c>
      <c r="G34" s="432"/>
      <c r="H34" s="432">
        <v>5401</v>
      </c>
    </row>
    <row r="35" spans="3:8" ht="21" customHeight="1">
      <c r="C35" s="392" t="s">
        <v>140</v>
      </c>
      <c r="D35" s="467">
        <v>7519</v>
      </c>
      <c r="E35" s="467"/>
      <c r="F35" s="432">
        <v>7422</v>
      </c>
      <c r="G35" s="432"/>
      <c r="H35" s="432">
        <v>7759</v>
      </c>
    </row>
    <row r="36" spans="1:8" ht="21.75" customHeight="1">
      <c r="A36" s="454"/>
      <c r="B36" s="454" t="s">
        <v>36</v>
      </c>
      <c r="C36" s="454"/>
      <c r="D36" s="468">
        <f>SUM(D28:D35)</f>
        <v>197890</v>
      </c>
      <c r="E36" s="468"/>
      <c r="F36" s="454">
        <f>SUM(F28:F35)</f>
        <v>191458</v>
      </c>
      <c r="G36" s="454"/>
      <c r="H36" s="454">
        <f>SUM(H28:H35)</f>
        <v>199841</v>
      </c>
    </row>
    <row r="37" spans="2:8" ht="15.75" customHeight="1">
      <c r="B37" s="3"/>
      <c r="D37" s="467"/>
      <c r="E37" s="467"/>
      <c r="F37" s="432"/>
      <c r="G37" s="432"/>
      <c r="H37" s="432"/>
    </row>
    <row r="38" spans="1:8" ht="21" customHeight="1">
      <c r="A38" s="392" t="s">
        <v>726</v>
      </c>
      <c r="B38" s="3"/>
      <c r="D38" s="469">
        <v>286</v>
      </c>
      <c r="E38" s="469"/>
      <c r="F38" s="387">
        <v>94</v>
      </c>
      <c r="G38" s="387"/>
      <c r="H38" s="387">
        <v>463</v>
      </c>
    </row>
    <row r="39" spans="1:8" s="471" customFormat="1" ht="21.75" customHeight="1">
      <c r="A39" s="392" t="s">
        <v>141</v>
      </c>
      <c r="C39" s="392"/>
      <c r="D39" s="467">
        <v>4500</v>
      </c>
      <c r="E39" s="467"/>
      <c r="F39" s="432">
        <v>3665</v>
      </c>
      <c r="G39" s="432"/>
      <c r="H39" s="432">
        <v>5071</v>
      </c>
    </row>
    <row r="40" spans="1:8" ht="15.75" customHeight="1">
      <c r="A40" s="432"/>
      <c r="B40" s="432"/>
      <c r="C40" s="432"/>
      <c r="D40" s="467"/>
      <c r="E40" s="467"/>
      <c r="F40" s="432"/>
      <c r="G40" s="432"/>
      <c r="H40" s="432"/>
    </row>
    <row r="41" spans="1:8" ht="21.75" customHeight="1" thickBot="1">
      <c r="A41" s="472" t="s">
        <v>142</v>
      </c>
      <c r="B41" s="433"/>
      <c r="C41" s="433"/>
      <c r="D41" s="472">
        <f>D36+D25+D17+D39+D38</f>
        <v>215349</v>
      </c>
      <c r="E41" s="472"/>
      <c r="F41" s="433">
        <f>F36+F25+F17+F39+F38</f>
        <v>207350</v>
      </c>
      <c r="G41" s="433"/>
      <c r="H41" s="433">
        <f>H36+H25+H17+H39+H38</f>
        <v>216520</v>
      </c>
    </row>
    <row r="42" spans="4:8" ht="15" customHeight="1">
      <c r="D42" s="467"/>
      <c r="E42" s="467"/>
      <c r="F42" s="432"/>
      <c r="G42" s="432"/>
      <c r="H42" s="432"/>
    </row>
    <row r="43" spans="1:8" ht="21.75" customHeight="1">
      <c r="A43" s="473" t="s">
        <v>143</v>
      </c>
      <c r="D43" s="467"/>
      <c r="E43" s="467"/>
      <c r="F43" s="432"/>
      <c r="G43" s="432"/>
      <c r="H43" s="432"/>
    </row>
    <row r="44" spans="4:5" ht="9.75" customHeight="1">
      <c r="D44" s="447"/>
      <c r="E44" s="447"/>
    </row>
    <row r="45" spans="1:8" ht="21.75" customHeight="1">
      <c r="A45" s="447" t="s">
        <v>144</v>
      </c>
      <c r="D45" s="467"/>
      <c r="E45" s="467"/>
      <c r="F45" s="432"/>
      <c r="G45" s="432"/>
      <c r="H45" s="432"/>
    </row>
    <row r="46" spans="1:8" ht="21" customHeight="1">
      <c r="A46" s="392" t="s">
        <v>343</v>
      </c>
      <c r="D46" s="467">
        <v>5905</v>
      </c>
      <c r="E46" s="467"/>
      <c r="F46" s="432">
        <v>5049</v>
      </c>
      <c r="G46" s="432"/>
      <c r="H46" s="432">
        <v>5488</v>
      </c>
    </row>
    <row r="47" spans="1:8" ht="21" customHeight="1">
      <c r="A47" s="392" t="s">
        <v>509</v>
      </c>
      <c r="D47" s="467">
        <v>95</v>
      </c>
      <c r="E47" s="467"/>
      <c r="F47" s="432">
        <v>96</v>
      </c>
      <c r="G47" s="432"/>
      <c r="H47" s="432">
        <v>132</v>
      </c>
    </row>
    <row r="48" spans="1:8" ht="21.75" customHeight="1">
      <c r="A48" s="454" t="s">
        <v>460</v>
      </c>
      <c r="B48" s="454"/>
      <c r="C48" s="454"/>
      <c r="D48" s="468">
        <f>SUM(D46:D47)</f>
        <v>6000</v>
      </c>
      <c r="E48" s="468"/>
      <c r="F48" s="454">
        <f>SUM(F46:F47)</f>
        <v>5145</v>
      </c>
      <c r="G48" s="454"/>
      <c r="H48" s="454">
        <f>SUM(H46:H47)</f>
        <v>5620</v>
      </c>
    </row>
    <row r="49" spans="4:8" ht="9.75" customHeight="1">
      <c r="D49" s="467"/>
      <c r="E49" s="467"/>
      <c r="F49" s="432"/>
      <c r="G49" s="432"/>
      <c r="H49" s="432"/>
    </row>
    <row r="50" spans="1:8" ht="21.75" customHeight="1">
      <c r="A50" s="447" t="s">
        <v>145</v>
      </c>
      <c r="D50" s="467"/>
      <c r="E50" s="467"/>
      <c r="F50" s="432"/>
      <c r="G50" s="432"/>
      <c r="H50" s="432"/>
    </row>
    <row r="51" spans="1:8" ht="21.75" customHeight="1">
      <c r="A51" s="392" t="s">
        <v>146</v>
      </c>
      <c r="D51" s="453" t="s">
        <v>636</v>
      </c>
      <c r="E51" s="467"/>
      <c r="F51" s="432">
        <v>5545</v>
      </c>
      <c r="G51" s="432"/>
      <c r="H51" s="432">
        <v>5554</v>
      </c>
    </row>
    <row r="52" spans="1:8" ht="9.75" customHeight="1">
      <c r="A52" s="474"/>
      <c r="D52" s="467"/>
      <c r="E52" s="467"/>
      <c r="F52" s="467"/>
      <c r="G52" s="432"/>
      <c r="H52" s="432"/>
    </row>
    <row r="53" spans="1:8" ht="21" customHeight="1">
      <c r="A53" s="309" t="s">
        <v>147</v>
      </c>
      <c r="B53" s="309"/>
      <c r="C53" s="309"/>
      <c r="D53" s="469"/>
      <c r="E53" s="469"/>
      <c r="F53" s="469"/>
      <c r="G53" s="387"/>
      <c r="H53" s="387"/>
    </row>
    <row r="54" spans="1:8" ht="21" customHeight="1">
      <c r="A54" s="2"/>
      <c r="B54" s="2" t="s">
        <v>405</v>
      </c>
      <c r="C54" s="309"/>
      <c r="D54" s="475">
        <v>169895</v>
      </c>
      <c r="E54" s="469"/>
      <c r="F54" s="763">
        <v>158127</v>
      </c>
      <c r="G54" s="387"/>
      <c r="H54" s="387">
        <f>123213+28733+13042</f>
        <v>164988</v>
      </c>
    </row>
    <row r="55" spans="1:8" ht="21" customHeight="1">
      <c r="A55" s="2"/>
      <c r="B55" s="309" t="s">
        <v>148</v>
      </c>
      <c r="C55" s="309"/>
      <c r="D55" s="475">
        <v>14728</v>
      </c>
      <c r="E55" s="2"/>
      <c r="F55" s="763">
        <f>13425-4</f>
        <v>13421</v>
      </c>
      <c r="G55" s="387"/>
      <c r="H55" s="387">
        <v>13599</v>
      </c>
    </row>
    <row r="56" spans="4:8" ht="9.75" customHeight="1">
      <c r="D56" s="467"/>
      <c r="E56" s="467"/>
      <c r="F56" s="432"/>
      <c r="G56" s="432"/>
      <c r="H56" s="432"/>
    </row>
    <row r="57" spans="1:8" ht="21.75" customHeight="1">
      <c r="A57" s="454"/>
      <c r="B57" s="454" t="s">
        <v>149</v>
      </c>
      <c r="C57" s="409"/>
      <c r="D57" s="468">
        <f>SUM(D54:D56)</f>
        <v>184623</v>
      </c>
      <c r="E57" s="468"/>
      <c r="F57" s="454">
        <f>SUM(F54:F56)</f>
        <v>171548</v>
      </c>
      <c r="G57" s="454"/>
      <c r="H57" s="454">
        <f>SUM(H54:H56)</f>
        <v>178587</v>
      </c>
    </row>
    <row r="58" spans="1:8" ht="9.75" customHeight="1">
      <c r="A58" s="474"/>
      <c r="D58" s="467"/>
      <c r="E58" s="467"/>
      <c r="F58" s="432"/>
      <c r="G58" s="432"/>
      <c r="H58" s="432"/>
    </row>
    <row r="59" spans="1:8" ht="21.75" customHeight="1">
      <c r="A59" s="392" t="s">
        <v>338</v>
      </c>
      <c r="C59" s="3"/>
      <c r="D59" s="467"/>
      <c r="E59" s="467"/>
      <c r="F59" s="432"/>
      <c r="G59" s="432"/>
      <c r="H59" s="432"/>
    </row>
    <row r="60" spans="2:8" ht="21" customHeight="1">
      <c r="B60" s="392" t="s">
        <v>150</v>
      </c>
      <c r="C60" s="3"/>
      <c r="D60" s="467">
        <v>1492</v>
      </c>
      <c r="E60" s="467"/>
      <c r="F60" s="432">
        <v>1573</v>
      </c>
      <c r="G60" s="432"/>
      <c r="H60" s="432">
        <v>1538</v>
      </c>
    </row>
    <row r="61" spans="1:8" ht="21" customHeight="1">
      <c r="A61" s="476"/>
      <c r="B61" s="476" t="s">
        <v>67</v>
      </c>
      <c r="C61" s="6"/>
      <c r="D61" s="477">
        <v>921</v>
      </c>
      <c r="E61" s="477"/>
      <c r="F61" s="476">
        <v>1082</v>
      </c>
      <c r="G61" s="476"/>
      <c r="H61" s="476">
        <v>1074</v>
      </c>
    </row>
    <row r="62" spans="1:8" ht="21.75" customHeight="1">
      <c r="A62" s="432"/>
      <c r="B62" s="432"/>
      <c r="C62" s="398"/>
      <c r="D62" s="467">
        <f>SUM(D60:D61)</f>
        <v>2413</v>
      </c>
      <c r="E62" s="467"/>
      <c r="F62" s="432">
        <f>SUM(F60:F61)</f>
        <v>2655</v>
      </c>
      <c r="G62" s="432"/>
      <c r="H62" s="432">
        <f>SUM(H60:H61)</f>
        <v>2612</v>
      </c>
    </row>
    <row r="63" spans="1:8" ht="21" customHeight="1">
      <c r="A63" s="3"/>
      <c r="B63" s="478" t="s">
        <v>538</v>
      </c>
      <c r="C63" s="3"/>
      <c r="D63" s="453" t="s">
        <v>636</v>
      </c>
      <c r="E63" s="467"/>
      <c r="F63" s="432">
        <v>451</v>
      </c>
      <c r="G63" s="432"/>
      <c r="H63" s="432">
        <v>451</v>
      </c>
    </row>
    <row r="64" spans="1:8" ht="21" customHeight="1">
      <c r="A64" s="409"/>
      <c r="B64" s="409" t="s">
        <v>115</v>
      </c>
      <c r="C64" s="409"/>
      <c r="D64" s="468">
        <f>SUM(D62:D63)</f>
        <v>2413</v>
      </c>
      <c r="E64" s="468"/>
      <c r="F64" s="454">
        <f>SUM(F62:F63)</f>
        <v>3106</v>
      </c>
      <c r="G64" s="454"/>
      <c r="H64" s="454">
        <f>SUM(H62:H63)</f>
        <v>3063</v>
      </c>
    </row>
    <row r="65" spans="2:8" ht="9.75" customHeight="1">
      <c r="B65" s="432"/>
      <c r="C65" s="3"/>
      <c r="D65" s="467"/>
      <c r="E65" s="467"/>
      <c r="F65" s="432"/>
      <c r="G65" s="432"/>
      <c r="H65" s="432"/>
    </row>
    <row r="66" spans="1:8" ht="21" customHeight="1">
      <c r="A66" s="392" t="s">
        <v>151</v>
      </c>
      <c r="B66" s="432"/>
      <c r="C66" s="3"/>
      <c r="D66" s="467"/>
      <c r="E66" s="467"/>
      <c r="F66" s="432"/>
      <c r="G66" s="432"/>
      <c r="H66" s="432"/>
    </row>
    <row r="67" spans="1:8" ht="21" customHeight="1">
      <c r="A67" s="3"/>
      <c r="B67" s="392" t="s">
        <v>116</v>
      </c>
      <c r="C67" s="3"/>
      <c r="D67" s="467">
        <v>2605</v>
      </c>
      <c r="E67" s="467"/>
      <c r="F67" s="432">
        <v>5994</v>
      </c>
      <c r="G67" s="432"/>
      <c r="H67" s="432">
        <v>5609</v>
      </c>
    </row>
    <row r="68" spans="1:8" ht="21" customHeight="1">
      <c r="A68" s="3"/>
      <c r="B68" s="3" t="s">
        <v>117</v>
      </c>
      <c r="C68" s="3"/>
      <c r="D68" s="467">
        <v>2122</v>
      </c>
      <c r="E68" s="467"/>
      <c r="F68" s="432">
        <v>2042</v>
      </c>
      <c r="G68" s="432"/>
      <c r="H68" s="432">
        <v>1776</v>
      </c>
    </row>
    <row r="69" spans="1:8" ht="21" customHeight="1">
      <c r="A69" s="3" t="s">
        <v>152</v>
      </c>
      <c r="B69" s="3"/>
      <c r="E69" s="467"/>
      <c r="F69" s="432"/>
      <c r="G69" s="432"/>
      <c r="H69" s="432"/>
    </row>
    <row r="70" spans="1:8" ht="21" customHeight="1">
      <c r="A70" s="3"/>
      <c r="B70" s="392" t="s">
        <v>339</v>
      </c>
      <c r="D70" s="467">
        <v>4381</v>
      </c>
      <c r="E70" s="467"/>
      <c r="F70" s="432">
        <v>3860</v>
      </c>
      <c r="G70" s="432"/>
      <c r="H70" s="432">
        <v>4232</v>
      </c>
    </row>
    <row r="71" spans="1:8" ht="21" customHeight="1">
      <c r="A71" s="3"/>
      <c r="B71" s="392" t="s">
        <v>153</v>
      </c>
      <c r="D71" s="467">
        <v>3406</v>
      </c>
      <c r="E71" s="467"/>
      <c r="F71" s="432">
        <v>1495</v>
      </c>
      <c r="G71" s="432"/>
      <c r="H71" s="432">
        <v>2476</v>
      </c>
    </row>
    <row r="72" spans="1:8" ht="21" customHeight="1">
      <c r="A72" s="3"/>
      <c r="B72" s="392" t="s">
        <v>154</v>
      </c>
      <c r="D72" s="467">
        <v>1033</v>
      </c>
      <c r="E72" s="467"/>
      <c r="F72" s="432">
        <v>1168</v>
      </c>
      <c r="G72" s="432"/>
      <c r="H72" s="432">
        <v>1303</v>
      </c>
    </row>
    <row r="73" spans="1:8" ht="21" customHeight="1">
      <c r="A73" s="3"/>
      <c r="B73" s="392" t="s">
        <v>155</v>
      </c>
      <c r="D73" s="467">
        <v>3624</v>
      </c>
      <c r="E73" s="467"/>
      <c r="F73" s="432">
        <v>2714</v>
      </c>
      <c r="G73" s="432"/>
      <c r="H73" s="432">
        <v>3882</v>
      </c>
    </row>
    <row r="74" spans="1:8" ht="21" customHeight="1">
      <c r="A74" s="3"/>
      <c r="B74" s="392" t="s">
        <v>156</v>
      </c>
      <c r="D74" s="892">
        <v>477</v>
      </c>
      <c r="E74" s="467"/>
      <c r="F74" s="432">
        <v>476</v>
      </c>
      <c r="G74" s="432"/>
      <c r="H74" s="432">
        <v>517</v>
      </c>
    </row>
    <row r="75" spans="1:8" ht="21" customHeight="1">
      <c r="A75" s="3"/>
      <c r="B75" s="392" t="s">
        <v>157</v>
      </c>
      <c r="D75" s="892">
        <v>2029</v>
      </c>
      <c r="E75" s="467"/>
      <c r="F75" s="432">
        <v>2216</v>
      </c>
      <c r="G75" s="432"/>
      <c r="H75" s="432">
        <v>1398</v>
      </c>
    </row>
    <row r="76" spans="1:8" ht="21" customHeight="1">
      <c r="A76" s="3"/>
      <c r="B76" s="392" t="s">
        <v>662</v>
      </c>
      <c r="D76" s="892">
        <v>376</v>
      </c>
      <c r="E76" s="469"/>
      <c r="F76" s="387">
        <v>383</v>
      </c>
      <c r="G76" s="387"/>
      <c r="H76" s="387">
        <v>464</v>
      </c>
    </row>
    <row r="77" spans="1:8" ht="21" customHeight="1">
      <c r="A77" s="3"/>
      <c r="B77" s="392" t="s">
        <v>158</v>
      </c>
      <c r="D77" s="475">
        <v>2260</v>
      </c>
      <c r="E77" s="469"/>
      <c r="F77" s="387">
        <v>1658</v>
      </c>
      <c r="G77" s="387"/>
      <c r="H77" s="387">
        <v>1652</v>
      </c>
    </row>
    <row r="78" spans="1:8" ht="21" customHeight="1">
      <c r="A78" s="3"/>
      <c r="B78" s="392" t="s">
        <v>159</v>
      </c>
      <c r="D78" s="453" t="s">
        <v>636</v>
      </c>
      <c r="E78" s="469"/>
      <c r="F78" s="448" t="s">
        <v>636</v>
      </c>
      <c r="G78" s="387"/>
      <c r="H78" s="387">
        <v>387</v>
      </c>
    </row>
    <row r="79" spans="1:8" ht="21.75" customHeight="1">
      <c r="A79" s="479"/>
      <c r="B79" s="454" t="s">
        <v>508</v>
      </c>
      <c r="C79" s="454"/>
      <c r="D79" s="468">
        <f>SUM(D70:D78)</f>
        <v>17586</v>
      </c>
      <c r="E79" s="468"/>
      <c r="F79" s="454">
        <f>SUM(F70:F78)</f>
        <v>13970</v>
      </c>
      <c r="G79" s="454"/>
      <c r="H79" s="454">
        <f>SUM(H70:H78)</f>
        <v>16311</v>
      </c>
    </row>
    <row r="80" spans="1:8" ht="21.75" customHeight="1">
      <c r="A80" s="454" t="s">
        <v>160</v>
      </c>
      <c r="B80" s="454"/>
      <c r="C80" s="454"/>
      <c r="D80" s="468">
        <f>D79+D62+D57+D67+D68</f>
        <v>209349</v>
      </c>
      <c r="E80" s="468"/>
      <c r="F80" s="454">
        <f>F79+F62+F57+F51+F63+F67+F68</f>
        <v>202205</v>
      </c>
      <c r="G80" s="454"/>
      <c r="H80" s="454">
        <f>H79+H57+H51+H64+H67+H68</f>
        <v>210900</v>
      </c>
    </row>
    <row r="81" spans="4:5" ht="9.75" customHeight="1">
      <c r="D81" s="447"/>
      <c r="E81" s="447"/>
    </row>
    <row r="82" spans="1:8" ht="21.75" customHeight="1" thickBot="1">
      <c r="A82" s="480" t="s">
        <v>161</v>
      </c>
      <c r="B82" s="394"/>
      <c r="C82" s="394"/>
      <c r="D82" s="480">
        <f>D80+D48</f>
        <v>215349</v>
      </c>
      <c r="E82" s="480"/>
      <c r="F82" s="394">
        <f>F80+F48</f>
        <v>207350</v>
      </c>
      <c r="G82" s="394"/>
      <c r="H82" s="394">
        <f>H80+H48</f>
        <v>216520</v>
      </c>
    </row>
    <row r="83" spans="4:5" ht="25.5" customHeight="1">
      <c r="D83" s="447"/>
      <c r="E83" s="447"/>
    </row>
    <row r="84" spans="4:5" ht="25.5" customHeight="1">
      <c r="D84" s="447"/>
      <c r="E84" s="447"/>
    </row>
    <row r="85" spans="4:5" ht="25.5" customHeight="1">
      <c r="D85" s="447"/>
      <c r="E85" s="447"/>
    </row>
  </sheetData>
  <printOptions/>
  <pageMargins left="0.984251968503937" right="0.3937007874015748" top="0.5511811023622047" bottom="0.24" header="0.5511811023622047" footer="0.4"/>
  <pageSetup fitToHeight="1" fitToWidth="1" horizontalDpi="600" verticalDpi="600" orientation="portrait" paperSize="9" scale="47" r:id="rId1"/>
</worksheet>
</file>

<file path=xl/worksheets/sheet11.xml><?xml version="1.0" encoding="utf-8"?>
<worksheet xmlns="http://schemas.openxmlformats.org/spreadsheetml/2006/main" xmlns:r="http://schemas.openxmlformats.org/officeDocument/2006/relationships">
  <sheetPr codeName="Sheet31">
    <pageSetUpPr fitToPage="1"/>
  </sheetPr>
  <dimension ref="A1:G149"/>
  <sheetViews>
    <sheetView showGridLines="0" view="pageBreakPreview" zoomScale="60" zoomScaleNormal="60" workbookViewId="0" topLeftCell="A34">
      <selection activeCell="B43" sqref="B43:F43"/>
    </sheetView>
  </sheetViews>
  <sheetFormatPr defaultColWidth="9.00390625" defaultRowHeight="25.5" customHeight="1"/>
  <cols>
    <col min="1" max="1" width="5.25390625" style="392" customWidth="1"/>
    <col min="2" max="2" width="3.875" style="392" customWidth="1"/>
    <col min="3" max="3" width="103.00390625" style="392" customWidth="1"/>
    <col min="4" max="4" width="17.75390625" style="498" customWidth="1"/>
    <col min="5" max="5" width="17.75390625" style="448" customWidth="1"/>
    <col min="6" max="6" width="17.75390625" style="392" customWidth="1"/>
    <col min="7" max="16384" width="9.75390625" style="3" customWidth="1"/>
  </cols>
  <sheetData>
    <row r="1" spans="1:5" s="1" customFormat="1" ht="25.5" customHeight="1">
      <c r="A1" s="389" t="s">
        <v>676</v>
      </c>
      <c r="E1" s="390"/>
    </row>
    <row r="2" s="1" customFormat="1" ht="25.5" customHeight="1">
      <c r="A2" s="3"/>
    </row>
    <row r="3" s="1" customFormat="1" ht="25.5" customHeight="1">
      <c r="A3" s="975" t="s">
        <v>406</v>
      </c>
    </row>
    <row r="4" spans="1:6" s="1" customFormat="1" ht="34.5" customHeight="1">
      <c r="A4" s="3"/>
      <c r="D4" s="977" t="s">
        <v>569</v>
      </c>
      <c r="E4" s="976" t="s">
        <v>568</v>
      </c>
      <c r="F4" s="976" t="s">
        <v>570</v>
      </c>
    </row>
    <row r="5" spans="1:6" ht="17.25">
      <c r="A5" s="6"/>
      <c r="B5" s="792"/>
      <c r="C5" s="792"/>
      <c r="D5" s="481" t="s">
        <v>238</v>
      </c>
      <c r="E5" s="482" t="s">
        <v>561</v>
      </c>
      <c r="F5" s="581" t="s">
        <v>561</v>
      </c>
    </row>
    <row r="6" spans="1:5" ht="18.75" customHeight="1">
      <c r="A6" s="447" t="s">
        <v>626</v>
      </c>
      <c r="D6" s="392"/>
      <c r="E6" s="392"/>
    </row>
    <row r="7" spans="1:5" ht="12" customHeight="1">
      <c r="A7" s="447"/>
      <c r="D7" s="392"/>
      <c r="E7" s="392"/>
    </row>
    <row r="8" spans="1:6" ht="18" customHeight="1">
      <c r="A8" s="1123" t="s">
        <v>118</v>
      </c>
      <c r="B8" s="1100"/>
      <c r="C8" s="1100"/>
      <c r="D8" s="483">
        <v>726</v>
      </c>
      <c r="E8" s="484">
        <v>899</v>
      </c>
      <c r="F8" s="484">
        <v>2221</v>
      </c>
    </row>
    <row r="9" spans="1:6" ht="19.5" customHeight="1">
      <c r="A9" s="1130" t="s">
        <v>119</v>
      </c>
      <c r="B9" s="1131"/>
      <c r="C9" s="1131"/>
      <c r="D9" s="488">
        <v>222</v>
      </c>
      <c r="E9" s="486">
        <v>-45</v>
      </c>
      <c r="F9" s="486">
        <v>-150</v>
      </c>
    </row>
    <row r="10" spans="1:6" ht="19.5" customHeight="1">
      <c r="A10" s="1123" t="s">
        <v>120</v>
      </c>
      <c r="B10" s="1100"/>
      <c r="C10" s="1100"/>
      <c r="D10" s="483">
        <f>SUM(D8:D9)</f>
        <v>948</v>
      </c>
      <c r="E10" s="484">
        <v>854</v>
      </c>
      <c r="F10" s="484">
        <v>2071</v>
      </c>
    </row>
    <row r="11" spans="1:6" ht="21" customHeight="1">
      <c r="A11" s="3" t="s">
        <v>99</v>
      </c>
      <c r="B11" s="3"/>
      <c r="D11" s="483">
        <v>283</v>
      </c>
      <c r="E11" s="484">
        <v>73</v>
      </c>
      <c r="F11" s="484">
        <f>-13748-276-232+13540+1136</f>
        <v>420</v>
      </c>
    </row>
    <row r="12" spans="1:6" ht="21" customHeight="1">
      <c r="A12" s="6" t="s">
        <v>100</v>
      </c>
      <c r="B12" s="6"/>
      <c r="C12" s="476"/>
      <c r="D12" s="485">
        <v>-767</v>
      </c>
      <c r="E12" s="764">
        <v>-241</v>
      </c>
      <c r="F12" s="484">
        <f>-10056+198+6466+3633-523</f>
        <v>-282</v>
      </c>
    </row>
    <row r="13" spans="1:6" ht="21" customHeight="1">
      <c r="A13" s="454" t="s">
        <v>162</v>
      </c>
      <c r="B13" s="454"/>
      <c r="C13" s="454"/>
      <c r="D13" s="410">
        <f>SUM(D10:D12)</f>
        <v>464</v>
      </c>
      <c r="E13" s="411">
        <f>SUM(E10:E12)</f>
        <v>686</v>
      </c>
      <c r="F13" s="411">
        <f>SUM(F10:F12)</f>
        <v>2209</v>
      </c>
    </row>
    <row r="14" spans="1:6" ht="21" customHeight="1">
      <c r="A14" s="447" t="s">
        <v>627</v>
      </c>
      <c r="D14" s="483"/>
      <c r="E14" s="484"/>
      <c r="F14" s="484"/>
    </row>
    <row r="15" spans="1:6" ht="21" customHeight="1">
      <c r="A15" s="392" t="s">
        <v>163</v>
      </c>
      <c r="D15" s="483">
        <v>-137</v>
      </c>
      <c r="E15" s="484">
        <v>-280</v>
      </c>
      <c r="F15" s="484">
        <f>-174+34</f>
        <v>-140</v>
      </c>
    </row>
    <row r="16" spans="1:6" ht="21" customHeight="1">
      <c r="A16" s="392" t="s">
        <v>121</v>
      </c>
      <c r="D16" s="585">
        <v>0</v>
      </c>
      <c r="E16" s="484">
        <v>-6</v>
      </c>
      <c r="F16" s="794">
        <v>-6</v>
      </c>
    </row>
    <row r="17" spans="1:6" ht="21" customHeight="1">
      <c r="A17" s="392" t="s">
        <v>88</v>
      </c>
      <c r="D17" s="483">
        <v>-77</v>
      </c>
      <c r="E17" s="484">
        <v>15</v>
      </c>
      <c r="F17" s="484">
        <v>-70</v>
      </c>
    </row>
    <row r="18" spans="1:6" ht="21" customHeight="1">
      <c r="A18" s="392" t="s">
        <v>122</v>
      </c>
      <c r="D18" s="483">
        <v>-538</v>
      </c>
      <c r="E18" s="603">
        <v>0</v>
      </c>
      <c r="F18" s="603">
        <v>0</v>
      </c>
    </row>
    <row r="19" spans="1:6" ht="21" customHeight="1">
      <c r="A19" s="392" t="s">
        <v>516</v>
      </c>
      <c r="D19" s="483">
        <v>157</v>
      </c>
      <c r="E19" s="484">
        <v>80</v>
      </c>
      <c r="F19" s="484">
        <v>114</v>
      </c>
    </row>
    <row r="20" spans="1:6" ht="21" customHeight="1">
      <c r="A20" s="454" t="s">
        <v>688</v>
      </c>
      <c r="B20" s="454"/>
      <c r="C20" s="454"/>
      <c r="D20" s="410">
        <f>SUM(D15:D19)</f>
        <v>-595</v>
      </c>
      <c r="E20" s="411">
        <f>SUM(E15:E19)</f>
        <v>-191</v>
      </c>
      <c r="F20" s="411">
        <f>SUM(F15:F19)</f>
        <v>-102</v>
      </c>
    </row>
    <row r="21" spans="1:6" ht="21" customHeight="1">
      <c r="A21" s="467" t="s">
        <v>689</v>
      </c>
      <c r="D21" s="483"/>
      <c r="E21" s="484"/>
      <c r="F21" s="484"/>
    </row>
    <row r="22" spans="1:6" ht="21" customHeight="1">
      <c r="A22" s="392" t="s">
        <v>165</v>
      </c>
      <c r="B22" s="3"/>
      <c r="D22" s="483"/>
      <c r="E22" s="484"/>
      <c r="F22" s="484"/>
    </row>
    <row r="23" spans="1:6" ht="21" customHeight="1">
      <c r="A23" s="467"/>
      <c r="B23" s="392" t="s">
        <v>732</v>
      </c>
      <c r="D23" s="483"/>
      <c r="E23" s="484"/>
      <c r="F23" s="484"/>
    </row>
    <row r="24" spans="1:6" ht="21" customHeight="1">
      <c r="A24" s="467"/>
      <c r="C24" s="392" t="s">
        <v>517</v>
      </c>
      <c r="D24" s="483">
        <v>-150</v>
      </c>
      <c r="E24" s="484">
        <v>-1</v>
      </c>
      <c r="F24" s="484">
        <v>-1</v>
      </c>
    </row>
    <row r="25" spans="1:6" ht="21" customHeight="1">
      <c r="A25" s="467"/>
      <c r="C25" s="392" t="s">
        <v>166</v>
      </c>
      <c r="D25" s="483">
        <v>-104</v>
      </c>
      <c r="E25" s="484">
        <v>-104</v>
      </c>
      <c r="F25" s="484">
        <v>-204</v>
      </c>
    </row>
    <row r="26" spans="1:6" ht="21" customHeight="1">
      <c r="A26" s="467"/>
      <c r="B26" s="392" t="s">
        <v>733</v>
      </c>
      <c r="C26" s="470"/>
      <c r="D26" s="483"/>
      <c r="E26" s="484"/>
      <c r="F26" s="484"/>
    </row>
    <row r="27" spans="1:6" ht="21" customHeight="1">
      <c r="A27" s="467"/>
      <c r="C27" s="392" t="s">
        <v>167</v>
      </c>
      <c r="D27" s="585">
        <v>0</v>
      </c>
      <c r="E27" s="484">
        <v>-9</v>
      </c>
      <c r="F27" s="484">
        <v>-9</v>
      </c>
    </row>
    <row r="28" spans="1:6" ht="21" customHeight="1">
      <c r="A28" s="432" t="s">
        <v>734</v>
      </c>
      <c r="D28" s="483"/>
      <c r="E28" s="484"/>
      <c r="F28" s="484"/>
    </row>
    <row r="29" spans="1:6" ht="21" customHeight="1">
      <c r="A29" s="432"/>
      <c r="B29" s="392" t="s">
        <v>168</v>
      </c>
      <c r="D29" s="483">
        <v>1</v>
      </c>
      <c r="E29" s="484">
        <v>1</v>
      </c>
      <c r="F29" s="484">
        <v>15</v>
      </c>
    </row>
    <row r="30" spans="1:6" ht="21" customHeight="1">
      <c r="A30" s="432"/>
      <c r="B30" s="392" t="s">
        <v>518</v>
      </c>
      <c r="D30" s="483">
        <v>-171</v>
      </c>
      <c r="E30" s="484">
        <v>-260</v>
      </c>
      <c r="F30" s="484">
        <v>-323</v>
      </c>
    </row>
    <row r="31" spans="1:6" ht="21" customHeight="1">
      <c r="A31" s="454" t="s">
        <v>164</v>
      </c>
      <c r="B31" s="454"/>
      <c r="C31" s="454"/>
      <c r="D31" s="410">
        <f>SUM(D24:D30)</f>
        <v>-424</v>
      </c>
      <c r="E31" s="411">
        <f>SUM(E24:E30)</f>
        <v>-373</v>
      </c>
      <c r="F31" s="411">
        <f>SUM(F24:F30)</f>
        <v>-522</v>
      </c>
    </row>
    <row r="32" spans="4:6" ht="8.25" customHeight="1">
      <c r="D32" s="483"/>
      <c r="E32" s="484"/>
      <c r="F32" s="484"/>
    </row>
    <row r="33" spans="1:6" ht="21" customHeight="1">
      <c r="A33" s="392" t="s">
        <v>690</v>
      </c>
      <c r="D33" s="483">
        <f>D13+D20+D31</f>
        <v>-555</v>
      </c>
      <c r="E33" s="484">
        <f>E13+E20+E31</f>
        <v>122</v>
      </c>
      <c r="F33" s="484">
        <f>F13+F20+F31</f>
        <v>1585</v>
      </c>
    </row>
    <row r="34" spans="1:6" ht="21" customHeight="1">
      <c r="A34" s="392" t="s">
        <v>399</v>
      </c>
      <c r="D34" s="483">
        <v>5071</v>
      </c>
      <c r="E34" s="484">
        <v>3586</v>
      </c>
      <c r="F34" s="484">
        <v>3586</v>
      </c>
    </row>
    <row r="35" spans="1:6" ht="21" customHeight="1">
      <c r="A35" s="476" t="s">
        <v>400</v>
      </c>
      <c r="B35" s="476"/>
      <c r="C35" s="476"/>
      <c r="D35" s="488">
        <v>-16</v>
      </c>
      <c r="E35" s="486">
        <v>-43</v>
      </c>
      <c r="F35" s="484">
        <v>-100</v>
      </c>
    </row>
    <row r="36" spans="4:6" ht="0" customHeight="1" hidden="1">
      <c r="D36" s="483"/>
      <c r="E36" s="487"/>
      <c r="F36" s="484"/>
    </row>
    <row r="37" spans="1:6" ht="21" customHeight="1" thickBot="1">
      <c r="A37" s="891" t="s">
        <v>735</v>
      </c>
      <c r="B37" s="428"/>
      <c r="C37" s="428"/>
      <c r="D37" s="489">
        <f>SUM(D33:D35)</f>
        <v>4500</v>
      </c>
      <c r="E37" s="490">
        <f>SUM(E33:E35)</f>
        <v>3665</v>
      </c>
      <c r="F37" s="490">
        <f>SUM(F33:F35)</f>
        <v>5071</v>
      </c>
    </row>
    <row r="38" spans="1:6" ht="15" customHeight="1">
      <c r="A38" s="3"/>
      <c r="B38" s="3"/>
      <c r="C38" s="3"/>
      <c r="D38" s="3"/>
      <c r="E38" s="3"/>
      <c r="F38" s="3"/>
    </row>
    <row r="39" spans="1:6" ht="25.5" customHeight="1">
      <c r="A39" s="4" t="s">
        <v>97</v>
      </c>
      <c r="B39" s="3"/>
      <c r="C39" s="3"/>
      <c r="D39" s="3"/>
      <c r="E39" s="3"/>
      <c r="F39" s="3"/>
    </row>
    <row r="40" spans="1:6" ht="18" customHeight="1">
      <c r="A40" s="4"/>
      <c r="B40" s="3"/>
      <c r="C40" s="3"/>
      <c r="D40" s="3"/>
      <c r="E40" s="3"/>
      <c r="F40" s="3"/>
    </row>
    <row r="41" spans="1:6" ht="54" customHeight="1">
      <c r="A41" s="491" t="s">
        <v>544</v>
      </c>
      <c r="B41" s="1129" t="s">
        <v>173</v>
      </c>
      <c r="C41" s="1100"/>
      <c r="D41" s="1100"/>
      <c r="E41" s="1100"/>
      <c r="F41" s="1100"/>
    </row>
    <row r="42" spans="1:6" ht="7.5" customHeight="1">
      <c r="A42" s="4"/>
      <c r="B42" s="3"/>
      <c r="C42" s="3"/>
      <c r="D42" s="3"/>
      <c r="E42" s="3"/>
      <c r="F42" s="3"/>
    </row>
    <row r="43" spans="1:6" ht="78" customHeight="1">
      <c r="A43" s="7" t="s">
        <v>545</v>
      </c>
      <c r="B43" s="1128" t="s">
        <v>375</v>
      </c>
      <c r="C43" s="1100"/>
      <c r="D43" s="1100"/>
      <c r="E43" s="1100"/>
      <c r="F43" s="1100"/>
    </row>
    <row r="44" spans="1:6" ht="34.5" customHeight="1">
      <c r="A44" s="7"/>
      <c r="B44" s="492"/>
      <c r="C44" s="305"/>
      <c r="D44" s="978" t="s">
        <v>569</v>
      </c>
      <c r="E44" s="976" t="s">
        <v>568</v>
      </c>
      <c r="F44" s="976" t="s">
        <v>570</v>
      </c>
    </row>
    <row r="45" spans="1:6" ht="17.25">
      <c r="A45" s="7"/>
      <c r="B45" s="1127"/>
      <c r="C45" s="1127"/>
      <c r="D45" s="481" t="s">
        <v>238</v>
      </c>
      <c r="E45" s="482" t="s">
        <v>238</v>
      </c>
      <c r="F45" s="581" t="s">
        <v>238</v>
      </c>
    </row>
    <row r="46" spans="1:6" ht="29.25" customHeight="1">
      <c r="A46" s="7"/>
      <c r="B46" s="493"/>
      <c r="C46" s="493" t="s">
        <v>341</v>
      </c>
      <c r="D46" s="483">
        <v>-277</v>
      </c>
      <c r="E46" s="484">
        <v>-462</v>
      </c>
      <c r="F46" s="487">
        <v>-398</v>
      </c>
    </row>
    <row r="47" spans="1:6" ht="20.25" customHeight="1">
      <c r="A47" s="7"/>
      <c r="B47" s="493"/>
      <c r="C47" s="392" t="s">
        <v>546</v>
      </c>
      <c r="D47" s="483">
        <v>-884</v>
      </c>
      <c r="E47" s="484">
        <v>-873</v>
      </c>
      <c r="F47" s="487">
        <v>166</v>
      </c>
    </row>
    <row r="48" spans="1:6" ht="20.25" customHeight="1">
      <c r="A48" s="7"/>
      <c r="B48" s="3"/>
      <c r="C48" s="392" t="s">
        <v>547</v>
      </c>
      <c r="D48" s="483">
        <v>-7189</v>
      </c>
      <c r="E48" s="484">
        <v>-2618</v>
      </c>
      <c r="F48" s="487">
        <v>-13748</v>
      </c>
    </row>
    <row r="49" spans="1:6" ht="20.25" customHeight="1">
      <c r="A49" s="7"/>
      <c r="B49" s="3"/>
      <c r="C49" s="392" t="s">
        <v>548</v>
      </c>
      <c r="D49" s="483">
        <v>7181</v>
      </c>
      <c r="E49" s="484">
        <v>4105</v>
      </c>
      <c r="F49" s="487">
        <v>13540</v>
      </c>
    </row>
    <row r="50" spans="1:6" ht="20.25" customHeight="1">
      <c r="A50" s="7"/>
      <c r="B50" s="3"/>
      <c r="C50" s="3" t="s">
        <v>549</v>
      </c>
      <c r="D50" s="483">
        <v>1452</v>
      </c>
      <c r="E50" s="484">
        <v>-79</v>
      </c>
      <c r="F50" s="487">
        <v>860</v>
      </c>
    </row>
    <row r="51" spans="1:6" ht="13.5" customHeight="1">
      <c r="A51" s="7"/>
      <c r="B51" s="3"/>
      <c r="C51" s="3"/>
      <c r="D51" s="483"/>
      <c r="E51" s="484"/>
      <c r="F51" s="484"/>
    </row>
    <row r="52" spans="1:6" ht="20.25" customHeight="1">
      <c r="A52" s="494"/>
      <c r="B52" s="454" t="s">
        <v>550</v>
      </c>
      <c r="C52" s="409"/>
      <c r="D52" s="410">
        <f>SUM(D46:D51)</f>
        <v>283</v>
      </c>
      <c r="E52" s="411">
        <f>SUM(E46:E50)</f>
        <v>73</v>
      </c>
      <c r="F52" s="411">
        <f>SUM(F46:F50)</f>
        <v>420</v>
      </c>
    </row>
    <row r="53" spans="1:6" ht="20.25" customHeight="1">
      <c r="A53" s="494"/>
      <c r="B53" s="432"/>
      <c r="C53" s="398"/>
      <c r="D53" s="403"/>
      <c r="E53" s="404"/>
      <c r="F53" s="404"/>
    </row>
    <row r="54" spans="1:6" ht="36" customHeight="1">
      <c r="A54" s="7" t="s">
        <v>551</v>
      </c>
      <c r="B54" s="1132" t="s">
        <v>390</v>
      </c>
      <c r="C54" s="1132"/>
      <c r="D54" s="1132"/>
      <c r="E54" s="1132"/>
      <c r="F54" s="1132"/>
    </row>
    <row r="55" spans="1:6" ht="9" customHeight="1">
      <c r="A55" s="7"/>
      <c r="B55" s="3"/>
      <c r="C55" s="3"/>
      <c r="D55" s="3"/>
      <c r="E55" s="3"/>
      <c r="F55" s="3"/>
    </row>
    <row r="56" spans="1:6" ht="42" customHeight="1">
      <c r="A56" s="7" t="s">
        <v>552</v>
      </c>
      <c r="B56" s="1132" t="s">
        <v>374</v>
      </c>
      <c r="C56" s="1132"/>
      <c r="D56" s="1132"/>
      <c r="E56" s="1132"/>
      <c r="F56" s="1132"/>
    </row>
    <row r="57" spans="1:6" ht="12" customHeight="1">
      <c r="A57" s="7"/>
      <c r="B57" s="3"/>
      <c r="C57" s="3"/>
      <c r="D57" s="3"/>
      <c r="E57" s="3"/>
      <c r="F57" s="3"/>
    </row>
    <row r="58" spans="1:6" ht="90.75" customHeight="1">
      <c r="A58" s="491" t="s">
        <v>736</v>
      </c>
      <c r="B58" s="1128" t="s">
        <v>730</v>
      </c>
      <c r="C58" s="1100"/>
      <c r="D58" s="1100"/>
      <c r="E58" s="1100"/>
      <c r="F58" s="1100"/>
    </row>
    <row r="59" spans="1:2" s="4" customFormat="1" ht="13.5" customHeight="1">
      <c r="A59" s="495"/>
      <c r="B59" s="3"/>
    </row>
    <row r="60" spans="1:6" s="4" customFormat="1" ht="69" customHeight="1">
      <c r="A60" s="7" t="s">
        <v>553</v>
      </c>
      <c r="B60" s="1128" t="s">
        <v>491</v>
      </c>
      <c r="C60" s="1100"/>
      <c r="D60" s="1100"/>
      <c r="E60" s="1100"/>
      <c r="F60" s="1100"/>
    </row>
    <row r="61" spans="1:6" ht="4.5" customHeight="1">
      <c r="A61" s="7"/>
      <c r="B61" s="3"/>
      <c r="C61" s="3"/>
      <c r="D61" s="3"/>
      <c r="E61" s="3"/>
      <c r="F61" s="3"/>
    </row>
    <row r="62" spans="1:6" ht="17.25">
      <c r="A62" s="7" t="s">
        <v>315</v>
      </c>
      <c r="B62" s="1126" t="s">
        <v>691</v>
      </c>
      <c r="C62" s="1126"/>
      <c r="D62" s="1126"/>
      <c r="E62" s="1126"/>
      <c r="F62" s="1126"/>
    </row>
    <row r="63" spans="1:6" ht="13.5" customHeight="1">
      <c r="A63" s="7"/>
      <c r="B63" s="3"/>
      <c r="C63" s="3"/>
      <c r="D63" s="3"/>
      <c r="E63" s="3"/>
      <c r="F63" s="3"/>
    </row>
    <row r="64" spans="1:6" ht="42.75" customHeight="1">
      <c r="A64" s="491" t="s">
        <v>737</v>
      </c>
      <c r="B64" s="1128" t="s">
        <v>731</v>
      </c>
      <c r="C64" s="1100"/>
      <c r="D64" s="1100"/>
      <c r="E64" s="1100"/>
      <c r="F64" s="1100"/>
    </row>
    <row r="65" spans="1:6" ht="10.5" customHeight="1">
      <c r="A65" s="491"/>
      <c r="B65" s="492"/>
      <c r="C65" s="492"/>
      <c r="D65" s="492"/>
      <c r="E65" s="492"/>
      <c r="F65" s="3"/>
    </row>
    <row r="66" spans="1:6" ht="36.75" customHeight="1">
      <c r="A66" s="491"/>
      <c r="B66" s="1126"/>
      <c r="C66" s="1126"/>
      <c r="D66" s="1126"/>
      <c r="E66" s="1126"/>
      <c r="F66" s="3"/>
    </row>
    <row r="67" spans="1:6" ht="25.5" customHeight="1">
      <c r="A67" s="3"/>
      <c r="B67" s="3"/>
      <c r="C67" s="3"/>
      <c r="D67" s="3"/>
      <c r="E67" s="3"/>
      <c r="F67" s="3"/>
    </row>
    <row r="74" ht="25.5" customHeight="1">
      <c r="G74" s="496"/>
    </row>
    <row r="75" ht="25.5" customHeight="1">
      <c r="G75" s="497"/>
    </row>
    <row r="76" ht="25.5" customHeight="1">
      <c r="G76" s="497"/>
    </row>
    <row r="77" ht="25.5" customHeight="1">
      <c r="G77" s="497"/>
    </row>
    <row r="78" ht="25.5" customHeight="1">
      <c r="G78" s="497"/>
    </row>
    <row r="79" ht="25.5" customHeight="1">
      <c r="G79" s="497"/>
    </row>
    <row r="80" ht="25.5" customHeight="1">
      <c r="G80" s="497"/>
    </row>
    <row r="92" ht="25.5" customHeight="1">
      <c r="G92" s="496"/>
    </row>
    <row r="94" ht="25.5" customHeight="1">
      <c r="G94" s="497"/>
    </row>
    <row r="95" spans="1:7" ht="25.5" customHeight="1">
      <c r="A95" s="496"/>
      <c r="B95" s="496"/>
      <c r="C95" s="496"/>
      <c r="D95" s="496"/>
      <c r="E95" s="496"/>
      <c r="F95" s="496"/>
      <c r="G95" s="496"/>
    </row>
    <row r="96" spans="1:7" ht="25.5" customHeight="1">
      <c r="A96" s="496"/>
      <c r="B96" s="496"/>
      <c r="C96" s="496"/>
      <c r="D96" s="496"/>
      <c r="E96" s="496"/>
      <c r="F96" s="496"/>
      <c r="G96" s="496"/>
    </row>
    <row r="104" spans="1:6" ht="25.5" customHeight="1">
      <c r="A104" s="3"/>
      <c r="B104" s="3"/>
      <c r="C104" s="3"/>
      <c r="D104" s="3"/>
      <c r="E104" s="3"/>
      <c r="F104" s="3"/>
    </row>
    <row r="105" spans="1:6" ht="25.5" customHeight="1">
      <c r="A105" s="3"/>
      <c r="B105" s="3"/>
      <c r="C105" s="3"/>
      <c r="D105" s="3"/>
      <c r="E105" s="3"/>
      <c r="F105" s="3"/>
    </row>
    <row r="106" spans="1:6" ht="25.5" customHeight="1">
      <c r="A106" s="3"/>
      <c r="B106" s="3"/>
      <c r="C106" s="3"/>
      <c r="D106" s="3"/>
      <c r="E106" s="3"/>
      <c r="F106" s="3"/>
    </row>
    <row r="107" spans="1:6" ht="25.5" customHeight="1">
      <c r="A107" s="3"/>
      <c r="B107" s="3"/>
      <c r="C107" s="3"/>
      <c r="D107" s="3"/>
      <c r="E107" s="3"/>
      <c r="F107" s="3"/>
    </row>
    <row r="108" spans="1:6" ht="25.5" customHeight="1">
      <c r="A108" s="3"/>
      <c r="B108" s="3"/>
      <c r="C108" s="3"/>
      <c r="D108" s="3"/>
      <c r="E108" s="3"/>
      <c r="F108" s="3"/>
    </row>
    <row r="109" spans="1:6" ht="25.5" customHeight="1">
      <c r="A109" s="3"/>
      <c r="B109" s="3"/>
      <c r="C109" s="3"/>
      <c r="D109" s="3"/>
      <c r="E109" s="3"/>
      <c r="F109" s="3"/>
    </row>
    <row r="110" spans="1:6" ht="25.5" customHeight="1">
      <c r="A110" s="3"/>
      <c r="B110" s="3"/>
      <c r="C110" s="3"/>
      <c r="D110" s="3"/>
      <c r="E110" s="3"/>
      <c r="F110" s="3"/>
    </row>
    <row r="111" spans="1:6" ht="25.5" customHeight="1">
      <c r="A111" s="3"/>
      <c r="B111" s="3"/>
      <c r="C111" s="3"/>
      <c r="D111" s="3"/>
      <c r="E111" s="3"/>
      <c r="F111" s="3"/>
    </row>
    <row r="112" spans="1:6" ht="25.5" customHeight="1">
      <c r="A112" s="3"/>
      <c r="B112" s="3"/>
      <c r="C112" s="3"/>
      <c r="D112" s="3"/>
      <c r="E112" s="3"/>
      <c r="F112" s="3"/>
    </row>
    <row r="113" spans="1:6" ht="25.5" customHeight="1">
      <c r="A113" s="3"/>
      <c r="B113" s="3"/>
      <c r="C113" s="3"/>
      <c r="D113" s="3"/>
      <c r="E113" s="3"/>
      <c r="F113" s="3"/>
    </row>
    <row r="114" spans="1:6" ht="25.5" customHeight="1">
      <c r="A114" s="3"/>
      <c r="B114" s="3"/>
      <c r="C114" s="3"/>
      <c r="D114" s="3"/>
      <c r="E114" s="3"/>
      <c r="F114" s="3"/>
    </row>
    <row r="115" spans="1:6" ht="25.5" customHeight="1">
      <c r="A115" s="3"/>
      <c r="B115" s="3"/>
      <c r="C115" s="3"/>
      <c r="D115" s="3"/>
      <c r="E115" s="3"/>
      <c r="F115" s="3"/>
    </row>
    <row r="116" spans="1:6" ht="25.5" customHeight="1">
      <c r="A116" s="3"/>
      <c r="B116" s="3"/>
      <c r="C116" s="3"/>
      <c r="D116" s="3"/>
      <c r="E116" s="3"/>
      <c r="F116" s="3"/>
    </row>
    <row r="117" spans="1:6" ht="25.5" customHeight="1">
      <c r="A117" s="3"/>
      <c r="B117" s="3"/>
      <c r="C117" s="3"/>
      <c r="D117" s="3"/>
      <c r="E117" s="3"/>
      <c r="F117" s="3"/>
    </row>
    <row r="118" spans="1:6" ht="25.5" customHeight="1">
      <c r="A118" s="3"/>
      <c r="B118" s="3"/>
      <c r="C118" s="3"/>
      <c r="D118" s="3"/>
      <c r="E118" s="3"/>
      <c r="F118" s="3"/>
    </row>
    <row r="119" spans="1:6" ht="25.5" customHeight="1">
      <c r="A119" s="3"/>
      <c r="B119" s="3"/>
      <c r="C119" s="3"/>
      <c r="D119" s="3"/>
      <c r="E119" s="3"/>
      <c r="F119" s="3"/>
    </row>
    <row r="120" spans="1:6" ht="25.5" customHeight="1">
      <c r="A120" s="3"/>
      <c r="B120" s="3"/>
      <c r="C120" s="3"/>
      <c r="D120" s="3"/>
      <c r="E120" s="3"/>
      <c r="F120" s="3"/>
    </row>
    <row r="121" spans="1:6" ht="9.75" customHeight="1">
      <c r="A121" s="3"/>
      <c r="B121" s="3"/>
      <c r="C121" s="3"/>
      <c r="D121" s="3"/>
      <c r="E121" s="3"/>
      <c r="F121" s="3"/>
    </row>
    <row r="122" spans="1:6" ht="25.5" customHeight="1">
      <c r="A122" s="3"/>
      <c r="B122" s="3"/>
      <c r="C122" s="3"/>
      <c r="D122" s="3"/>
      <c r="E122" s="3"/>
      <c r="F122" s="3"/>
    </row>
    <row r="123" spans="1:6" ht="25.5" customHeight="1">
      <c r="A123" s="3"/>
      <c r="B123" s="3"/>
      <c r="C123" s="3"/>
      <c r="D123" s="3"/>
      <c r="E123" s="3"/>
      <c r="F123" s="3"/>
    </row>
    <row r="124" spans="1:6" ht="25.5" customHeight="1">
      <c r="A124" s="3"/>
      <c r="B124" s="3"/>
      <c r="C124" s="3"/>
      <c r="D124" s="3"/>
      <c r="E124" s="3"/>
      <c r="F124" s="3"/>
    </row>
    <row r="125" spans="1:6" ht="25.5" customHeight="1">
      <c r="A125" s="3"/>
      <c r="B125" s="3"/>
      <c r="C125" s="3"/>
      <c r="D125" s="3"/>
      <c r="E125" s="3"/>
      <c r="F125" s="3"/>
    </row>
    <row r="126" spans="1:6" ht="25.5" customHeight="1">
      <c r="A126" s="3"/>
      <c r="B126" s="3"/>
      <c r="C126" s="3"/>
      <c r="D126" s="3"/>
      <c r="E126" s="3"/>
      <c r="F126" s="3"/>
    </row>
    <row r="127" spans="1:6" ht="25.5" customHeight="1">
      <c r="A127" s="3"/>
      <c r="B127" s="3"/>
      <c r="C127" s="3"/>
      <c r="D127" s="3"/>
      <c r="E127" s="3"/>
      <c r="F127" s="3"/>
    </row>
    <row r="128" spans="1:6" ht="15" customHeight="1">
      <c r="A128" s="3"/>
      <c r="B128" s="3"/>
      <c r="C128" s="3"/>
      <c r="D128" s="3"/>
      <c r="E128" s="3"/>
      <c r="F128" s="3"/>
    </row>
    <row r="129" spans="1:6" ht="25.5" customHeight="1">
      <c r="A129" s="3"/>
      <c r="B129" s="3"/>
      <c r="C129" s="3"/>
      <c r="D129" s="3"/>
      <c r="E129" s="3"/>
      <c r="F129" s="3"/>
    </row>
    <row r="130" spans="1:6" ht="25.5" customHeight="1">
      <c r="A130" s="3"/>
      <c r="B130" s="3"/>
      <c r="C130" s="3"/>
      <c r="D130" s="3"/>
      <c r="E130" s="3"/>
      <c r="F130" s="3"/>
    </row>
    <row r="131" spans="1:6" ht="25.5" customHeight="1">
      <c r="A131" s="3"/>
      <c r="B131" s="3"/>
      <c r="C131" s="3"/>
      <c r="D131" s="3"/>
      <c r="E131" s="3"/>
      <c r="F131" s="3"/>
    </row>
    <row r="132" spans="1:6" ht="25.5" customHeight="1">
      <c r="A132" s="3"/>
      <c r="B132" s="3"/>
      <c r="C132" s="3"/>
      <c r="D132" s="3"/>
      <c r="E132" s="3"/>
      <c r="F132" s="3"/>
    </row>
    <row r="133" spans="1:6" ht="25.5" customHeight="1">
      <c r="A133" s="3"/>
      <c r="B133" s="3"/>
      <c r="C133" s="3"/>
      <c r="D133" s="3"/>
      <c r="E133" s="3"/>
      <c r="F133" s="3"/>
    </row>
    <row r="134" spans="1:6" ht="25.5" customHeight="1">
      <c r="A134" s="3"/>
      <c r="B134" s="3"/>
      <c r="C134" s="3"/>
      <c r="D134" s="3"/>
      <c r="E134" s="3"/>
      <c r="F134" s="3"/>
    </row>
    <row r="136" spans="1:6" ht="25.5" customHeight="1">
      <c r="A136" s="3"/>
      <c r="B136" s="3"/>
      <c r="C136" s="3"/>
      <c r="D136" s="3"/>
      <c r="E136" s="3"/>
      <c r="F136" s="3"/>
    </row>
    <row r="137" spans="1:6" ht="25.5" customHeight="1">
      <c r="A137" s="3"/>
      <c r="B137" s="3"/>
      <c r="C137" s="3"/>
      <c r="D137" s="3"/>
      <c r="E137" s="3"/>
      <c r="F137" s="3"/>
    </row>
    <row r="138" spans="1:6" ht="25.5" customHeight="1">
      <c r="A138" s="3"/>
      <c r="B138" s="3"/>
      <c r="C138" s="3"/>
      <c r="D138" s="3"/>
      <c r="E138" s="3"/>
      <c r="F138" s="3"/>
    </row>
    <row r="139" spans="1:6" ht="25.5" customHeight="1">
      <c r="A139" s="3"/>
      <c r="B139" s="3"/>
      <c r="C139" s="3"/>
      <c r="D139" s="3"/>
      <c r="E139" s="3"/>
      <c r="F139" s="3"/>
    </row>
    <row r="140" spans="1:6" ht="25.5" customHeight="1">
      <c r="A140" s="3"/>
      <c r="B140" s="3"/>
      <c r="C140" s="3"/>
      <c r="D140" s="3"/>
      <c r="E140" s="3"/>
      <c r="F140" s="3"/>
    </row>
    <row r="141" spans="1:6" ht="25.5" customHeight="1">
      <c r="A141" s="3"/>
      <c r="B141" s="3"/>
      <c r="C141" s="3"/>
      <c r="D141" s="3"/>
      <c r="E141" s="3"/>
      <c r="F141" s="3"/>
    </row>
    <row r="142" spans="1:6" ht="25.5" customHeight="1">
      <c r="A142" s="3"/>
      <c r="B142" s="3"/>
      <c r="C142" s="3"/>
      <c r="D142" s="3"/>
      <c r="E142" s="3"/>
      <c r="F142" s="3"/>
    </row>
    <row r="143" spans="1:6" ht="25.5" customHeight="1">
      <c r="A143" s="3"/>
      <c r="B143" s="3"/>
      <c r="C143" s="3"/>
      <c r="D143" s="3"/>
      <c r="E143" s="3"/>
      <c r="F143" s="3"/>
    </row>
    <row r="144" spans="1:6" ht="25.5" customHeight="1">
      <c r="A144" s="3"/>
      <c r="B144" s="3"/>
      <c r="C144" s="3"/>
      <c r="D144" s="3"/>
      <c r="E144" s="3"/>
      <c r="F144" s="3"/>
    </row>
    <row r="145" spans="1:6" ht="25.5" customHeight="1">
      <c r="A145" s="3"/>
      <c r="B145" s="3"/>
      <c r="C145" s="3"/>
      <c r="D145" s="3"/>
      <c r="E145" s="3"/>
      <c r="F145" s="3"/>
    </row>
    <row r="146" spans="1:6" ht="25.5" customHeight="1">
      <c r="A146" s="3"/>
      <c r="B146" s="3"/>
      <c r="C146" s="3"/>
      <c r="D146" s="3"/>
      <c r="E146" s="3"/>
      <c r="F146" s="3"/>
    </row>
    <row r="147" spans="1:6" ht="25.5" customHeight="1">
      <c r="A147" s="3"/>
      <c r="B147" s="3"/>
      <c r="C147" s="3"/>
      <c r="D147" s="3"/>
      <c r="E147" s="3"/>
      <c r="F147" s="3"/>
    </row>
    <row r="148" spans="1:6" ht="25.5" customHeight="1">
      <c r="A148" s="3"/>
      <c r="B148" s="3"/>
      <c r="C148" s="3"/>
      <c r="D148" s="3"/>
      <c r="E148" s="3"/>
      <c r="F148" s="3"/>
    </row>
    <row r="149" spans="1:6" ht="25.5" customHeight="1">
      <c r="A149" s="3"/>
      <c r="B149" s="3"/>
      <c r="C149" s="3"/>
      <c r="D149" s="3"/>
      <c r="E149" s="3"/>
      <c r="F149" s="3"/>
    </row>
  </sheetData>
  <mergeCells count="13">
    <mergeCell ref="A9:C9"/>
    <mergeCell ref="B54:F54"/>
    <mergeCell ref="A8:C8"/>
    <mergeCell ref="B64:F64"/>
    <mergeCell ref="A10:C10"/>
    <mergeCell ref="B56:F56"/>
    <mergeCell ref="B66:E66"/>
    <mergeCell ref="B45:C45"/>
    <mergeCell ref="B43:F43"/>
    <mergeCell ref="B41:F41"/>
    <mergeCell ref="B58:F58"/>
    <mergeCell ref="B60:F60"/>
    <mergeCell ref="B62:F62"/>
  </mergeCells>
  <printOptions/>
  <pageMargins left="0.984251968503937" right="0.3937007874015748" top="0.5511811023622047" bottom="0.3937007874015748" header="0.5511811023622047" footer="0.5118110236220472"/>
  <pageSetup fitToHeight="1" fitToWidth="1" horizontalDpi="600" verticalDpi="600" orientation="portrait" paperSize="9" scale="48" r:id="rId1"/>
</worksheet>
</file>

<file path=xl/worksheets/sheet12.xml><?xml version="1.0" encoding="utf-8"?>
<worksheet xmlns="http://schemas.openxmlformats.org/spreadsheetml/2006/main" xmlns:r="http://schemas.openxmlformats.org/officeDocument/2006/relationships">
  <sheetPr codeName="Sheet311">
    <pageSetUpPr fitToPage="1"/>
  </sheetPr>
  <dimension ref="A1:T53"/>
  <sheetViews>
    <sheetView showGridLines="0" view="pageBreakPreview" zoomScale="60" zoomScaleNormal="60" workbookViewId="0" topLeftCell="A27">
      <selection activeCell="B42" sqref="B42"/>
    </sheetView>
  </sheetViews>
  <sheetFormatPr defaultColWidth="9.00390625" defaultRowHeight="25.5" customHeight="1"/>
  <cols>
    <col min="1" max="1" width="3.875" style="392" customWidth="1"/>
    <col min="2" max="2" width="71.875" style="392" customWidth="1"/>
    <col min="3" max="3" width="16.75390625" style="392" customWidth="1"/>
    <col min="4" max="4" width="2.50390625" style="392" customWidth="1"/>
    <col min="5" max="5" width="16.375" style="392" customWidth="1"/>
    <col min="6" max="6" width="2.25390625" style="392" customWidth="1"/>
    <col min="7" max="7" width="16.125" style="392" customWidth="1"/>
    <col min="8" max="8" width="2.375" style="392" customWidth="1"/>
    <col min="9" max="9" width="16.375" style="392" customWidth="1"/>
    <col min="10" max="14" width="9.25390625" style="392" customWidth="1"/>
    <col min="15" max="17" width="10.25390625" style="392" customWidth="1"/>
    <col min="18" max="18" width="13.00390625" style="498" customWidth="1"/>
    <col min="19" max="19" width="13.00390625" style="448" customWidth="1"/>
    <col min="20" max="20" width="13.00390625" style="392" customWidth="1"/>
    <col min="21" max="16384" width="9.75390625" style="3" customWidth="1"/>
  </cols>
  <sheetData>
    <row r="1" spans="1:19" s="1" customFormat="1" ht="25.5" customHeight="1">
      <c r="A1" s="389" t="s">
        <v>676</v>
      </c>
      <c r="I1" s="499"/>
      <c r="S1" s="390"/>
    </row>
    <row r="2" spans="1:20" ht="15" customHeight="1">
      <c r="A2" s="3"/>
      <c r="B2" s="3"/>
      <c r="C2" s="3"/>
      <c r="D2" s="3"/>
      <c r="E2" s="3"/>
      <c r="F2" s="3"/>
      <c r="G2" s="3"/>
      <c r="H2" s="3"/>
      <c r="I2" s="3"/>
      <c r="J2" s="3"/>
      <c r="K2" s="3"/>
      <c r="L2" s="3"/>
      <c r="M2" s="3"/>
      <c r="N2" s="3"/>
      <c r="O2" s="3"/>
      <c r="P2" s="3"/>
      <c r="Q2" s="3"/>
      <c r="R2" s="3"/>
      <c r="S2" s="3"/>
      <c r="T2" s="3"/>
    </row>
    <row r="3" spans="1:20" ht="21" customHeight="1">
      <c r="A3" s="391" t="s">
        <v>344</v>
      </c>
      <c r="B3" s="3"/>
      <c r="C3" s="3"/>
      <c r="D3" s="3"/>
      <c r="E3" s="3"/>
      <c r="F3" s="3"/>
      <c r="G3" s="3"/>
      <c r="H3" s="3"/>
      <c r="I3" s="3"/>
      <c r="J3" s="3"/>
      <c r="K3" s="3"/>
      <c r="L3" s="3"/>
      <c r="M3" s="3"/>
      <c r="N3" s="3"/>
      <c r="O3" s="3"/>
      <c r="P3" s="3"/>
      <c r="Q3" s="3"/>
      <c r="R3" s="3"/>
      <c r="S3" s="3"/>
      <c r="T3" s="3"/>
    </row>
    <row r="4" spans="1:20" ht="14.25" customHeight="1">
      <c r="A4" s="3"/>
      <c r="B4" s="3"/>
      <c r="C4" s="3"/>
      <c r="D4" s="3"/>
      <c r="E4" s="3"/>
      <c r="F4" s="3"/>
      <c r="G4" s="3"/>
      <c r="H4" s="3"/>
      <c r="I4" s="3"/>
      <c r="J4" s="3"/>
      <c r="K4" s="3"/>
      <c r="L4" s="3"/>
      <c r="M4" s="3"/>
      <c r="N4" s="3"/>
      <c r="O4" s="3"/>
      <c r="P4" s="3"/>
      <c r="Q4" s="3"/>
      <c r="R4" s="3"/>
      <c r="S4" s="3"/>
      <c r="T4" s="3"/>
    </row>
    <row r="5" spans="1:20" ht="19.5" customHeight="1">
      <c r="A5" s="391" t="s">
        <v>554</v>
      </c>
      <c r="B5" s="391" t="s">
        <v>481</v>
      </c>
      <c r="C5" s="3"/>
      <c r="D5" s="3"/>
      <c r="E5" s="3"/>
      <c r="F5" s="3"/>
      <c r="G5" s="3"/>
      <c r="H5" s="3"/>
      <c r="I5" s="3"/>
      <c r="J5" s="3"/>
      <c r="K5" s="3"/>
      <c r="L5" s="3"/>
      <c r="M5" s="3"/>
      <c r="N5" s="3"/>
      <c r="O5" s="3"/>
      <c r="P5" s="3"/>
      <c r="Q5" s="3"/>
      <c r="R5" s="3"/>
      <c r="S5" s="3"/>
      <c r="T5" s="3"/>
    </row>
    <row r="6" spans="1:20" ht="14.25" customHeight="1">
      <c r="A6" s="3"/>
      <c r="B6" s="3"/>
      <c r="C6" s="3"/>
      <c r="D6" s="3"/>
      <c r="E6" s="3"/>
      <c r="F6" s="3"/>
      <c r="G6" s="3"/>
      <c r="H6" s="3"/>
      <c r="I6" s="3"/>
      <c r="J6" s="3"/>
      <c r="K6" s="3"/>
      <c r="L6" s="3"/>
      <c r="M6" s="3"/>
      <c r="N6" s="3"/>
      <c r="O6" s="3"/>
      <c r="P6" s="3"/>
      <c r="Q6" s="3"/>
      <c r="R6" s="3"/>
      <c r="S6" s="3"/>
      <c r="T6" s="3"/>
    </row>
    <row r="7" s="500" customFormat="1" ht="18" customHeight="1" hidden="1"/>
    <row r="8" spans="1:20" ht="69.75" customHeight="1">
      <c r="A8" s="1132" t="s">
        <v>682</v>
      </c>
      <c r="B8" s="1132"/>
      <c r="C8" s="1132"/>
      <c r="D8" s="1132"/>
      <c r="E8" s="1132"/>
      <c r="F8" s="1132"/>
      <c r="G8" s="1132"/>
      <c r="H8" s="1132"/>
      <c r="I8" s="1132"/>
      <c r="J8" s="3"/>
      <c r="K8" s="3"/>
      <c r="L8" s="3"/>
      <c r="M8" s="3"/>
      <c r="N8" s="3"/>
      <c r="O8" s="3"/>
      <c r="P8" s="3"/>
      <c r="Q8" s="3"/>
      <c r="R8" s="3"/>
      <c r="S8" s="3"/>
      <c r="T8" s="3"/>
    </row>
    <row r="9" spans="1:20" ht="18.75" customHeight="1">
      <c r="A9" s="501"/>
      <c r="B9" s="501"/>
      <c r="C9" s="501"/>
      <c r="D9" s="501"/>
      <c r="E9" s="501"/>
      <c r="F9" s="501"/>
      <c r="G9" s="501"/>
      <c r="H9" s="501"/>
      <c r="I9" s="501"/>
      <c r="J9" s="3"/>
      <c r="K9" s="3"/>
      <c r="L9" s="3"/>
      <c r="M9" s="3"/>
      <c r="N9" s="3"/>
      <c r="O9" s="3"/>
      <c r="P9" s="3"/>
      <c r="Q9" s="3"/>
      <c r="R9" s="3"/>
      <c r="S9" s="3"/>
      <c r="T9" s="3"/>
    </row>
    <row r="10" spans="1:9" s="500" customFormat="1" ht="70.5" customHeight="1">
      <c r="A10" s="1132" t="s">
        <v>591</v>
      </c>
      <c r="B10" s="1132"/>
      <c r="C10" s="1132"/>
      <c r="D10" s="1132"/>
      <c r="E10" s="1132"/>
      <c r="F10" s="1132"/>
      <c r="G10" s="1132"/>
      <c r="H10" s="1132"/>
      <c r="I10" s="1132"/>
    </row>
    <row r="11" spans="1:3" ht="9.75" customHeight="1">
      <c r="A11" s="3"/>
      <c r="B11" s="3"/>
      <c r="C11" s="3"/>
    </row>
    <row r="12" spans="1:20" ht="24" customHeight="1">
      <c r="A12" s="391" t="s">
        <v>482</v>
      </c>
      <c r="B12" s="391" t="s">
        <v>483</v>
      </c>
      <c r="C12" s="3"/>
      <c r="D12" s="3"/>
      <c r="E12" s="3"/>
      <c r="F12" s="3"/>
      <c r="G12" s="3"/>
      <c r="H12" s="3"/>
      <c r="I12" s="3"/>
      <c r="J12" s="3"/>
      <c r="K12" s="3"/>
      <c r="L12" s="3"/>
      <c r="M12" s="3"/>
      <c r="N12" s="3"/>
      <c r="O12" s="3"/>
      <c r="P12" s="3"/>
      <c r="Q12" s="3"/>
      <c r="R12" s="3"/>
      <c r="S12" s="3"/>
      <c r="T12" s="3"/>
    </row>
    <row r="13" spans="1:20" ht="15" customHeight="1">
      <c r="A13" s="3"/>
      <c r="B13" s="3"/>
      <c r="C13" s="3"/>
      <c r="D13" s="3"/>
      <c r="E13" s="3"/>
      <c r="F13" s="3"/>
      <c r="G13" s="3"/>
      <c r="H13" s="3"/>
      <c r="I13" s="3"/>
      <c r="J13" s="3"/>
      <c r="K13" s="3"/>
      <c r="L13" s="3"/>
      <c r="M13" s="3"/>
      <c r="N13" s="3"/>
      <c r="O13" s="3"/>
      <c r="P13" s="3"/>
      <c r="Q13" s="3"/>
      <c r="R13" s="3"/>
      <c r="S13" s="3"/>
      <c r="T13" s="3"/>
    </row>
    <row r="14" spans="1:20" ht="54" customHeight="1">
      <c r="A14" s="1128" t="s">
        <v>539</v>
      </c>
      <c r="B14" s="1128"/>
      <c r="C14" s="1128"/>
      <c r="D14" s="1128"/>
      <c r="E14" s="1128"/>
      <c r="F14" s="1128"/>
      <c r="G14" s="1128"/>
      <c r="H14" s="1054"/>
      <c r="I14" s="1054"/>
      <c r="J14" s="3"/>
      <c r="K14" s="3"/>
      <c r="L14" s="3"/>
      <c r="M14" s="3"/>
      <c r="N14" s="3"/>
      <c r="O14" s="3"/>
      <c r="P14" s="3"/>
      <c r="Q14" s="3"/>
      <c r="R14" s="3"/>
      <c r="S14" s="3"/>
      <c r="T14" s="3"/>
    </row>
    <row r="15" spans="1:20" ht="21">
      <c r="A15" s="391" t="s">
        <v>484</v>
      </c>
      <c r="B15" s="391" t="s">
        <v>485</v>
      </c>
      <c r="C15"/>
      <c r="D15"/>
      <c r="E15"/>
      <c r="F15"/>
      <c r="G15"/>
      <c r="H15" s="3"/>
      <c r="I15" s="3"/>
      <c r="J15" s="3"/>
      <c r="K15" s="3"/>
      <c r="L15" s="3"/>
      <c r="M15" s="3"/>
      <c r="N15" s="3"/>
      <c r="O15" s="3"/>
      <c r="P15" s="3"/>
      <c r="Q15" s="3"/>
      <c r="R15" s="3"/>
      <c r="S15" s="3"/>
      <c r="T15" s="3"/>
    </row>
    <row r="16" spans="1:20" ht="36">
      <c r="A16" s="391"/>
      <c r="B16" s="391"/>
      <c r="C16" s="496"/>
      <c r="D16" s="496"/>
      <c r="E16" s="978" t="s">
        <v>571</v>
      </c>
      <c r="F16" s="502"/>
      <c r="G16" s="979" t="s">
        <v>572</v>
      </c>
      <c r="H16" s="3"/>
      <c r="I16" s="979" t="s">
        <v>573</v>
      </c>
      <c r="J16" s="3"/>
      <c r="K16" s="3"/>
      <c r="L16" s="3"/>
      <c r="M16" s="3"/>
      <c r="N16" s="3"/>
      <c r="O16" s="3"/>
      <c r="P16" s="3"/>
      <c r="Q16" s="3"/>
      <c r="R16" s="3"/>
      <c r="S16" s="3"/>
      <c r="T16" s="3"/>
    </row>
    <row r="17" spans="1:20" ht="17.25">
      <c r="A17" s="476"/>
      <c r="B17" s="503"/>
      <c r="C17" s="503"/>
      <c r="D17" s="503"/>
      <c r="E17" s="874" t="s">
        <v>238</v>
      </c>
      <c r="F17" s="504"/>
      <c r="G17" s="505" t="s">
        <v>561</v>
      </c>
      <c r="H17" s="6"/>
      <c r="I17" s="505" t="s">
        <v>561</v>
      </c>
      <c r="J17" s="3"/>
      <c r="K17" s="3"/>
      <c r="L17" s="3"/>
      <c r="M17" s="3"/>
      <c r="N17" s="3"/>
      <c r="O17" s="3"/>
      <c r="P17" s="3"/>
      <c r="Q17" s="3"/>
      <c r="R17" s="3"/>
      <c r="S17" s="3"/>
      <c r="T17" s="3"/>
    </row>
    <row r="18" spans="1:20" ht="21" customHeight="1">
      <c r="A18" s="506" t="s">
        <v>486</v>
      </c>
      <c r="B18" s="496"/>
      <c r="C18" s="496"/>
      <c r="D18" s="496"/>
      <c r="E18" s="496"/>
      <c r="F18" s="496"/>
      <c r="G18" s="496"/>
      <c r="H18" s="3"/>
      <c r="I18" s="3"/>
      <c r="J18" s="3"/>
      <c r="K18" s="3"/>
      <c r="L18" s="3"/>
      <c r="M18" s="3"/>
      <c r="N18" s="3"/>
      <c r="O18" s="3"/>
      <c r="P18" s="3"/>
      <c r="Q18" s="3"/>
      <c r="R18" s="3"/>
      <c r="S18" s="3"/>
      <c r="T18" s="3"/>
    </row>
    <row r="19" spans="1:20" ht="21" customHeight="1">
      <c r="A19" s="496" t="s">
        <v>670</v>
      </c>
      <c r="B19" s="496"/>
      <c r="C19" s="496"/>
      <c r="D19" s="496"/>
      <c r="E19" s="507">
        <v>16616</v>
      </c>
      <c r="F19" s="508"/>
      <c r="G19" s="508">
        <v>13565</v>
      </c>
      <c r="H19" s="3"/>
      <c r="I19" s="508">
        <v>34197</v>
      </c>
      <c r="J19" s="3"/>
      <c r="K19" s="3"/>
      <c r="L19" s="3"/>
      <c r="M19" s="3"/>
      <c r="N19" s="3"/>
      <c r="O19" s="3"/>
      <c r="P19" s="3"/>
      <c r="Q19" s="3"/>
      <c r="R19" s="3"/>
      <c r="S19" s="3"/>
      <c r="T19" s="3"/>
    </row>
    <row r="20" spans="1:20" ht="21" customHeight="1">
      <c r="A20" s="496" t="s">
        <v>228</v>
      </c>
      <c r="B20" s="496"/>
      <c r="C20" s="496"/>
      <c r="D20" s="496"/>
      <c r="E20" s="507">
        <v>682</v>
      </c>
      <c r="F20" s="508"/>
      <c r="G20" s="508">
        <v>518</v>
      </c>
      <c r="H20" s="3"/>
      <c r="I20" s="508">
        <v>1080</v>
      </c>
      <c r="J20" s="3"/>
      <c r="K20" s="3"/>
      <c r="L20" s="3"/>
      <c r="M20" s="3"/>
      <c r="N20" s="3"/>
      <c r="O20" s="3"/>
      <c r="P20" s="3"/>
      <c r="Q20" s="3"/>
      <c r="R20" s="3"/>
      <c r="S20" s="3"/>
      <c r="T20" s="3"/>
    </row>
    <row r="21" spans="1:20" ht="21" customHeight="1">
      <c r="A21" s="496" t="s">
        <v>487</v>
      </c>
      <c r="B21" s="496"/>
      <c r="C21" s="496"/>
      <c r="D21" s="496"/>
      <c r="E21" s="507">
        <v>90</v>
      </c>
      <c r="F21" s="508"/>
      <c r="G21" s="508">
        <v>71</v>
      </c>
      <c r="H21" s="3"/>
      <c r="I21" s="508">
        <v>38</v>
      </c>
      <c r="J21" s="3"/>
      <c r="K21" s="3"/>
      <c r="L21" s="3"/>
      <c r="M21" s="3"/>
      <c r="N21" s="3"/>
      <c r="O21" s="3"/>
      <c r="P21" s="3"/>
      <c r="Q21" s="3"/>
      <c r="R21" s="3"/>
      <c r="S21" s="3"/>
      <c r="T21" s="3"/>
    </row>
    <row r="22" spans="1:20" ht="21" customHeight="1">
      <c r="A22" s="496" t="s">
        <v>108</v>
      </c>
      <c r="B22" s="496"/>
      <c r="C22" s="496"/>
      <c r="D22" s="496"/>
      <c r="E22" s="507">
        <v>-141</v>
      </c>
      <c r="F22" s="508"/>
      <c r="G22" s="508">
        <v>-138</v>
      </c>
      <c r="H22" s="3"/>
      <c r="I22" s="508">
        <v>-284</v>
      </c>
      <c r="J22" s="3"/>
      <c r="K22" s="3"/>
      <c r="L22" s="3"/>
      <c r="M22" s="3"/>
      <c r="N22" s="3"/>
      <c r="O22" s="3"/>
      <c r="P22" s="3"/>
      <c r="Q22" s="3"/>
      <c r="R22" s="3"/>
      <c r="S22" s="3"/>
      <c r="T22" s="3"/>
    </row>
    <row r="23" spans="1:20" ht="21" customHeight="1">
      <c r="A23" s="509" t="s">
        <v>488</v>
      </c>
      <c r="B23" s="510"/>
      <c r="C23" s="510"/>
      <c r="D23" s="510"/>
      <c r="E23" s="511">
        <f>SUM(E19:E22)</f>
        <v>17247</v>
      </c>
      <c r="F23" s="512"/>
      <c r="G23" s="512">
        <f>SUM(G19:G22)</f>
        <v>14016</v>
      </c>
      <c r="H23" s="512"/>
      <c r="I23" s="512">
        <f>SUM(I19:I22)</f>
        <v>35031</v>
      </c>
      <c r="J23" s="3"/>
      <c r="K23" s="3"/>
      <c r="L23" s="3"/>
      <c r="M23" s="3"/>
      <c r="N23" s="3"/>
      <c r="O23" s="3"/>
      <c r="P23" s="3"/>
      <c r="Q23" s="3"/>
      <c r="R23" s="3"/>
      <c r="S23" s="3"/>
      <c r="T23" s="3"/>
    </row>
    <row r="24" spans="1:20" ht="21" customHeight="1">
      <c r="A24" s="496"/>
      <c r="B24" s="496"/>
      <c r="C24" s="496"/>
      <c r="D24" s="496"/>
      <c r="E24" s="507"/>
      <c r="F24" s="508"/>
      <c r="G24" s="508"/>
      <c r="H24" s="3"/>
      <c r="I24" s="3"/>
      <c r="J24" s="3"/>
      <c r="K24" s="3"/>
      <c r="L24" s="3"/>
      <c r="M24" s="3"/>
      <c r="N24" s="3"/>
      <c r="O24" s="3"/>
      <c r="P24" s="3"/>
      <c r="Q24" s="3"/>
      <c r="R24" s="3"/>
      <c r="S24" s="3"/>
      <c r="T24" s="3"/>
    </row>
    <row r="25" spans="1:20" ht="45" customHeight="1">
      <c r="A25" s="1134" t="s">
        <v>489</v>
      </c>
      <c r="B25" s="1134"/>
      <c r="C25" s="1134"/>
      <c r="D25" s="496"/>
      <c r="E25" s="507"/>
      <c r="F25" s="508"/>
      <c r="G25" s="508"/>
      <c r="H25" s="3"/>
      <c r="I25" s="3"/>
      <c r="J25" s="3"/>
      <c r="K25" s="3"/>
      <c r="L25" s="3"/>
      <c r="M25" s="3"/>
      <c r="N25" s="3"/>
      <c r="O25" s="3"/>
      <c r="P25" s="3"/>
      <c r="Q25" s="3"/>
      <c r="R25" s="3"/>
      <c r="S25" s="3"/>
      <c r="T25" s="3"/>
    </row>
    <row r="26" spans="1:20" ht="17.25" hidden="1">
      <c r="A26" s="496" t="s">
        <v>96</v>
      </c>
      <c r="B26" s="496"/>
      <c r="C26" s="496"/>
      <c r="D26" s="496"/>
      <c r="E26" s="507"/>
      <c r="F26" s="508"/>
      <c r="G26" s="508"/>
      <c r="H26" s="3"/>
      <c r="I26" s="3"/>
      <c r="J26" s="3"/>
      <c r="K26" s="3"/>
      <c r="L26" s="3"/>
      <c r="M26" s="3"/>
      <c r="N26" s="3"/>
      <c r="O26" s="3"/>
      <c r="P26" s="3"/>
      <c r="Q26" s="3"/>
      <c r="R26" s="3"/>
      <c r="S26" s="3"/>
      <c r="T26" s="3"/>
    </row>
    <row r="27" spans="1:20" ht="33" customHeight="1">
      <c r="A27" s="513" t="s">
        <v>709</v>
      </c>
      <c r="B27" s="514"/>
      <c r="C27" s="514"/>
      <c r="D27" s="496"/>
      <c r="E27" s="507">
        <v>-16076</v>
      </c>
      <c r="F27" s="508"/>
      <c r="G27" s="508">
        <v>-12881</v>
      </c>
      <c r="H27" s="3"/>
      <c r="I27" s="508">
        <v>-32162</v>
      </c>
      <c r="J27" s="3"/>
      <c r="K27" s="3"/>
      <c r="L27" s="3"/>
      <c r="M27" s="3"/>
      <c r="N27" s="3"/>
      <c r="O27" s="3"/>
      <c r="P27" s="3"/>
      <c r="Q27" s="3"/>
      <c r="R27" s="3"/>
      <c r="S27" s="3"/>
      <c r="T27" s="3"/>
    </row>
    <row r="28" spans="1:20" ht="21" customHeight="1">
      <c r="A28" s="496" t="s">
        <v>228</v>
      </c>
      <c r="B28" s="496"/>
      <c r="C28" s="515"/>
      <c r="D28" s="496"/>
      <c r="E28" s="507">
        <v>-479</v>
      </c>
      <c r="F28" s="508"/>
      <c r="G28" s="508">
        <v>-358</v>
      </c>
      <c r="H28" s="3"/>
      <c r="I28" s="508">
        <v>-797</v>
      </c>
      <c r="J28" s="3"/>
      <c r="K28" s="3"/>
      <c r="L28" s="3"/>
      <c r="M28" s="3"/>
      <c r="N28" s="3"/>
      <c r="O28" s="3"/>
      <c r="P28" s="3"/>
      <c r="Q28" s="3"/>
      <c r="R28" s="3"/>
      <c r="S28" s="3"/>
      <c r="T28" s="3"/>
    </row>
    <row r="29" spans="1:20" ht="21" customHeight="1">
      <c r="A29" s="496" t="s">
        <v>487</v>
      </c>
      <c r="B29" s="496"/>
      <c r="C29" s="496"/>
      <c r="D29" s="496"/>
      <c r="E29" s="507">
        <v>-107</v>
      </c>
      <c r="F29" s="508"/>
      <c r="G29" s="508">
        <v>-16</v>
      </c>
      <c r="H29" s="3"/>
      <c r="I29" s="508">
        <v>-135</v>
      </c>
      <c r="J29" s="3"/>
      <c r="K29" s="3"/>
      <c r="L29" s="3"/>
      <c r="M29" s="3"/>
      <c r="N29" s="3"/>
      <c r="O29" s="3"/>
      <c r="P29" s="3"/>
      <c r="Q29" s="3"/>
      <c r="R29" s="3"/>
      <c r="S29" s="3"/>
      <c r="T29" s="3"/>
    </row>
    <row r="30" spans="1:20" ht="21" customHeight="1">
      <c r="A30" s="496" t="s">
        <v>109</v>
      </c>
      <c r="B30" s="496"/>
      <c r="C30" s="496"/>
      <c r="D30" s="496"/>
      <c r="E30" s="516">
        <v>141</v>
      </c>
      <c r="F30" s="517"/>
      <c r="G30" s="517">
        <v>138</v>
      </c>
      <c r="H30" s="3"/>
      <c r="I30" s="517">
        <v>284</v>
      </c>
      <c r="J30" s="3"/>
      <c r="K30" s="3"/>
      <c r="L30" s="3"/>
      <c r="M30" s="3"/>
      <c r="N30" s="3"/>
      <c r="O30" s="3"/>
      <c r="P30" s="3"/>
      <c r="Q30" s="3"/>
      <c r="R30" s="3"/>
      <c r="S30" s="3"/>
      <c r="T30" s="3"/>
    </row>
    <row r="31" spans="1:20" ht="21" customHeight="1">
      <c r="A31" s="509" t="s">
        <v>710</v>
      </c>
      <c r="B31" s="510"/>
      <c r="C31" s="510"/>
      <c r="D31" s="510"/>
      <c r="E31" s="511">
        <f>SUM(E26:E30)</f>
        <v>-16521</v>
      </c>
      <c r="F31" s="512"/>
      <c r="G31" s="512">
        <f>SUM(G26:G30)</f>
        <v>-13117</v>
      </c>
      <c r="H31" s="512"/>
      <c r="I31" s="512">
        <f>SUM(I26:I30)</f>
        <v>-32810</v>
      </c>
      <c r="J31" s="3"/>
      <c r="K31" s="3"/>
      <c r="L31" s="3"/>
      <c r="M31" s="3"/>
      <c r="N31" s="3"/>
      <c r="O31" s="3"/>
      <c r="P31" s="3"/>
      <c r="Q31" s="3"/>
      <c r="R31" s="3"/>
      <c r="S31" s="3"/>
      <c r="T31" s="3"/>
    </row>
    <row r="32" spans="1:20" ht="21" customHeight="1">
      <c r="A32" s="506"/>
      <c r="B32" s="496"/>
      <c r="C32" s="496"/>
      <c r="D32" s="496"/>
      <c r="E32" s="516"/>
      <c r="F32" s="517"/>
      <c r="G32" s="517"/>
      <c r="H32" s="3"/>
      <c r="I32" s="3"/>
      <c r="J32" s="3"/>
      <c r="K32" s="3"/>
      <c r="L32" s="3"/>
      <c r="M32" s="3"/>
      <c r="N32" s="3"/>
      <c r="O32" s="3"/>
      <c r="P32" s="3"/>
      <c r="Q32" s="3"/>
      <c r="R32" s="3"/>
      <c r="S32" s="3"/>
      <c r="T32" s="3"/>
    </row>
    <row r="33" spans="1:20" ht="21" customHeight="1">
      <c r="A33" s="431" t="s">
        <v>376</v>
      </c>
      <c r="B33" s="496"/>
      <c r="C33" s="496"/>
      <c r="D33" s="496"/>
      <c r="E33" s="516"/>
      <c r="F33" s="517"/>
      <c r="G33" s="517"/>
      <c r="H33" s="3"/>
      <c r="I33" s="3"/>
      <c r="J33" s="3"/>
      <c r="K33" s="3"/>
      <c r="L33" s="3"/>
      <c r="M33" s="3"/>
      <c r="N33" s="3"/>
      <c r="O33" s="3"/>
      <c r="P33" s="3"/>
      <c r="Q33" s="3"/>
      <c r="R33" s="3"/>
      <c r="S33" s="3"/>
      <c r="T33" s="3"/>
    </row>
    <row r="34" spans="1:20" ht="21" customHeight="1">
      <c r="A34" s="496" t="s">
        <v>721</v>
      </c>
      <c r="B34" s="496"/>
      <c r="C34" s="496"/>
      <c r="D34" s="496"/>
      <c r="E34" s="516">
        <f>E19+E27</f>
        <v>540</v>
      </c>
      <c r="F34" s="517"/>
      <c r="G34" s="517">
        <f>G19+G27</f>
        <v>684</v>
      </c>
      <c r="H34" s="3"/>
      <c r="I34" s="517">
        <f>I19+I27</f>
        <v>2035</v>
      </c>
      <c r="J34" s="3"/>
      <c r="K34" s="3"/>
      <c r="L34" s="3"/>
      <c r="M34" s="3"/>
      <c r="N34" s="3"/>
      <c r="O34" s="3"/>
      <c r="P34" s="3"/>
      <c r="Q34" s="3"/>
      <c r="R34" s="3"/>
      <c r="S34" s="3"/>
      <c r="T34" s="3"/>
    </row>
    <row r="35" spans="1:20" ht="21" customHeight="1">
      <c r="A35" s="496" t="s">
        <v>228</v>
      </c>
      <c r="B35" s="496"/>
      <c r="C35" s="496"/>
      <c r="D35" s="496"/>
      <c r="E35" s="516">
        <f>E20+E28</f>
        <v>203</v>
      </c>
      <c r="F35" s="517"/>
      <c r="G35" s="517">
        <f>G20+G28</f>
        <v>160</v>
      </c>
      <c r="H35" s="3"/>
      <c r="I35" s="517">
        <f>I20+I28</f>
        <v>283</v>
      </c>
      <c r="J35" s="3"/>
      <c r="K35" s="3"/>
      <c r="L35" s="3"/>
      <c r="M35" s="3"/>
      <c r="N35" s="3"/>
      <c r="O35" s="3"/>
      <c r="P35" s="3"/>
      <c r="Q35" s="3"/>
      <c r="R35" s="3"/>
      <c r="S35" s="3"/>
      <c r="T35" s="3"/>
    </row>
    <row r="36" spans="1:20" ht="18.75" customHeight="1">
      <c r="A36" s="503" t="s">
        <v>487</v>
      </c>
      <c r="B36" s="503"/>
      <c r="C36" s="503"/>
      <c r="D36" s="503"/>
      <c r="E36" s="518">
        <f>E21+E29</f>
        <v>-17</v>
      </c>
      <c r="F36" s="519"/>
      <c r="G36" s="519">
        <f>G21+G29</f>
        <v>55</v>
      </c>
      <c r="H36" s="519"/>
      <c r="I36" s="519">
        <f>I21+I29</f>
        <v>-97</v>
      </c>
      <c r="J36" s="3"/>
      <c r="K36" s="3"/>
      <c r="L36" s="3"/>
      <c r="M36" s="3"/>
      <c r="N36" s="3"/>
      <c r="O36" s="3"/>
      <c r="P36" s="3"/>
      <c r="Q36" s="3"/>
      <c r="R36" s="3"/>
      <c r="S36" s="3"/>
      <c r="T36" s="3"/>
    </row>
    <row r="37" spans="1:20" ht="3" customHeight="1" hidden="1">
      <c r="A37" s="431"/>
      <c r="B37" s="496"/>
      <c r="C37" s="496"/>
      <c r="D37" s="496"/>
      <c r="E37" s="516"/>
      <c r="F37" s="517"/>
      <c r="G37" s="517"/>
      <c r="H37" s="3"/>
      <c r="I37" s="517"/>
      <c r="J37" s="3"/>
      <c r="K37" s="3"/>
      <c r="L37" s="3"/>
      <c r="M37" s="3"/>
      <c r="N37" s="3"/>
      <c r="O37" s="3"/>
      <c r="P37" s="3"/>
      <c r="Q37" s="3"/>
      <c r="R37" s="3"/>
      <c r="S37" s="3"/>
      <c r="T37" s="3"/>
    </row>
    <row r="38" spans="1:20" ht="21" customHeight="1">
      <c r="A38" s="1123" t="s">
        <v>722</v>
      </c>
      <c r="B38" s="1135"/>
      <c r="C38" s="1135"/>
      <c r="D38" s="1135"/>
      <c r="E38" s="516">
        <f>SUM(E34:E36)</f>
        <v>726</v>
      </c>
      <c r="F38" s="516"/>
      <c r="G38" s="517">
        <f>SUM(G34:G36)</f>
        <v>899</v>
      </c>
      <c r="H38" s="517"/>
      <c r="I38" s="517">
        <f>SUM(I34:I36)</f>
        <v>2221</v>
      </c>
      <c r="J38" s="3"/>
      <c r="K38" s="3"/>
      <c r="L38" s="3"/>
      <c r="M38" s="3"/>
      <c r="N38" s="3"/>
      <c r="O38" s="3"/>
      <c r="P38" s="3"/>
      <c r="Q38" s="3"/>
      <c r="R38" s="3"/>
      <c r="S38" s="3"/>
      <c r="T38" s="3"/>
    </row>
    <row r="39" spans="1:20" ht="21" customHeight="1">
      <c r="A39" s="503" t="s">
        <v>451</v>
      </c>
      <c r="B39" s="503"/>
      <c r="C39" s="503"/>
      <c r="D39" s="503"/>
      <c r="E39" s="518">
        <v>2</v>
      </c>
      <c r="F39" s="519"/>
      <c r="G39" s="519">
        <v>-162</v>
      </c>
      <c r="H39" s="519"/>
      <c r="I39" s="519">
        <v>-849</v>
      </c>
      <c r="J39" s="3"/>
      <c r="K39" s="3"/>
      <c r="L39" s="3"/>
      <c r="M39" s="3"/>
      <c r="N39" s="3"/>
      <c r="O39" s="3"/>
      <c r="P39" s="3"/>
      <c r="Q39" s="3"/>
      <c r="R39" s="3"/>
      <c r="S39" s="3"/>
      <c r="T39" s="3"/>
    </row>
    <row r="40" spans="1:20" ht="21" customHeight="1">
      <c r="A40" s="496" t="s">
        <v>723</v>
      </c>
      <c r="B40" s="496"/>
      <c r="C40" s="496"/>
      <c r="D40" s="496"/>
      <c r="E40" s="516">
        <f>SUM(E38:E39)</f>
        <v>728</v>
      </c>
      <c r="F40" s="517"/>
      <c r="G40" s="517">
        <f>SUM(G38:G39)</f>
        <v>737</v>
      </c>
      <c r="H40" s="517"/>
      <c r="I40" s="517">
        <f>SUM(I38:I39)</f>
        <v>1372</v>
      </c>
      <c r="J40" s="3"/>
      <c r="K40" s="3"/>
      <c r="L40" s="3"/>
      <c r="M40" s="3"/>
      <c r="N40" s="3"/>
      <c r="O40" s="3"/>
      <c r="P40" s="3"/>
      <c r="Q40" s="3"/>
      <c r="R40" s="3"/>
      <c r="S40" s="3"/>
      <c r="T40" s="3"/>
    </row>
    <row r="41" spans="1:20" ht="21" customHeight="1">
      <c r="A41" s="419" t="s">
        <v>295</v>
      </c>
      <c r="B41" s="503"/>
      <c r="C41" s="503"/>
      <c r="D41" s="503"/>
      <c r="E41" s="518">
        <v>-253</v>
      </c>
      <c r="F41" s="519"/>
      <c r="G41" s="519">
        <v>-253</v>
      </c>
      <c r="H41" s="519"/>
      <c r="I41" s="519">
        <v>-392</v>
      </c>
      <c r="J41" s="3"/>
      <c r="K41" s="3"/>
      <c r="L41" s="3"/>
      <c r="M41" s="3"/>
      <c r="N41" s="3"/>
      <c r="O41" s="3"/>
      <c r="P41" s="3"/>
      <c r="Q41" s="3"/>
      <c r="R41" s="3"/>
      <c r="S41" s="3"/>
      <c r="T41" s="3"/>
    </row>
    <row r="42" spans="1:20" ht="21" customHeight="1">
      <c r="A42" s="431" t="s">
        <v>453</v>
      </c>
      <c r="B42" s="497"/>
      <c r="C42" s="497"/>
      <c r="D42" s="497"/>
      <c r="E42" s="516">
        <f>SUM(E40:E41)</f>
        <v>475</v>
      </c>
      <c r="F42" s="517"/>
      <c r="G42" s="517">
        <f>SUM(G40:G41)</f>
        <v>484</v>
      </c>
      <c r="H42" s="517"/>
      <c r="I42" s="517">
        <f>SUM(I40:I41)</f>
        <v>980</v>
      </c>
      <c r="J42" s="3"/>
      <c r="K42" s="3"/>
      <c r="L42" s="3"/>
      <c r="M42" s="3"/>
      <c r="N42" s="3"/>
      <c r="O42" s="3"/>
      <c r="P42" s="3"/>
      <c r="Q42" s="3"/>
      <c r="R42" s="3"/>
      <c r="S42" s="3"/>
      <c r="T42" s="3"/>
    </row>
    <row r="43" spans="1:20" ht="15" customHeight="1">
      <c r="A43" s="496"/>
      <c r="B43" s="506"/>
      <c r="C43" s="496"/>
      <c r="D43" s="496"/>
      <c r="E43" s="496"/>
      <c r="F43" s="496"/>
      <c r="G43" s="496"/>
      <c r="H43" s="3"/>
      <c r="I43" s="3"/>
      <c r="J43" s="3"/>
      <c r="K43" s="3"/>
      <c r="L43" s="3"/>
      <c r="M43" s="3"/>
      <c r="N43" s="3"/>
      <c r="O43" s="3"/>
      <c r="P43" s="3"/>
      <c r="Q43" s="3"/>
      <c r="R43" s="3"/>
      <c r="S43" s="3"/>
      <c r="T43" s="3"/>
    </row>
    <row r="44" spans="1:20" ht="21" customHeight="1">
      <c r="A44" s="431" t="s">
        <v>496</v>
      </c>
      <c r="B44" s="506"/>
      <c r="C44" s="496"/>
      <c r="D44" s="496"/>
      <c r="E44" s="496"/>
      <c r="F44" s="496"/>
      <c r="G44" s="496"/>
      <c r="H44" s="3"/>
      <c r="I44" s="3"/>
      <c r="J44" s="3"/>
      <c r="K44" s="3"/>
      <c r="L44" s="3"/>
      <c r="M44" s="3"/>
      <c r="N44" s="3"/>
      <c r="O44" s="3"/>
      <c r="P44" s="3"/>
      <c r="Q44" s="3"/>
      <c r="R44" s="3"/>
      <c r="S44" s="3"/>
      <c r="T44" s="3"/>
    </row>
    <row r="45" spans="1:20" ht="21" customHeight="1">
      <c r="A45" s="497" t="s">
        <v>123</v>
      </c>
      <c r="B45" s="1021"/>
      <c r="C45" s="497"/>
      <c r="D45" s="497"/>
      <c r="E45" s="516">
        <v>241</v>
      </c>
      <c r="F45" s="497"/>
      <c r="G45" s="517">
        <v>-34</v>
      </c>
      <c r="H45" s="517"/>
      <c r="I45" s="517">
        <v>-105</v>
      </c>
      <c r="J45" s="3"/>
      <c r="K45" s="3"/>
      <c r="L45" s="3"/>
      <c r="M45" s="3"/>
      <c r="N45" s="3"/>
      <c r="O45" s="3"/>
      <c r="P45" s="3"/>
      <c r="Q45" s="3"/>
      <c r="R45" s="3"/>
      <c r="S45" s="3"/>
      <c r="T45" s="3"/>
    </row>
    <row r="46" spans="1:20" ht="21" customHeight="1">
      <c r="A46" s="503"/>
      <c r="B46" s="1020"/>
      <c r="C46" s="503"/>
      <c r="D46" s="503"/>
      <c r="E46" s="503"/>
      <c r="F46" s="503"/>
      <c r="G46" s="771"/>
      <c r="H46" s="771"/>
      <c r="I46" s="771"/>
      <c r="J46" s="3"/>
      <c r="K46" s="3"/>
      <c r="L46" s="3"/>
      <c r="M46" s="3"/>
      <c r="N46" s="3"/>
      <c r="O46" s="3"/>
      <c r="P46" s="3"/>
      <c r="Q46" s="3"/>
      <c r="R46" s="3"/>
      <c r="S46" s="3"/>
      <c r="T46" s="3"/>
    </row>
    <row r="47" spans="1:20" ht="21" customHeight="1" thickBot="1">
      <c r="A47" s="523" t="s">
        <v>497</v>
      </c>
      <c r="B47" s="523"/>
      <c r="C47" s="521"/>
      <c r="D47" s="521"/>
      <c r="E47" s="524">
        <f>E45+E42</f>
        <v>716</v>
      </c>
      <c r="F47" s="525"/>
      <c r="G47" s="525">
        <f>G45+G42</f>
        <v>450</v>
      </c>
      <c r="H47" s="525"/>
      <c r="I47" s="525">
        <f>I45+I42</f>
        <v>875</v>
      </c>
      <c r="J47" s="3"/>
      <c r="K47" s="3"/>
      <c r="L47" s="3"/>
      <c r="M47" s="3"/>
      <c r="N47" s="3"/>
      <c r="O47" s="3"/>
      <c r="P47" s="3"/>
      <c r="Q47" s="3"/>
      <c r="R47" s="3"/>
      <c r="S47" s="3"/>
      <c r="T47" s="3"/>
    </row>
    <row r="48" spans="1:20" ht="21" customHeight="1">
      <c r="A48" s="496"/>
      <c r="B48" s="506"/>
      <c r="C48" s="496"/>
      <c r="D48" s="496"/>
      <c r="E48" s="496"/>
      <c r="F48" s="496"/>
      <c r="G48" s="496"/>
      <c r="H48" s="3"/>
      <c r="I48" s="3"/>
      <c r="J48" s="3"/>
      <c r="K48" s="3"/>
      <c r="L48" s="3"/>
      <c r="M48" s="3"/>
      <c r="N48" s="3"/>
      <c r="O48" s="3"/>
      <c r="P48" s="3"/>
      <c r="Q48" s="3"/>
      <c r="R48" s="3"/>
      <c r="S48" s="3"/>
      <c r="T48" s="3"/>
    </row>
    <row r="49" spans="1:20" ht="42.75" customHeight="1">
      <c r="A49" s="1136" t="s">
        <v>296</v>
      </c>
      <c r="B49" s="1136"/>
      <c r="C49" s="1136"/>
      <c r="D49" s="1136"/>
      <c r="E49" s="1136"/>
      <c r="F49" s="1136"/>
      <c r="G49" s="1136"/>
      <c r="H49" s="1136"/>
      <c r="I49" s="1136"/>
      <c r="J49" s="3"/>
      <c r="K49" s="3"/>
      <c r="L49" s="3"/>
      <c r="M49" s="3"/>
      <c r="N49" s="3"/>
      <c r="O49" s="3"/>
      <c r="P49" s="3"/>
      <c r="Q49" s="3"/>
      <c r="R49" s="3"/>
      <c r="S49" s="3"/>
      <c r="T49" s="3"/>
    </row>
    <row r="50" spans="1:20" ht="12" customHeight="1">
      <c r="A50" s="3"/>
      <c r="B50" s="3"/>
      <c r="C50" s="3"/>
      <c r="D50" s="3"/>
      <c r="E50" s="3"/>
      <c r="F50" s="3"/>
      <c r="G50" s="3"/>
      <c r="H50" s="3"/>
      <c r="I50" s="3"/>
      <c r="J50" s="3"/>
      <c r="K50" s="3"/>
      <c r="L50" s="3"/>
      <c r="M50" s="3"/>
      <c r="N50" s="3"/>
      <c r="O50" s="3"/>
      <c r="P50" s="3"/>
      <c r="Q50" s="3"/>
      <c r="R50" s="3"/>
      <c r="S50" s="3"/>
      <c r="T50" s="3"/>
    </row>
    <row r="51" spans="1:20" ht="46.5" customHeight="1">
      <c r="A51" s="1133"/>
      <c r="B51" s="1100"/>
      <c r="C51" s="1100"/>
      <c r="D51" s="1100"/>
      <c r="E51" s="1100"/>
      <c r="F51" s="1100"/>
      <c r="G51" s="1100"/>
      <c r="H51" s="1100"/>
      <c r="I51" s="1100"/>
      <c r="J51" s="305"/>
      <c r="K51" s="3"/>
      <c r="L51" s="3"/>
      <c r="M51" s="3"/>
      <c r="N51" s="3"/>
      <c r="O51" s="3"/>
      <c r="P51" s="3"/>
      <c r="Q51" s="3"/>
      <c r="R51" s="3"/>
      <c r="S51" s="3"/>
      <c r="T51" s="3"/>
    </row>
    <row r="52" spans="1:20" ht="21" customHeight="1">
      <c r="A52" s="3"/>
      <c r="B52" s="3"/>
      <c r="C52" s="3"/>
      <c r="D52" s="3"/>
      <c r="E52" s="3"/>
      <c r="F52" s="3"/>
      <c r="G52" s="3"/>
      <c r="H52" s="3"/>
      <c r="I52" s="3"/>
      <c r="J52" s="3"/>
      <c r="K52" s="3"/>
      <c r="L52" s="3"/>
      <c r="M52" s="3"/>
      <c r="N52" s="3"/>
      <c r="O52" s="3"/>
      <c r="P52" s="3"/>
      <c r="Q52" s="3"/>
      <c r="R52" s="3"/>
      <c r="S52" s="3"/>
      <c r="T52" s="3"/>
    </row>
    <row r="53" spans="1:20" ht="21" customHeight="1">
      <c r="A53" s="3"/>
      <c r="B53" s="3"/>
      <c r="C53" s="3"/>
      <c r="D53" s="3"/>
      <c r="E53" s="3"/>
      <c r="F53" s="3"/>
      <c r="G53" s="3"/>
      <c r="H53" s="3"/>
      <c r="I53" s="3"/>
      <c r="J53" s="3"/>
      <c r="K53" s="3"/>
      <c r="L53" s="3"/>
      <c r="M53" s="3"/>
      <c r="N53" s="3"/>
      <c r="O53" s="3"/>
      <c r="P53" s="3"/>
      <c r="Q53" s="3"/>
      <c r="R53" s="3"/>
      <c r="S53" s="3"/>
      <c r="T53" s="3"/>
    </row>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sheetData>
  <mergeCells count="7">
    <mergeCell ref="A8:I8"/>
    <mergeCell ref="A10:I10"/>
    <mergeCell ref="A14:I14"/>
    <mergeCell ref="A51:I51"/>
    <mergeCell ref="A25:C25"/>
    <mergeCell ref="A38:D38"/>
    <mergeCell ref="A49:I49"/>
  </mergeCells>
  <printOptions/>
  <pageMargins left="0.984251968503937" right="0.3937007874015748" top="0.5511811023622047" bottom="0.3937007874015748" header="0.5511811023622047" footer="0.5118110236220472"/>
  <pageSetup fitToHeight="1" fitToWidth="1" horizontalDpi="600" verticalDpi="600" orientation="portrait" paperSize="9" scale="54" r:id="rId1"/>
</worksheet>
</file>

<file path=xl/worksheets/sheet13.xml><?xml version="1.0" encoding="utf-8"?>
<worksheet xmlns="http://schemas.openxmlformats.org/spreadsheetml/2006/main" xmlns:r="http://schemas.openxmlformats.org/officeDocument/2006/relationships">
  <sheetPr>
    <pageSetUpPr fitToPage="1"/>
  </sheetPr>
  <dimension ref="A1:Q161"/>
  <sheetViews>
    <sheetView showGridLines="0" zoomScale="60" zoomScaleNormal="60" workbookViewId="0" topLeftCell="A58">
      <selection activeCell="A71" sqref="A71:G71"/>
    </sheetView>
  </sheetViews>
  <sheetFormatPr defaultColWidth="9.00390625" defaultRowHeight="14.25"/>
  <cols>
    <col min="1" max="1" width="5.625" style="0" customWidth="1"/>
    <col min="2" max="2" width="118.00390625" style="0" customWidth="1"/>
    <col min="3" max="3" width="18.375" style="0" customWidth="1"/>
    <col min="4" max="4" width="3.50390625" style="0" customWidth="1"/>
    <col min="5" max="5" width="16.625" style="0" customWidth="1"/>
    <col min="6" max="6" width="3.25390625" style="0" customWidth="1"/>
    <col min="7" max="7" width="16.25390625" style="0" customWidth="1"/>
    <col min="8" max="8" width="2.375" style="0" customWidth="1"/>
    <col min="9" max="9" width="16.00390625" style="0" customWidth="1"/>
    <col min="10" max="10" width="13.625" style="0" customWidth="1"/>
  </cols>
  <sheetData>
    <row r="1" ht="21" customHeight="1">
      <c r="A1" s="389" t="s">
        <v>676</v>
      </c>
    </row>
    <row r="2" ht="15" customHeight="1">
      <c r="A2" s="389"/>
    </row>
    <row r="3" ht="22.5" customHeight="1">
      <c r="A3" s="391" t="s">
        <v>345</v>
      </c>
    </row>
    <row r="4" ht="18" customHeight="1">
      <c r="A4" s="391"/>
    </row>
    <row r="5" spans="1:7" ht="21">
      <c r="A5" s="526" t="s">
        <v>297</v>
      </c>
      <c r="B5" s="526" t="s">
        <v>712</v>
      </c>
      <c r="C5" s="1"/>
      <c r="D5" s="1"/>
      <c r="E5" s="1"/>
      <c r="F5" s="1"/>
      <c r="G5" s="1"/>
    </row>
    <row r="6" spans="1:7" ht="21">
      <c r="A6" s="527"/>
      <c r="B6" s="528"/>
      <c r="C6" s="3"/>
      <c r="D6" s="3"/>
      <c r="E6" s="3"/>
      <c r="F6" s="3"/>
      <c r="G6" s="3"/>
    </row>
    <row r="7" spans="1:7" ht="34.5">
      <c r="A7" s="3"/>
      <c r="B7" s="3"/>
      <c r="C7" s="529" t="s">
        <v>576</v>
      </c>
      <c r="D7" s="529"/>
      <c r="E7" s="530" t="s">
        <v>575</v>
      </c>
      <c r="F7" s="530"/>
      <c r="G7" s="531" t="s">
        <v>574</v>
      </c>
    </row>
    <row r="8" spans="1:10" ht="18" thickBot="1">
      <c r="A8" s="532" t="s">
        <v>298</v>
      </c>
      <c r="B8" s="394"/>
      <c r="C8" s="875" t="s">
        <v>238</v>
      </c>
      <c r="D8" s="533"/>
      <c r="E8" s="535" t="s">
        <v>238</v>
      </c>
      <c r="F8" s="534"/>
      <c r="G8" s="535" t="s">
        <v>238</v>
      </c>
      <c r="J8" s="496"/>
    </row>
    <row r="9" spans="1:10" ht="17.25">
      <c r="A9" s="392"/>
      <c r="B9" s="392"/>
      <c r="C9" s="392"/>
      <c r="D9" s="392"/>
      <c r="E9" s="392"/>
      <c r="F9" s="392"/>
      <c r="G9" s="392"/>
      <c r="J9" s="392"/>
    </row>
    <row r="10" spans="1:10" ht="17.25">
      <c r="A10" s="447" t="s">
        <v>225</v>
      </c>
      <c r="B10" s="392"/>
      <c r="C10" s="392"/>
      <c r="D10" s="392"/>
      <c r="E10" s="392"/>
      <c r="F10" s="392"/>
      <c r="G10" s="392"/>
      <c r="J10" s="392"/>
    </row>
    <row r="11" spans="1:10" ht="23.25" customHeight="1">
      <c r="A11" s="392" t="s">
        <v>304</v>
      </c>
      <c r="B11" s="392"/>
      <c r="C11" s="674">
        <v>251</v>
      </c>
      <c r="D11" s="674"/>
      <c r="E11" s="677">
        <v>205</v>
      </c>
      <c r="F11" s="677"/>
      <c r="G11" s="677">
        <v>500</v>
      </c>
      <c r="J11" s="392"/>
    </row>
    <row r="12" spans="1:10" ht="23.25" customHeight="1">
      <c r="A12" s="392" t="s">
        <v>505</v>
      </c>
      <c r="B12" s="392"/>
      <c r="C12" s="674">
        <v>140</v>
      </c>
      <c r="D12" s="674"/>
      <c r="E12" s="677">
        <v>100</v>
      </c>
      <c r="F12" s="677"/>
      <c r="G12" s="677">
        <v>204</v>
      </c>
      <c r="J12" s="392"/>
    </row>
    <row r="13" spans="1:10" ht="23.25" customHeight="1">
      <c r="A13" s="454" t="s">
        <v>36</v>
      </c>
      <c r="B13" s="454"/>
      <c r="C13" s="680">
        <f>SUM(C11:C12)</f>
        <v>391</v>
      </c>
      <c r="D13" s="680"/>
      <c r="E13" s="681">
        <f>SUM(E11:E12)</f>
        <v>305</v>
      </c>
      <c r="F13" s="681"/>
      <c r="G13" s="681">
        <f>SUM(G11:G12)</f>
        <v>704</v>
      </c>
      <c r="J13" s="392"/>
    </row>
    <row r="14" spans="1:10" ht="23.25" customHeight="1">
      <c r="A14" s="447" t="s">
        <v>55</v>
      </c>
      <c r="B14" s="392"/>
      <c r="C14" s="674"/>
      <c r="D14" s="674"/>
      <c r="E14" s="677"/>
      <c r="F14" s="677"/>
      <c r="G14" s="677"/>
      <c r="J14" s="392"/>
    </row>
    <row r="15" spans="1:10" ht="23.25" customHeight="1">
      <c r="A15" s="392" t="s">
        <v>324</v>
      </c>
      <c r="B15" s="392"/>
      <c r="C15" s="674">
        <v>218</v>
      </c>
      <c r="D15" s="674"/>
      <c r="E15" s="677">
        <v>223</v>
      </c>
      <c r="F15" s="677"/>
      <c r="G15" s="677">
        <v>398</v>
      </c>
      <c r="J15" s="392"/>
    </row>
    <row r="16" spans="1:10" ht="23.25" customHeight="1">
      <c r="A16" s="392" t="s">
        <v>228</v>
      </c>
      <c r="B16" s="392"/>
      <c r="C16" s="674">
        <v>9</v>
      </c>
      <c r="D16" s="674"/>
      <c r="E16" s="677">
        <v>8</v>
      </c>
      <c r="F16" s="677"/>
      <c r="G16" s="677">
        <v>18</v>
      </c>
      <c r="J16" s="392"/>
    </row>
    <row r="17" spans="1:10" ht="18" customHeight="1">
      <c r="A17" s="392" t="s">
        <v>634</v>
      </c>
      <c r="B17" s="392"/>
      <c r="C17" s="674">
        <v>-2</v>
      </c>
      <c r="D17" s="674"/>
      <c r="E17" s="677">
        <v>-4</v>
      </c>
      <c r="F17" s="677"/>
      <c r="G17" s="677">
        <v>-8</v>
      </c>
      <c r="J17" s="496"/>
    </row>
    <row r="18" spans="1:10" ht="23.25" customHeight="1">
      <c r="A18" s="454" t="s">
        <v>36</v>
      </c>
      <c r="B18" s="454"/>
      <c r="C18" s="680">
        <f>SUM(C15:C17)</f>
        <v>225</v>
      </c>
      <c r="D18" s="680"/>
      <c r="E18" s="681">
        <f>SUM(E15:E17)</f>
        <v>227</v>
      </c>
      <c r="F18" s="681"/>
      <c r="G18" s="681">
        <f>SUM(G15:G17)</f>
        <v>408</v>
      </c>
      <c r="J18" s="392"/>
    </row>
    <row r="19" spans="1:10" ht="15" customHeight="1">
      <c r="A19" s="447" t="s">
        <v>506</v>
      </c>
      <c r="B19" s="392"/>
      <c r="C19" s="674"/>
      <c r="D19" s="674"/>
      <c r="E19" s="677"/>
      <c r="F19" s="677"/>
      <c r="G19" s="677"/>
      <c r="J19" s="392"/>
    </row>
    <row r="20" spans="1:10" ht="24.75" customHeight="1">
      <c r="A20" s="392" t="s">
        <v>670</v>
      </c>
      <c r="B20" s="392"/>
      <c r="C20" s="674">
        <v>76</v>
      </c>
      <c r="D20" s="674"/>
      <c r="E20" s="677">
        <v>88</v>
      </c>
      <c r="F20" s="677"/>
      <c r="G20" s="677">
        <v>189</v>
      </c>
      <c r="J20" s="392"/>
    </row>
    <row r="21" spans="1:10" ht="23.25" customHeight="1">
      <c r="A21" s="392" t="s">
        <v>299</v>
      </c>
      <c r="B21" s="392"/>
      <c r="C21" s="674">
        <v>33</v>
      </c>
      <c r="D21" s="674"/>
      <c r="E21" s="677">
        <v>22</v>
      </c>
      <c r="F21" s="677"/>
      <c r="G21" s="677">
        <v>50</v>
      </c>
      <c r="J21" s="392"/>
    </row>
    <row r="22" spans="1:10" ht="23.25" customHeight="1">
      <c r="A22" s="392" t="s">
        <v>502</v>
      </c>
      <c r="B22" s="392"/>
      <c r="C22" s="674">
        <v>-6</v>
      </c>
      <c r="D22" s="674"/>
      <c r="E22" s="677">
        <v>-7</v>
      </c>
      <c r="F22" s="677"/>
      <c r="G22" s="677">
        <v>-15</v>
      </c>
      <c r="J22" s="392"/>
    </row>
    <row r="23" spans="1:10" ht="23.25" customHeight="1">
      <c r="A23" s="454" t="s">
        <v>36</v>
      </c>
      <c r="B23" s="454"/>
      <c r="C23" s="680">
        <f>SUM(C20:C22)</f>
        <v>103</v>
      </c>
      <c r="D23" s="680"/>
      <c r="E23" s="681">
        <f>SUM(E20:E22)</f>
        <v>103</v>
      </c>
      <c r="F23" s="681"/>
      <c r="G23" s="681">
        <f>SUM(G20:G22)</f>
        <v>224</v>
      </c>
      <c r="J23" s="392"/>
    </row>
    <row r="24" spans="1:10" ht="23.25" customHeight="1">
      <c r="A24" s="447" t="s">
        <v>503</v>
      </c>
      <c r="B24" s="392"/>
      <c r="C24" s="674"/>
      <c r="D24" s="674"/>
      <c r="E24" s="677"/>
      <c r="F24" s="677"/>
      <c r="G24" s="677"/>
      <c r="J24" s="392"/>
    </row>
    <row r="25" spans="1:10" ht="23.25" customHeight="1">
      <c r="A25" s="392" t="s">
        <v>671</v>
      </c>
      <c r="B25" s="392"/>
      <c r="C25" s="674">
        <v>42</v>
      </c>
      <c r="D25" s="674"/>
      <c r="E25" s="677">
        <v>33</v>
      </c>
      <c r="F25" s="677"/>
      <c r="G25" s="677">
        <v>58</v>
      </c>
      <c r="J25" s="392"/>
    </row>
    <row r="26" spans="1:10" ht="24" customHeight="1">
      <c r="A26" s="392" t="s">
        <v>300</v>
      </c>
      <c r="B26" s="392"/>
      <c r="C26" s="674">
        <v>-88</v>
      </c>
      <c r="D26" s="674"/>
      <c r="E26" s="677">
        <v>-89</v>
      </c>
      <c r="F26" s="677"/>
      <c r="G26" s="677">
        <v>-177</v>
      </c>
      <c r="J26" s="392"/>
    </row>
    <row r="27" spans="1:10" ht="23.25" customHeight="1">
      <c r="A27" s="392" t="s">
        <v>672</v>
      </c>
      <c r="B27" s="392"/>
      <c r="C27" s="674"/>
      <c r="D27" s="674"/>
      <c r="E27" s="677"/>
      <c r="F27" s="677"/>
      <c r="G27" s="677"/>
      <c r="J27" s="392"/>
    </row>
    <row r="28" spans="1:10" ht="23.25" customHeight="1">
      <c r="A28" s="392"/>
      <c r="B28" s="392" t="s">
        <v>673</v>
      </c>
      <c r="C28" s="674">
        <v>-50</v>
      </c>
      <c r="D28" s="674"/>
      <c r="E28" s="677">
        <v>-46</v>
      </c>
      <c r="F28" s="677"/>
      <c r="G28" s="677">
        <v>-83</v>
      </c>
      <c r="J28" s="392"/>
    </row>
    <row r="29" spans="1:10" ht="23.25" customHeight="1">
      <c r="A29" s="392"/>
      <c r="B29" s="392" t="s">
        <v>674</v>
      </c>
      <c r="C29" s="674">
        <v>-17</v>
      </c>
      <c r="D29" s="674"/>
      <c r="E29" s="677">
        <v>-19</v>
      </c>
      <c r="F29" s="677"/>
      <c r="G29" s="677">
        <v>-36</v>
      </c>
      <c r="J29" s="392"/>
    </row>
    <row r="30" spans="1:10" ht="23.25" customHeight="1">
      <c r="A30" s="3" t="s">
        <v>89</v>
      </c>
      <c r="B30" s="392"/>
      <c r="C30" s="674">
        <v>-5</v>
      </c>
      <c r="D30" s="674"/>
      <c r="E30" s="677">
        <v>-5</v>
      </c>
      <c r="F30" s="677"/>
      <c r="G30" s="677">
        <v>-10</v>
      </c>
      <c r="J30" s="392"/>
    </row>
    <row r="31" spans="1:10" ht="23.25" customHeight="1">
      <c r="A31" s="454" t="s">
        <v>36</v>
      </c>
      <c r="B31" s="454"/>
      <c r="C31" s="680">
        <f>SUM(C25:C30)</f>
        <v>-118</v>
      </c>
      <c r="D31" s="680"/>
      <c r="E31" s="681">
        <f>SUM(E25:E30)</f>
        <v>-126</v>
      </c>
      <c r="F31" s="681"/>
      <c r="G31" s="681">
        <f>SUM(G25:G30)</f>
        <v>-248</v>
      </c>
      <c r="J31" s="392"/>
    </row>
    <row r="32" spans="1:10" ht="15" customHeight="1">
      <c r="A32" s="392"/>
      <c r="B32" s="392"/>
      <c r="C32" s="674"/>
      <c r="D32" s="674"/>
      <c r="E32" s="677"/>
      <c r="F32" s="677"/>
      <c r="G32" s="677"/>
      <c r="J32" s="392"/>
    </row>
    <row r="33" spans="1:10" ht="24.75" customHeight="1">
      <c r="A33" s="539" t="s">
        <v>360</v>
      </c>
      <c r="B33" s="540"/>
      <c r="C33" s="676">
        <v>0</v>
      </c>
      <c r="D33" s="676"/>
      <c r="E33" s="678">
        <v>-11</v>
      </c>
      <c r="F33" s="741"/>
      <c r="G33" s="741">
        <v>-38</v>
      </c>
      <c r="J33" s="392"/>
    </row>
    <row r="34" spans="1:10" ht="25.5" customHeight="1">
      <c r="A34" s="1137" t="s">
        <v>687</v>
      </c>
      <c r="B34" s="1137"/>
      <c r="C34" s="674">
        <v>601</v>
      </c>
      <c r="D34" s="674"/>
      <c r="E34" s="677">
        <f>E13+E18+E23+E31+E33</f>
        <v>498</v>
      </c>
      <c r="F34" s="677"/>
      <c r="G34" s="677">
        <f>G13+G18+G23+G31+G33</f>
        <v>1050</v>
      </c>
      <c r="J34" s="392"/>
    </row>
    <row r="35" spans="1:10" ht="23.25" customHeight="1">
      <c r="A35" s="399" t="s">
        <v>318</v>
      </c>
      <c r="B35" s="399"/>
      <c r="C35" s="674">
        <v>24</v>
      </c>
      <c r="D35" s="674"/>
      <c r="E35" s="677">
        <v>39</v>
      </c>
      <c r="F35" s="677"/>
      <c r="G35" s="677">
        <v>155</v>
      </c>
      <c r="J35" s="392"/>
    </row>
    <row r="36" spans="1:10" ht="23.25" customHeight="1">
      <c r="A36" s="399" t="s">
        <v>85</v>
      </c>
      <c r="B36" s="399"/>
      <c r="C36" s="674">
        <v>103</v>
      </c>
      <c r="D36" s="674"/>
      <c r="E36" s="677">
        <v>200</v>
      </c>
      <c r="F36" s="677"/>
      <c r="G36" s="677">
        <v>167</v>
      </c>
      <c r="J36" s="392"/>
    </row>
    <row r="37" spans="1:10" ht="9.75" customHeight="1">
      <c r="A37" s="399"/>
      <c r="B37" s="399"/>
      <c r="C37" s="674"/>
      <c r="D37" s="674"/>
      <c r="E37" s="677"/>
      <c r="F37" s="677"/>
      <c r="G37" s="677"/>
      <c r="J37" s="392"/>
    </row>
    <row r="38" spans="1:10" ht="27" customHeight="1" thickBot="1">
      <c r="A38" s="520" t="s">
        <v>716</v>
      </c>
      <c r="B38" s="434"/>
      <c r="C38" s="683">
        <f>SUM(C33:C37)</f>
        <v>728</v>
      </c>
      <c r="D38" s="683"/>
      <c r="E38" s="682">
        <f>SUM(E34:E37)</f>
        <v>737</v>
      </c>
      <c r="F38" s="682"/>
      <c r="G38" s="682">
        <f>SUM(G34:G37)</f>
        <v>1372</v>
      </c>
      <c r="J38" s="497"/>
    </row>
    <row r="39" spans="1:10" ht="27" customHeight="1">
      <c r="A39" s="431"/>
      <c r="B39" s="435"/>
      <c r="C39" s="766"/>
      <c r="D39" s="766"/>
      <c r="E39" s="767"/>
      <c r="F39" s="767"/>
      <c r="G39" s="767"/>
      <c r="J39" s="497"/>
    </row>
    <row r="40" spans="1:10" ht="27" customHeight="1">
      <c r="A40" s="406" t="s">
        <v>544</v>
      </c>
      <c r="B40" s="513" t="s">
        <v>340</v>
      </c>
      <c r="C40" s="529"/>
      <c r="D40" s="529"/>
      <c r="E40" s="530"/>
      <c r="F40" s="530"/>
      <c r="G40" s="531"/>
      <c r="J40" s="497"/>
    </row>
    <row r="41" spans="1:10" ht="17.25" customHeight="1" thickBot="1">
      <c r="A41" s="394"/>
      <c r="B41" s="394"/>
      <c r="C41" s="533" t="s">
        <v>238</v>
      </c>
      <c r="D41" s="533"/>
      <c r="E41" s="534" t="s">
        <v>238</v>
      </c>
      <c r="F41" s="534"/>
      <c r="G41" s="535" t="s">
        <v>238</v>
      </c>
      <c r="J41" s="497"/>
    </row>
    <row r="42" spans="1:10" ht="24.75" customHeight="1">
      <c r="A42" s="392" t="s">
        <v>209</v>
      </c>
      <c r="B42" s="392"/>
      <c r="C42" s="392"/>
      <c r="D42" s="392"/>
      <c r="E42" s="392"/>
      <c r="F42" s="392"/>
      <c r="G42" s="392"/>
      <c r="J42" s="497"/>
    </row>
    <row r="43" spans="1:10" ht="18" customHeight="1">
      <c r="A43" s="392"/>
      <c r="B43" s="392" t="s">
        <v>540</v>
      </c>
      <c r="C43" s="674">
        <v>36</v>
      </c>
      <c r="D43" s="536"/>
      <c r="E43" s="677">
        <v>93</v>
      </c>
      <c r="F43" s="537"/>
      <c r="G43" s="677">
        <v>34</v>
      </c>
      <c r="J43" s="497"/>
    </row>
    <row r="44" spans="1:10" ht="18" customHeight="1">
      <c r="A44" s="392"/>
      <c r="B44" s="392" t="s">
        <v>646</v>
      </c>
      <c r="C44" s="674">
        <v>25</v>
      </c>
      <c r="D44" s="536"/>
      <c r="E44" s="677">
        <v>9</v>
      </c>
      <c r="F44" s="537"/>
      <c r="G44" s="677">
        <v>20</v>
      </c>
      <c r="J44" s="497"/>
    </row>
    <row r="45" spans="1:7" ht="17.25" customHeight="1">
      <c r="A45" s="392" t="s">
        <v>506</v>
      </c>
      <c r="B45" s="392"/>
      <c r="C45" s="674">
        <v>-10</v>
      </c>
      <c r="D45" s="536"/>
      <c r="E45" s="677">
        <v>-36</v>
      </c>
      <c r="F45" s="537"/>
      <c r="G45" s="677">
        <v>134</v>
      </c>
    </row>
    <row r="46" spans="1:11" ht="18" customHeight="1">
      <c r="A46" s="392" t="s">
        <v>210</v>
      </c>
      <c r="B46" s="392"/>
      <c r="C46" s="676">
        <v>-27</v>
      </c>
      <c r="D46" s="536"/>
      <c r="E46" s="678">
        <v>-27</v>
      </c>
      <c r="F46" s="537"/>
      <c r="G46" s="678">
        <v>-33</v>
      </c>
      <c r="H46" s="399"/>
      <c r="I46" s="399"/>
      <c r="J46" s="3"/>
      <c r="K46" s="3"/>
    </row>
    <row r="47" spans="1:11" ht="24" customHeight="1" thickBot="1">
      <c r="A47" s="433"/>
      <c r="B47" s="433"/>
      <c r="C47" s="675">
        <f>SUM(C43:C46)</f>
        <v>24</v>
      </c>
      <c r="D47" s="542"/>
      <c r="E47" s="679">
        <f>SUM(E43:E46)</f>
        <v>39</v>
      </c>
      <c r="F47" s="543"/>
      <c r="G47" s="679">
        <f>SUM(G43:G46)</f>
        <v>155</v>
      </c>
      <c r="H47" s="498"/>
      <c r="I47" s="392"/>
      <c r="J47" s="3"/>
      <c r="K47" s="3"/>
    </row>
    <row r="48" spans="1:11" ht="24" customHeight="1">
      <c r="A48" s="545"/>
      <c r="B48" s="545"/>
      <c r="C48" s="529"/>
      <c r="D48" s="545"/>
      <c r="E48" s="530"/>
      <c r="F48" s="545"/>
      <c r="G48" s="531"/>
      <c r="H48" s="498"/>
      <c r="I48" s="392"/>
      <c r="J48" s="3"/>
      <c r="K48" s="3"/>
    </row>
    <row r="49" spans="1:10" ht="27" customHeight="1">
      <c r="A49" s="406" t="s">
        <v>545</v>
      </c>
      <c r="B49" s="513" t="s">
        <v>86</v>
      </c>
      <c r="C49" s="529"/>
      <c r="D49" s="529"/>
      <c r="E49" s="530"/>
      <c r="F49" s="530"/>
      <c r="G49" s="531"/>
      <c r="J49" s="497"/>
    </row>
    <row r="50" spans="1:10" ht="17.25" customHeight="1" thickBot="1">
      <c r="A50" s="394"/>
      <c r="B50" s="394"/>
      <c r="C50" s="533" t="s">
        <v>238</v>
      </c>
      <c r="D50" s="533"/>
      <c r="E50" s="534" t="s">
        <v>238</v>
      </c>
      <c r="F50" s="534"/>
      <c r="G50" s="535" t="s">
        <v>238</v>
      </c>
      <c r="J50" s="497"/>
    </row>
    <row r="51" spans="1:10" ht="16.5" customHeight="1">
      <c r="A51" s="474"/>
      <c r="B51" s="392"/>
      <c r="C51" s="392"/>
      <c r="D51" s="392"/>
      <c r="E51" s="392"/>
      <c r="F51" s="392"/>
      <c r="G51" s="392"/>
      <c r="J51" s="497"/>
    </row>
    <row r="52" spans="1:10" ht="18" customHeight="1">
      <c r="A52" s="392" t="s">
        <v>232</v>
      </c>
      <c r="B52" s="392"/>
      <c r="C52" s="674">
        <v>-178</v>
      </c>
      <c r="D52" s="536"/>
      <c r="E52" s="677">
        <v>-57</v>
      </c>
      <c r="F52" s="537"/>
      <c r="G52" s="677">
        <v>156</v>
      </c>
      <c r="J52" s="497"/>
    </row>
    <row r="53" spans="1:10" ht="18.75" customHeight="1">
      <c r="A53" s="392" t="s">
        <v>346</v>
      </c>
      <c r="B53" s="392"/>
      <c r="C53" s="674">
        <v>-8</v>
      </c>
      <c r="D53" s="536"/>
      <c r="E53" s="677">
        <v>0</v>
      </c>
      <c r="F53" s="537"/>
      <c r="G53" s="677">
        <v>18</v>
      </c>
      <c r="J53" s="497"/>
    </row>
    <row r="54" spans="1:7" ht="18.75" customHeight="1">
      <c r="A54" s="392" t="s">
        <v>233</v>
      </c>
      <c r="B54" s="392"/>
      <c r="C54" s="676">
        <v>462</v>
      </c>
      <c r="D54" s="536"/>
      <c r="E54" s="678">
        <v>611</v>
      </c>
      <c r="F54" s="537"/>
      <c r="G54" s="678">
        <v>311</v>
      </c>
    </row>
    <row r="55" spans="1:11" ht="24" customHeight="1">
      <c r="A55" s="546"/>
      <c r="B55" s="546"/>
      <c r="C55" s="674">
        <v>276</v>
      </c>
      <c r="D55" s="547"/>
      <c r="E55" s="677">
        <f>SUM(E52:E54)</f>
        <v>554</v>
      </c>
      <c r="F55" s="548"/>
      <c r="G55" s="677">
        <f>SUM(G52:G54)</f>
        <v>485</v>
      </c>
      <c r="H55" s="498"/>
      <c r="I55" s="392"/>
      <c r="J55" s="3"/>
      <c r="K55" s="3"/>
    </row>
    <row r="56" spans="1:11" ht="24" customHeight="1">
      <c r="A56" s="432" t="s">
        <v>713</v>
      </c>
      <c r="B56" s="432"/>
      <c r="C56" s="674">
        <v>-173</v>
      </c>
      <c r="D56" s="541"/>
      <c r="E56" s="677">
        <v>-354</v>
      </c>
      <c r="F56" s="544"/>
      <c r="G56" s="677">
        <v>-318</v>
      </c>
      <c r="H56" s="498"/>
      <c r="I56" s="392"/>
      <c r="J56" s="3"/>
      <c r="K56" s="3"/>
    </row>
    <row r="57" spans="1:11" ht="24" customHeight="1">
      <c r="A57" s="454"/>
      <c r="B57" s="454"/>
      <c r="C57" s="680">
        <f>SUM(C55:C56)</f>
        <v>103</v>
      </c>
      <c r="D57" s="538"/>
      <c r="E57" s="681">
        <f>SUM(E55:E56)</f>
        <v>200</v>
      </c>
      <c r="F57" s="538"/>
      <c r="G57" s="681">
        <f>SUM(G55:G56)</f>
        <v>167</v>
      </c>
      <c r="H57" s="498"/>
      <c r="I57" s="392"/>
      <c r="J57" s="3"/>
      <c r="K57" s="3"/>
    </row>
    <row r="58" spans="1:11" ht="24" customHeight="1">
      <c r="A58" s="432"/>
      <c r="B58" s="432"/>
      <c r="C58" s="541"/>
      <c r="D58" s="541"/>
      <c r="E58" s="544"/>
      <c r="F58" s="544"/>
      <c r="G58" s="544"/>
      <c r="H58" s="498"/>
      <c r="I58" s="392"/>
      <c r="J58" s="3"/>
      <c r="K58" s="3"/>
    </row>
    <row r="59" spans="1:11" ht="45.75" customHeight="1">
      <c r="A59" s="1139" t="s">
        <v>594</v>
      </c>
      <c r="B59" s="1140"/>
      <c r="C59" s="1140"/>
      <c r="D59" s="1140"/>
      <c r="E59" s="1140"/>
      <c r="F59" s="1140"/>
      <c r="G59" s="1140"/>
      <c r="H59" s="498"/>
      <c r="I59" s="392"/>
      <c r="J59" s="3"/>
      <c r="K59" s="3"/>
    </row>
    <row r="60" spans="1:11" ht="50.25" customHeight="1">
      <c r="A60" s="1137" t="s">
        <v>683</v>
      </c>
      <c r="B60" s="1137"/>
      <c r="C60" s="1137"/>
      <c r="D60" s="1137"/>
      <c r="E60" s="1137"/>
      <c r="F60" s="1137"/>
      <c r="G60" s="1137"/>
      <c r="H60" s="498"/>
      <c r="I60" s="392"/>
      <c r="J60" s="3"/>
      <c r="K60" s="3"/>
    </row>
    <row r="61" spans="1:11" s="649" customFormat="1" ht="24" customHeight="1">
      <c r="A61" s="659" t="s">
        <v>337</v>
      </c>
      <c r="B61" s="659"/>
      <c r="C61" s="660"/>
      <c r="D61" s="660"/>
      <c r="E61" s="661"/>
      <c r="F61" s="661"/>
      <c r="G61" s="661"/>
      <c r="H61" s="652"/>
      <c r="I61" s="652"/>
      <c r="J61" s="654"/>
      <c r="K61" s="654"/>
    </row>
    <row r="62" spans="2:11" ht="24" customHeight="1">
      <c r="B62" s="432" t="s">
        <v>87</v>
      </c>
      <c r="C62" s="541"/>
      <c r="D62" s="541"/>
      <c r="E62" s="544"/>
      <c r="F62" s="544"/>
      <c r="G62" s="544"/>
      <c r="H62" s="498"/>
      <c r="I62" s="392"/>
      <c r="J62" s="3"/>
      <c r="K62" s="3"/>
    </row>
    <row r="63" spans="2:11" ht="24" customHeight="1">
      <c r="B63" s="432" t="s">
        <v>541</v>
      </c>
      <c r="C63" s="541"/>
      <c r="D63" s="541"/>
      <c r="E63" s="544"/>
      <c r="F63" s="544"/>
      <c r="G63" s="544"/>
      <c r="H63" s="498"/>
      <c r="I63" s="392"/>
      <c r="J63" s="3"/>
      <c r="K63" s="3"/>
    </row>
    <row r="64" spans="1:11" ht="24" customHeight="1">
      <c r="A64" s="432"/>
      <c r="B64" s="432" t="s">
        <v>335</v>
      </c>
      <c r="C64" s="541"/>
      <c r="D64" s="541"/>
      <c r="E64" s="544"/>
      <c r="F64" s="544"/>
      <c r="G64" s="544"/>
      <c r="H64" s="498"/>
      <c r="I64" s="392"/>
      <c r="J64" s="3"/>
      <c r="K64" s="3"/>
    </row>
    <row r="65" spans="1:11" ht="24" customHeight="1">
      <c r="A65" s="432"/>
      <c r="B65" s="432" t="s">
        <v>336</v>
      </c>
      <c r="C65" s="541"/>
      <c r="D65" s="541"/>
      <c r="E65" s="544"/>
      <c r="F65" s="544"/>
      <c r="G65" s="544"/>
      <c r="H65" s="498"/>
      <c r="I65" s="392"/>
      <c r="J65" s="3"/>
      <c r="K65" s="3"/>
    </row>
    <row r="66" spans="1:11" ht="24" customHeight="1">
      <c r="A66" s="432"/>
      <c r="B66" s="432"/>
      <c r="C66" s="541"/>
      <c r="D66" s="541"/>
      <c r="E66" s="544"/>
      <c r="F66" s="544"/>
      <c r="G66" s="544"/>
      <c r="H66" s="498"/>
      <c r="I66" s="392"/>
      <c r="J66" s="3"/>
      <c r="K66" s="3"/>
    </row>
    <row r="67" spans="1:11" ht="24" customHeight="1">
      <c r="A67" s="795" t="s">
        <v>551</v>
      </c>
      <c r="B67" s="432" t="s">
        <v>542</v>
      </c>
      <c r="C67" s="541"/>
      <c r="D67" s="541"/>
      <c r="E67" s="544"/>
      <c r="F67" s="544"/>
      <c r="G67" s="544"/>
      <c r="H67" s="498"/>
      <c r="I67" s="392"/>
      <c r="J67" s="3"/>
      <c r="K67" s="3"/>
    </row>
    <row r="68" spans="1:11" ht="24" customHeight="1">
      <c r="A68" s="432" t="s">
        <v>543</v>
      </c>
      <c r="C68" s="541"/>
      <c r="D68" s="541"/>
      <c r="E68" s="544"/>
      <c r="F68" s="544"/>
      <c r="G68" s="544"/>
      <c r="H68" s="498"/>
      <c r="I68" s="392"/>
      <c r="J68" s="3"/>
      <c r="K68" s="3"/>
    </row>
    <row r="69" spans="3:10" ht="17.25">
      <c r="C69" s="403"/>
      <c r="D69" s="403"/>
      <c r="E69" s="404"/>
      <c r="F69" s="404"/>
      <c r="G69" s="404"/>
      <c r="J69" s="497"/>
    </row>
    <row r="70" spans="1:10" ht="17.25">
      <c r="A70" s="795" t="s">
        <v>717</v>
      </c>
      <c r="B70" s="387" t="s">
        <v>718</v>
      </c>
      <c r="C70" s="403"/>
      <c r="D70" s="403"/>
      <c r="E70" s="404"/>
      <c r="F70" s="404"/>
      <c r="G70" s="404"/>
      <c r="J70" s="497"/>
    </row>
    <row r="71" spans="1:10" ht="57" customHeight="1">
      <c r="A71" s="1138" t="s">
        <v>557</v>
      </c>
      <c r="B71" s="1043"/>
      <c r="C71" s="1043"/>
      <c r="D71" s="1043"/>
      <c r="E71" s="1043"/>
      <c r="F71" s="1043"/>
      <c r="G71" s="1043"/>
      <c r="J71" s="497"/>
    </row>
    <row r="72" spans="1:2" ht="21">
      <c r="A72" s="550"/>
      <c r="B72" s="3"/>
    </row>
    <row r="73" spans="1:2" ht="21">
      <c r="A73" s="550"/>
      <c r="B73" s="3"/>
    </row>
    <row r="74" spans="1:2" ht="21">
      <c r="A74" s="550"/>
      <c r="B74" s="3"/>
    </row>
    <row r="75" spans="1:2" ht="21">
      <c r="A75" s="550"/>
      <c r="B75" s="3"/>
    </row>
    <row r="76" spans="1:2" ht="21">
      <c r="A76" s="550"/>
      <c r="B76" s="3"/>
    </row>
    <row r="77" spans="1:2" ht="21">
      <c r="A77" s="550"/>
      <c r="B77" s="3"/>
    </row>
    <row r="78" spans="1:2" ht="21">
      <c r="A78" s="550"/>
      <c r="B78" s="3"/>
    </row>
    <row r="79" spans="1:2" ht="21">
      <c r="A79" s="550"/>
      <c r="B79" s="3"/>
    </row>
    <row r="80" spans="1:2" ht="21">
      <c r="A80" s="550"/>
      <c r="B80" s="3"/>
    </row>
    <row r="81" spans="1:2" ht="21">
      <c r="A81" s="550"/>
      <c r="B81" s="3"/>
    </row>
    <row r="82" spans="1:2" ht="21">
      <c r="A82" s="550"/>
      <c r="B82" s="3"/>
    </row>
    <row r="83" spans="1:2" ht="21">
      <c r="A83" s="550"/>
      <c r="B83" s="3"/>
    </row>
    <row r="84" spans="1:2" ht="21">
      <c r="A84" s="550"/>
      <c r="B84" s="3"/>
    </row>
    <row r="85" spans="1:2" ht="21">
      <c r="A85" s="550"/>
      <c r="B85" s="3"/>
    </row>
    <row r="86" spans="1:2" ht="21">
      <c r="A86" s="550"/>
      <c r="B86" s="3"/>
    </row>
    <row r="87" spans="1:2" ht="21">
      <c r="A87" s="550"/>
      <c r="B87" s="3"/>
    </row>
    <row r="88" spans="1:2" ht="21">
      <c r="A88" s="550"/>
      <c r="B88" s="3"/>
    </row>
    <row r="89" spans="1:2" ht="21">
      <c r="A89" s="550"/>
      <c r="B89" s="3"/>
    </row>
    <row r="90" spans="1:2" ht="21">
      <c r="A90" s="550"/>
      <c r="B90" s="3"/>
    </row>
    <row r="91" spans="1:2" ht="21">
      <c r="A91" s="550"/>
      <c r="B91" s="3"/>
    </row>
    <row r="92" spans="1:2" ht="21">
      <c r="A92" s="550"/>
      <c r="B92" s="3"/>
    </row>
    <row r="93" spans="1:2" ht="21">
      <c r="A93" s="550"/>
      <c r="B93" s="3"/>
    </row>
    <row r="94" spans="1:2" ht="21">
      <c r="A94" s="550"/>
      <c r="B94" s="3"/>
    </row>
    <row r="95" spans="1:2" ht="21">
      <c r="A95" s="550"/>
      <c r="B95" s="3"/>
    </row>
    <row r="96" spans="1:2" ht="21">
      <c r="A96" s="550"/>
      <c r="B96" s="3"/>
    </row>
    <row r="97" spans="1:2" ht="21">
      <c r="A97" s="550"/>
      <c r="B97" s="3"/>
    </row>
    <row r="98" spans="1:2" ht="21">
      <c r="A98" s="550"/>
      <c r="B98" s="3"/>
    </row>
    <row r="99" spans="1:2" ht="21">
      <c r="A99" s="550"/>
      <c r="B99" s="3"/>
    </row>
    <row r="100" spans="1:2" ht="21">
      <c r="A100" s="550"/>
      <c r="B100" s="3"/>
    </row>
    <row r="101" spans="1:2" ht="21">
      <c r="A101" s="550"/>
      <c r="B101" s="3"/>
    </row>
    <row r="102" spans="1:2" ht="21">
      <c r="A102" s="550"/>
      <c r="B102" s="3"/>
    </row>
    <row r="103" spans="1:2" ht="21">
      <c r="A103" s="550"/>
      <c r="B103" s="3"/>
    </row>
    <row r="104" spans="1:2" ht="21">
      <c r="A104" s="550"/>
      <c r="B104" s="3"/>
    </row>
    <row r="105" spans="1:2" ht="21">
      <c r="A105" s="550"/>
      <c r="B105" s="3"/>
    </row>
    <row r="106" spans="1:2" ht="21">
      <c r="A106" s="550"/>
      <c r="B106" s="3"/>
    </row>
    <row r="107" spans="1:2" ht="21">
      <c r="A107" s="550"/>
      <c r="B107" s="3"/>
    </row>
    <row r="108" spans="1:2" ht="21">
      <c r="A108" s="550"/>
      <c r="B108" s="3"/>
    </row>
    <row r="109" spans="1:2" ht="21">
      <c r="A109" s="550"/>
      <c r="B109" s="3"/>
    </row>
    <row r="110" spans="1:2" ht="21">
      <c r="A110" s="550"/>
      <c r="B110" s="3"/>
    </row>
    <row r="111" spans="1:2" ht="21">
      <c r="A111" s="550"/>
      <c r="B111" s="3"/>
    </row>
    <row r="112" spans="1:2" ht="21">
      <c r="A112" s="550"/>
      <c r="B112" s="3"/>
    </row>
    <row r="113" spans="1:2" ht="21">
      <c r="A113" s="550"/>
      <c r="B113" s="3"/>
    </row>
    <row r="114" spans="1:2" ht="21">
      <c r="A114" s="550"/>
      <c r="B114" s="3"/>
    </row>
    <row r="115" spans="1:2" ht="21">
      <c r="A115" s="550"/>
      <c r="B115" s="3"/>
    </row>
    <row r="116" spans="1:2" ht="21">
      <c r="A116" s="550"/>
      <c r="B116" s="3"/>
    </row>
    <row r="117" spans="1:2" ht="21">
      <c r="A117" s="550"/>
      <c r="B117" s="3"/>
    </row>
    <row r="118" spans="1:2" ht="21">
      <c r="A118" s="550"/>
      <c r="B118" s="3"/>
    </row>
    <row r="119" spans="1:2" ht="21">
      <c r="A119" s="550"/>
      <c r="B119" s="3"/>
    </row>
    <row r="120" spans="1:2" ht="21">
      <c r="A120" s="550"/>
      <c r="B120" s="3"/>
    </row>
    <row r="121" spans="1:2" ht="21">
      <c r="A121" s="550"/>
      <c r="B121" s="3"/>
    </row>
    <row r="122" spans="1:2" ht="21">
      <c r="A122" s="550"/>
      <c r="B122" s="3"/>
    </row>
    <row r="123" spans="1:2" ht="21">
      <c r="A123" s="550"/>
      <c r="B123" s="3"/>
    </row>
    <row r="124" spans="1:2" ht="21">
      <c r="A124" s="550"/>
      <c r="B124" s="3"/>
    </row>
    <row r="125" spans="1:2" ht="21">
      <c r="A125" s="550"/>
      <c r="B125" s="3"/>
    </row>
    <row r="126" spans="1:2" ht="21">
      <c r="A126" s="550"/>
      <c r="B126" s="3"/>
    </row>
    <row r="127" spans="1:2" ht="21">
      <c r="A127" s="550"/>
      <c r="B127" s="3"/>
    </row>
    <row r="128" spans="1:2" ht="21">
      <c r="A128" s="550"/>
      <c r="B128" s="3"/>
    </row>
    <row r="129" spans="1:2" ht="21">
      <c r="A129" s="550"/>
      <c r="B129" s="3"/>
    </row>
    <row r="130" spans="1:2" ht="21">
      <c r="A130" s="550"/>
      <c r="B130" s="3"/>
    </row>
    <row r="131" spans="1:2" ht="21">
      <c r="A131" s="550"/>
      <c r="B131" s="3"/>
    </row>
    <row r="132" spans="1:2" ht="21">
      <c r="A132" s="550"/>
      <c r="B132" s="3"/>
    </row>
    <row r="133" spans="1:2" ht="21">
      <c r="A133" s="550"/>
      <c r="B133" s="3"/>
    </row>
    <row r="134" spans="1:2" ht="21">
      <c r="A134" s="550"/>
      <c r="B134" s="3"/>
    </row>
    <row r="135" spans="1:2" ht="21">
      <c r="A135" s="550"/>
      <c r="B135" s="3"/>
    </row>
    <row r="136" spans="1:2" ht="21">
      <c r="A136" s="550"/>
      <c r="B136" s="3"/>
    </row>
    <row r="137" spans="1:2" ht="21">
      <c r="A137" s="550"/>
      <c r="B137" s="3"/>
    </row>
    <row r="138" spans="1:2" ht="21">
      <c r="A138" s="550"/>
      <c r="B138" s="3"/>
    </row>
    <row r="139" spans="1:2" ht="21">
      <c r="A139" s="550"/>
      <c r="B139" s="3"/>
    </row>
    <row r="140" spans="1:2" ht="21">
      <c r="A140" s="550"/>
      <c r="B140" s="3"/>
    </row>
    <row r="141" spans="1:2" ht="21">
      <c r="A141" s="550"/>
      <c r="B141" s="3"/>
    </row>
    <row r="142" spans="1:2" ht="21">
      <c r="A142" s="550"/>
      <c r="B142" s="3"/>
    </row>
    <row r="143" spans="1:2" ht="21">
      <c r="A143" s="550"/>
      <c r="B143" s="3"/>
    </row>
    <row r="144" spans="1:2" ht="21">
      <c r="A144" s="550"/>
      <c r="B144" s="3"/>
    </row>
    <row r="145" spans="1:2" ht="21">
      <c r="A145" s="550"/>
      <c r="B145" s="3"/>
    </row>
    <row r="146" spans="1:2" ht="21">
      <c r="A146" s="550"/>
      <c r="B146" s="3"/>
    </row>
    <row r="147" spans="1:2" ht="21">
      <c r="A147" s="550"/>
      <c r="B147" s="3"/>
    </row>
    <row r="148" spans="1:2" ht="21">
      <c r="A148" s="550"/>
      <c r="B148" s="3"/>
    </row>
    <row r="149" spans="1:2" ht="21">
      <c r="A149" s="550"/>
      <c r="B149" s="3"/>
    </row>
    <row r="150" spans="1:2" ht="21">
      <c r="A150" s="550"/>
      <c r="B150" s="3"/>
    </row>
    <row r="151" ht="21">
      <c r="B151" s="551"/>
    </row>
    <row r="152" ht="21">
      <c r="B152" s="551"/>
    </row>
    <row r="153" spans="10:17" ht="17.25">
      <c r="J153" s="496"/>
      <c r="K153" s="496"/>
      <c r="L153" s="496"/>
      <c r="M153" s="496"/>
      <c r="N153" s="496"/>
      <c r="O153" s="496"/>
      <c r="P153" s="496"/>
      <c r="Q153" s="496"/>
    </row>
    <row r="154" spans="10:17" ht="17.25">
      <c r="J154" s="496"/>
      <c r="K154" s="496"/>
      <c r="L154" s="496"/>
      <c r="M154" s="496"/>
      <c r="N154" s="496"/>
      <c r="O154" s="496"/>
      <c r="P154" s="496"/>
      <c r="Q154" s="496"/>
    </row>
    <row r="155" spans="1:17" ht="17.25">
      <c r="A155" s="496"/>
      <c r="B155" s="496"/>
      <c r="C155" s="496"/>
      <c r="D155" s="496"/>
      <c r="E155" s="496"/>
      <c r="F155" s="496"/>
      <c r="G155" s="496"/>
      <c r="H155" s="496"/>
      <c r="I155" s="496"/>
      <c r="J155" s="496"/>
      <c r="K155" s="496"/>
      <c r="L155" s="496"/>
      <c r="M155" s="496"/>
      <c r="N155" s="496"/>
      <c r="O155" s="496"/>
      <c r="P155" s="496"/>
      <c r="Q155" s="496"/>
    </row>
    <row r="156" spans="1:17" ht="17.25">
      <c r="A156" s="496"/>
      <c r="B156" s="496"/>
      <c r="C156" s="496"/>
      <c r="D156" s="496"/>
      <c r="E156" s="496"/>
      <c r="F156" s="496"/>
      <c r="G156" s="496"/>
      <c r="H156" s="496"/>
      <c r="I156" s="496"/>
      <c r="J156" s="496"/>
      <c r="K156" s="496"/>
      <c r="L156" s="496"/>
      <c r="M156" s="496"/>
      <c r="N156" s="496"/>
      <c r="O156" s="496"/>
      <c r="P156" s="496"/>
      <c r="Q156" s="496"/>
    </row>
    <row r="157" spans="1:17" ht="17.25">
      <c r="A157" s="496"/>
      <c r="B157" s="496"/>
      <c r="C157" s="496"/>
      <c r="D157" s="496"/>
      <c r="E157" s="496"/>
      <c r="F157" s="496"/>
      <c r="G157" s="496"/>
      <c r="H157" s="496"/>
      <c r="I157" s="496"/>
      <c r="J157" s="496"/>
      <c r="K157" s="496"/>
      <c r="L157" s="496"/>
      <c r="M157" s="496"/>
      <c r="N157" s="496"/>
      <c r="O157" s="496"/>
      <c r="P157" s="496"/>
      <c r="Q157" s="496"/>
    </row>
    <row r="158" spans="1:17" ht="17.25">
      <c r="A158" s="496"/>
      <c r="B158" s="496"/>
      <c r="C158" s="496"/>
      <c r="D158" s="496"/>
      <c r="E158" s="496"/>
      <c r="F158" s="496"/>
      <c r="G158" s="496"/>
      <c r="H158" s="496"/>
      <c r="I158" s="496"/>
      <c r="J158" s="496"/>
      <c r="K158" s="496"/>
      <c r="L158" s="496"/>
      <c r="M158" s="496"/>
      <c r="N158" s="496"/>
      <c r="O158" s="496"/>
      <c r="P158" s="496"/>
      <c r="Q158" s="496"/>
    </row>
    <row r="159" spans="1:17" ht="17.25">
      <c r="A159" s="496"/>
      <c r="B159" s="496"/>
      <c r="C159" s="496"/>
      <c r="D159" s="496"/>
      <c r="E159" s="496"/>
      <c r="F159" s="496"/>
      <c r="G159" s="496"/>
      <c r="H159" s="496"/>
      <c r="I159" s="496"/>
      <c r="J159" s="496"/>
      <c r="K159" s="496"/>
      <c r="L159" s="496"/>
      <c r="M159" s="496"/>
      <c r="N159" s="496"/>
      <c r="O159" s="496"/>
      <c r="P159" s="496"/>
      <c r="Q159" s="496"/>
    </row>
    <row r="160" spans="1:17" ht="17.25">
      <c r="A160" s="496"/>
      <c r="B160" s="496"/>
      <c r="C160" s="496"/>
      <c r="D160" s="496"/>
      <c r="E160" s="496"/>
      <c r="F160" s="496"/>
      <c r="G160" s="496"/>
      <c r="H160" s="496"/>
      <c r="I160" s="496"/>
      <c r="J160" s="496"/>
      <c r="K160" s="496"/>
      <c r="L160" s="496"/>
      <c r="M160" s="496"/>
      <c r="N160" s="496"/>
      <c r="O160" s="496"/>
      <c r="P160" s="496"/>
      <c r="Q160" s="496"/>
    </row>
    <row r="161" spans="1:17" ht="17.25">
      <c r="A161" s="496"/>
      <c r="B161" s="496"/>
      <c r="C161" s="496"/>
      <c r="D161" s="496"/>
      <c r="E161" s="496"/>
      <c r="F161" s="496"/>
      <c r="G161" s="496"/>
      <c r="H161" s="496"/>
      <c r="I161" s="496"/>
      <c r="J161" s="496"/>
      <c r="K161" s="496"/>
      <c r="L161" s="496"/>
      <c r="M161" s="496"/>
      <c r="N161" s="496"/>
      <c r="O161" s="496"/>
      <c r="P161" s="496"/>
      <c r="Q161" s="496"/>
    </row>
  </sheetData>
  <mergeCells count="4">
    <mergeCell ref="A34:B34"/>
    <mergeCell ref="A60:G60"/>
    <mergeCell ref="A71:G71"/>
    <mergeCell ref="A59:G59"/>
  </mergeCells>
  <printOptions/>
  <pageMargins left="0.984251968503937" right="0.3937007874015748" top="0.5511811023622047" bottom="0.3937007874015748" header="0.5511811023622047" footer="0.5118110236220472"/>
  <pageSetup fitToHeight="1" fitToWidth="1" horizontalDpi="600" verticalDpi="600" orientation="portrait" paperSize="9" scale="44" r:id="rId1"/>
</worksheet>
</file>

<file path=xl/worksheets/sheet14.xml><?xml version="1.0" encoding="utf-8"?>
<worksheet xmlns="http://schemas.openxmlformats.org/spreadsheetml/2006/main" xmlns:r="http://schemas.openxmlformats.org/officeDocument/2006/relationships">
  <sheetPr codeName="Sheet343">
    <pageSetUpPr fitToPage="1"/>
  </sheetPr>
  <dimension ref="A1:M63"/>
  <sheetViews>
    <sheetView showGridLines="0" view="pageBreakPreview" zoomScale="50" zoomScaleNormal="60" zoomScaleSheetLayoutView="50" workbookViewId="0" topLeftCell="A19">
      <selection activeCell="A23" sqref="A23:G23"/>
    </sheetView>
  </sheetViews>
  <sheetFormatPr defaultColWidth="9.00390625" defaultRowHeight="25.5" customHeight="1"/>
  <cols>
    <col min="1" max="1" width="6.125" style="392" customWidth="1"/>
    <col min="2" max="2" width="127.625" style="478" customWidth="1"/>
    <col min="3" max="3" width="17.25390625" style="392" customWidth="1"/>
    <col min="4" max="4" width="2.375" style="392" customWidth="1"/>
    <col min="5" max="5" width="13.625" style="498" customWidth="1"/>
    <col min="6" max="6" width="2.25390625" style="498" customWidth="1"/>
    <col min="7" max="7" width="13.875" style="498" customWidth="1"/>
    <col min="8" max="8" width="15.00390625" style="498" customWidth="1"/>
    <col min="9" max="9" width="13.125" style="498" customWidth="1"/>
    <col min="10" max="10" width="17.625" style="498" customWidth="1"/>
    <col min="11" max="11" width="13.00390625" style="448" customWidth="1"/>
    <col min="12" max="16384" width="9.75390625" style="3" customWidth="1"/>
  </cols>
  <sheetData>
    <row r="1" spans="1:12" s="1" customFormat="1" ht="25.5" customHeight="1">
      <c r="A1" s="389" t="s">
        <v>676</v>
      </c>
      <c r="B1" s="552"/>
      <c r="L1" s="390"/>
    </row>
    <row r="2" spans="1:13" ht="25.5" customHeight="1">
      <c r="A2" s="550"/>
      <c r="B2" s="553"/>
      <c r="C2" s="3"/>
      <c r="K2" s="498"/>
      <c r="L2" s="393"/>
      <c r="M2" s="393"/>
    </row>
    <row r="3" spans="1:13" ht="25.5" customHeight="1">
      <c r="A3" s="391" t="s">
        <v>345</v>
      </c>
      <c r="B3" s="553"/>
      <c r="C3" s="3"/>
      <c r="K3" s="498"/>
      <c r="L3" s="393"/>
      <c r="M3" s="393"/>
    </row>
    <row r="4" spans="1:13" ht="25.5" customHeight="1">
      <c r="A4" s="391"/>
      <c r="B4" s="553"/>
      <c r="C4" s="3"/>
      <c r="K4" s="498"/>
      <c r="L4" s="393"/>
      <c r="M4" s="393"/>
    </row>
    <row r="5" spans="1:13" ht="25.5" customHeight="1">
      <c r="A5" s="550" t="s">
        <v>647</v>
      </c>
      <c r="B5" s="391" t="s">
        <v>660</v>
      </c>
      <c r="G5" s="544"/>
      <c r="K5" s="498"/>
      <c r="L5" s="393"/>
      <c r="M5" s="393"/>
    </row>
    <row r="6" spans="7:13" ht="25.5" customHeight="1">
      <c r="G6" s="544"/>
      <c r="K6" s="498"/>
      <c r="L6" s="393"/>
      <c r="M6" s="393"/>
    </row>
    <row r="7" spans="1:13" ht="75" customHeight="1">
      <c r="A7" s="1142" t="s">
        <v>523</v>
      </c>
      <c r="B7" s="1142"/>
      <c r="C7" s="1142"/>
      <c r="D7" s="1142"/>
      <c r="E7" s="1142"/>
      <c r="F7" s="1142"/>
      <c r="G7" s="1142"/>
      <c r="K7" s="498"/>
      <c r="L7" s="393"/>
      <c r="M7" s="393"/>
    </row>
    <row r="8" spans="1:13" ht="10.5" customHeight="1">
      <c r="A8" s="751"/>
      <c r="B8" s="751"/>
      <c r="C8" s="751"/>
      <c r="D8" s="751"/>
      <c r="E8" s="751"/>
      <c r="F8" s="751"/>
      <c r="G8" s="751"/>
      <c r="K8" s="498"/>
      <c r="L8" s="393"/>
      <c r="M8" s="393"/>
    </row>
    <row r="9" spans="1:13" ht="24" customHeight="1">
      <c r="A9" s="1142" t="s">
        <v>273</v>
      </c>
      <c r="B9" s="1142"/>
      <c r="C9" s="1142"/>
      <c r="D9" s="1142"/>
      <c r="E9" s="1142"/>
      <c r="F9" s="1142"/>
      <c r="G9" s="1142"/>
      <c r="K9" s="498"/>
      <c r="L9" s="393"/>
      <c r="M9" s="393"/>
    </row>
    <row r="10" spans="1:13" ht="60.75" customHeight="1">
      <c r="A10" s="1142" t="s">
        <v>478</v>
      </c>
      <c r="B10" s="1142"/>
      <c r="C10" s="1142"/>
      <c r="D10" s="1142"/>
      <c r="E10" s="1142"/>
      <c r="F10" s="1142"/>
      <c r="G10" s="1142"/>
      <c r="K10" s="498"/>
      <c r="L10" s="393"/>
      <c r="M10" s="393"/>
    </row>
    <row r="11" spans="1:13" ht="7.5" customHeight="1">
      <c r="A11" s="751"/>
      <c r="B11" s="751"/>
      <c r="C11" s="751"/>
      <c r="D11" s="751"/>
      <c r="E11" s="751"/>
      <c r="F11" s="751"/>
      <c r="G11" s="751"/>
      <c r="K11" s="498"/>
      <c r="L11" s="393"/>
      <c r="M11" s="393"/>
    </row>
    <row r="12" spans="1:13" ht="40.5" customHeight="1">
      <c r="A12" s="391"/>
      <c r="B12" s="553"/>
      <c r="C12" s="529" t="s">
        <v>593</v>
      </c>
      <c r="D12" s="529"/>
      <c r="E12" s="530" t="s">
        <v>319</v>
      </c>
      <c r="F12" s="530"/>
      <c r="G12" s="531" t="s">
        <v>320</v>
      </c>
      <c r="H12" s="609"/>
      <c r="K12" s="498"/>
      <c r="L12" s="393"/>
      <c r="M12" s="393"/>
    </row>
    <row r="13" spans="1:13" ht="21" thickBot="1">
      <c r="A13" s="607" t="s">
        <v>650</v>
      </c>
      <c r="B13" s="608" t="s">
        <v>648</v>
      </c>
      <c r="C13" s="875" t="s">
        <v>592</v>
      </c>
      <c r="D13" s="533"/>
      <c r="E13" s="535" t="s">
        <v>124</v>
      </c>
      <c r="F13" s="535"/>
      <c r="G13" s="535" t="s">
        <v>124</v>
      </c>
      <c r="H13" s="610"/>
      <c r="K13" s="498"/>
      <c r="L13" s="393"/>
      <c r="M13" s="393"/>
    </row>
    <row r="14" spans="1:13" ht="25.5" customHeight="1">
      <c r="A14" s="432"/>
      <c r="B14" s="435"/>
      <c r="C14" s="545"/>
      <c r="D14" s="399"/>
      <c r="E14"/>
      <c r="F14"/>
      <c r="G14" s="399"/>
      <c r="H14" s="611"/>
      <c r="K14" s="498"/>
      <c r="L14" s="393"/>
      <c r="M14" s="393"/>
    </row>
    <row r="15" spans="1:13" s="654" customFormat="1" ht="25.5" customHeight="1">
      <c r="A15" s="648" t="s">
        <v>492</v>
      </c>
      <c r="B15" s="649"/>
      <c r="C15" s="650">
        <v>16.3</v>
      </c>
      <c r="D15" s="650"/>
      <c r="E15" s="651">
        <v>14</v>
      </c>
      <c r="F15" s="651"/>
      <c r="G15" s="651">
        <v>30.9</v>
      </c>
      <c r="H15" s="651"/>
      <c r="I15" s="652"/>
      <c r="J15" s="652"/>
      <c r="K15" s="652"/>
      <c r="L15" s="653"/>
      <c r="M15" s="653"/>
    </row>
    <row r="16" spans="1:13" s="654" customFormat="1" ht="29.25" customHeight="1">
      <c r="A16" s="1143" t="s">
        <v>714</v>
      </c>
      <c r="B16" s="1043"/>
      <c r="C16" s="650">
        <v>0.1</v>
      </c>
      <c r="D16" s="650"/>
      <c r="E16" s="651">
        <v>0.17</v>
      </c>
      <c r="F16" s="651"/>
      <c r="G16" s="651">
        <v>4.8</v>
      </c>
      <c r="H16" s="651"/>
      <c r="I16" s="652"/>
      <c r="J16" s="652"/>
      <c r="K16" s="652"/>
      <c r="L16" s="653"/>
      <c r="M16" s="653"/>
    </row>
    <row r="17" spans="1:13" s="654" customFormat="1" ht="25.5" customHeight="1">
      <c r="A17" s="1144" t="s">
        <v>649</v>
      </c>
      <c r="B17" s="1144"/>
      <c r="C17" s="650">
        <v>3</v>
      </c>
      <c r="D17" s="650"/>
      <c r="E17" s="651">
        <v>5.83</v>
      </c>
      <c r="F17" s="651"/>
      <c r="G17" s="651">
        <v>4.8</v>
      </c>
      <c r="H17" s="651"/>
      <c r="I17" s="652"/>
      <c r="J17" s="652"/>
      <c r="K17" s="652"/>
      <c r="L17" s="653"/>
      <c r="M17" s="653"/>
    </row>
    <row r="18" spans="1:12" s="654" customFormat="1" ht="25.5" customHeight="1" thickBot="1">
      <c r="A18" s="655" t="s">
        <v>490</v>
      </c>
      <c r="B18" s="655"/>
      <c r="C18" s="656">
        <f>SUM(C15:C17)</f>
        <v>19.400000000000002</v>
      </c>
      <c r="D18" s="656"/>
      <c r="E18" s="657">
        <f>SUM(E15:E17)</f>
        <v>20</v>
      </c>
      <c r="F18" s="657"/>
      <c r="G18" s="657">
        <f>SUM(G15:G17)</f>
        <v>40.49999999999999</v>
      </c>
      <c r="H18" s="651"/>
      <c r="I18" s="652"/>
      <c r="J18" s="652"/>
      <c r="K18" s="652"/>
      <c r="L18" s="658"/>
    </row>
    <row r="19" spans="1:12" ht="16.5" customHeight="1">
      <c r="A19" s="391"/>
      <c r="B19" s="553"/>
      <c r="H19" s="578"/>
      <c r="K19" s="498"/>
      <c r="L19" s="448"/>
    </row>
    <row r="20" spans="1:13" ht="12" customHeight="1">
      <c r="A20" s="391"/>
      <c r="B20" s="553"/>
      <c r="H20" s="578"/>
      <c r="K20" s="498"/>
      <c r="L20" s="393"/>
      <c r="M20" s="393"/>
    </row>
    <row r="21" spans="1:13" ht="21" customHeight="1">
      <c r="A21" s="550" t="s">
        <v>652</v>
      </c>
      <c r="B21" s="391" t="s">
        <v>651</v>
      </c>
      <c r="H21" s="578"/>
      <c r="K21" s="498"/>
      <c r="L21" s="393"/>
      <c r="M21" s="393"/>
    </row>
    <row r="22" spans="1:13" ht="21" customHeight="1">
      <c r="A22" s="550"/>
      <c r="B22" s="391"/>
      <c r="H22" s="578"/>
      <c r="K22" s="498"/>
      <c r="L22" s="393"/>
      <c r="M22" s="393"/>
    </row>
    <row r="23" spans="1:13" ht="40.5" customHeight="1">
      <c r="A23" s="1142" t="s">
        <v>129</v>
      </c>
      <c r="B23" s="1142"/>
      <c r="C23" s="1142"/>
      <c r="D23" s="1142"/>
      <c r="E23" s="1142"/>
      <c r="F23" s="1142"/>
      <c r="G23" s="1142"/>
      <c r="H23" s="578"/>
      <c r="K23" s="498"/>
      <c r="L23" s="393"/>
      <c r="M23" s="393"/>
    </row>
    <row r="24" spans="8:13" ht="13.5" customHeight="1">
      <c r="H24" s="578"/>
      <c r="K24" s="498"/>
      <c r="L24" s="393"/>
      <c r="M24" s="393"/>
    </row>
    <row r="25" spans="3:12" ht="35.25" customHeight="1">
      <c r="C25" s="970" t="s">
        <v>577</v>
      </c>
      <c r="D25" s="554"/>
      <c r="E25" s="971" t="s">
        <v>578</v>
      </c>
      <c r="F25" s="555"/>
      <c r="G25" s="971" t="s">
        <v>567</v>
      </c>
      <c r="K25" s="498"/>
      <c r="L25" s="448"/>
    </row>
    <row r="26" spans="1:12" ht="18.75" customHeight="1">
      <c r="A26" s="924" t="s">
        <v>653</v>
      </c>
      <c r="B26" s="924" t="s">
        <v>459</v>
      </c>
      <c r="C26" s="876" t="s">
        <v>238</v>
      </c>
      <c r="D26" s="556"/>
      <c r="E26" s="558" t="s">
        <v>238</v>
      </c>
      <c r="F26" s="557"/>
      <c r="G26" s="558" t="s">
        <v>561</v>
      </c>
      <c r="I26"/>
      <c r="K26" s="498"/>
      <c r="L26" s="448"/>
    </row>
    <row r="27" spans="1:12" ht="17.25" customHeight="1">
      <c r="A27" s="391"/>
      <c r="B27" s="553"/>
      <c r="I27"/>
      <c r="K27" s="498"/>
      <c r="L27" s="448"/>
    </row>
    <row r="28" spans="1:12" ht="18.75" customHeight="1">
      <c r="A28" s="652" t="s">
        <v>499</v>
      </c>
      <c r="B28" s="553"/>
      <c r="C28" s="989">
        <v>123</v>
      </c>
      <c r="D28" s="990"/>
      <c r="E28" s="990">
        <v>121</v>
      </c>
      <c r="F28" s="990"/>
      <c r="G28" s="991">
        <v>122</v>
      </c>
      <c r="I28"/>
      <c r="K28" s="498"/>
      <c r="L28" s="448"/>
    </row>
    <row r="29" spans="1:12" ht="21" customHeight="1">
      <c r="A29" s="652" t="s">
        <v>500</v>
      </c>
      <c r="B29" s="553"/>
      <c r="C29" s="989">
        <v>1823</v>
      </c>
      <c r="D29" s="990"/>
      <c r="E29" s="990">
        <v>1808</v>
      </c>
      <c r="F29" s="992"/>
      <c r="G29" s="991">
        <v>1822</v>
      </c>
      <c r="I29"/>
      <c r="K29" s="498"/>
      <c r="L29" s="448"/>
    </row>
    <row r="30" spans="1:12" ht="21" customHeight="1">
      <c r="A30" s="652" t="s">
        <v>461</v>
      </c>
      <c r="B30" s="553"/>
      <c r="C30" s="989">
        <v>3959</v>
      </c>
      <c r="D30" s="990"/>
      <c r="E30" s="990">
        <v>3120</v>
      </c>
      <c r="F30" s="992"/>
      <c r="G30" s="991">
        <v>3544</v>
      </c>
      <c r="I30"/>
      <c r="K30" s="498"/>
      <c r="L30" s="448"/>
    </row>
    <row r="31" spans="1:12" ht="21" customHeight="1" thickBot="1">
      <c r="A31" s="993" t="s">
        <v>508</v>
      </c>
      <c r="B31" s="559"/>
      <c r="C31" s="994">
        <f>SUM(C28:C30)</f>
        <v>5905</v>
      </c>
      <c r="D31" s="995"/>
      <c r="E31" s="995">
        <f>SUM(E28:E30)</f>
        <v>5049</v>
      </c>
      <c r="F31" s="995"/>
      <c r="G31" s="996">
        <f>SUM(G28:G30)</f>
        <v>5488</v>
      </c>
      <c r="I31"/>
      <c r="K31" s="498"/>
      <c r="L31" s="448"/>
    </row>
    <row r="32" spans="9:12" ht="21" customHeight="1">
      <c r="I32"/>
      <c r="K32" s="498"/>
      <c r="L32" s="448"/>
    </row>
    <row r="33" spans="3:12" ht="37.5" customHeight="1">
      <c r="C33" s="970" t="s">
        <v>176</v>
      </c>
      <c r="D33" s="529"/>
      <c r="E33" s="971" t="s">
        <v>174</v>
      </c>
      <c r="F33" s="971"/>
      <c r="G33" s="971" t="s">
        <v>175</v>
      </c>
      <c r="I33"/>
      <c r="K33" s="498"/>
      <c r="L33" s="448"/>
    </row>
    <row r="34" spans="1:12" ht="21" customHeight="1">
      <c r="A34" s="924" t="s">
        <v>659</v>
      </c>
      <c r="B34" s="924" t="s">
        <v>125</v>
      </c>
      <c r="C34" s="876" t="s">
        <v>238</v>
      </c>
      <c r="D34" s="556"/>
      <c r="E34" s="558" t="s">
        <v>238</v>
      </c>
      <c r="F34" s="557"/>
      <c r="G34" s="558" t="s">
        <v>238</v>
      </c>
      <c r="I34"/>
      <c r="K34" s="498"/>
      <c r="L34" s="448"/>
    </row>
    <row r="35" spans="1:12" ht="27" customHeight="1">
      <c r="A35" s="406" t="s">
        <v>393</v>
      </c>
      <c r="B35" s="391"/>
      <c r="C35" s="986"/>
      <c r="D35" s="987"/>
      <c r="E35" s="610"/>
      <c r="F35" s="988"/>
      <c r="G35" s="610"/>
      <c r="I35"/>
      <c r="K35" s="498"/>
      <c r="L35" s="448"/>
    </row>
    <row r="36" spans="1:12" ht="21" customHeight="1">
      <c r="A36" s="997" t="s">
        <v>392</v>
      </c>
      <c r="C36" s="1000">
        <v>2289</v>
      </c>
      <c r="D36" s="658"/>
      <c r="E36" s="658">
        <v>2520</v>
      </c>
      <c r="F36" s="658"/>
      <c r="G36" s="658">
        <v>2485</v>
      </c>
      <c r="I36"/>
      <c r="K36" s="498"/>
      <c r="L36" s="448"/>
    </row>
    <row r="37" spans="1:12" ht="21" customHeight="1">
      <c r="A37" s="998" t="s">
        <v>391</v>
      </c>
      <c r="B37" s="539"/>
      <c r="C37" s="1001">
        <v>124</v>
      </c>
      <c r="D37" s="1002"/>
      <c r="E37" s="1002">
        <v>135</v>
      </c>
      <c r="F37" s="1002"/>
      <c r="G37" s="1002">
        <v>127</v>
      </c>
      <c r="I37"/>
      <c r="K37" s="498"/>
      <c r="L37" s="448"/>
    </row>
    <row r="38" spans="1:12" ht="21.75" customHeight="1">
      <c r="A38" s="997" t="s">
        <v>508</v>
      </c>
      <c r="C38" s="1000">
        <f>SUM(C36:C37)</f>
        <v>2413</v>
      </c>
      <c r="D38" s="658"/>
      <c r="E38" s="658">
        <f>SUM(E36:E37)</f>
        <v>2655</v>
      </c>
      <c r="F38" s="658"/>
      <c r="G38" s="658">
        <f>SUM(G36:G37)</f>
        <v>2612</v>
      </c>
      <c r="I38"/>
      <c r="K38" s="498"/>
      <c r="L38" s="448"/>
    </row>
    <row r="39" spans="1:12" ht="24" customHeight="1">
      <c r="A39" s="997" t="s">
        <v>394</v>
      </c>
      <c r="C39" s="1007">
        <v>-1546</v>
      </c>
      <c r="D39" s="1008"/>
      <c r="E39" s="1008">
        <v>-1067</v>
      </c>
      <c r="F39" s="1003"/>
      <c r="G39" s="1008">
        <v>-1119</v>
      </c>
      <c r="I39"/>
      <c r="K39" s="498"/>
      <c r="L39" s="448"/>
    </row>
    <row r="40" spans="1:12" ht="30" customHeight="1" thickBot="1">
      <c r="A40" s="999" t="s">
        <v>125</v>
      </c>
      <c r="B40" s="561"/>
      <c r="C40" s="1004">
        <f>SUM(C38:C39)</f>
        <v>867</v>
      </c>
      <c r="D40" s="1005"/>
      <c r="E40" s="1006">
        <f>SUM(E38:E39)</f>
        <v>1588</v>
      </c>
      <c r="F40" s="1006"/>
      <c r="G40" s="1006">
        <f>SUM(G38:G39)</f>
        <v>1493</v>
      </c>
      <c r="I40"/>
      <c r="K40" s="498"/>
      <c r="L40" s="448"/>
    </row>
    <row r="41" ht="24" customHeight="1">
      <c r="A41" s="478" t="s">
        <v>202</v>
      </c>
    </row>
    <row r="42" spans="1:2" ht="24" customHeight="1">
      <c r="A42" s="1145" t="s">
        <v>395</v>
      </c>
      <c r="B42" s="1140"/>
    </row>
    <row r="43" spans="3:12" ht="37.5" customHeight="1">
      <c r="C43" s="970" t="s">
        <v>176</v>
      </c>
      <c r="D43" s="529"/>
      <c r="E43" s="971" t="s">
        <v>580</v>
      </c>
      <c r="F43" s="971"/>
      <c r="G43" s="971" t="s">
        <v>579</v>
      </c>
      <c r="H43"/>
      <c r="I43"/>
      <c r="K43" s="498"/>
      <c r="L43" s="448"/>
    </row>
    <row r="44" spans="1:12" ht="21" customHeight="1">
      <c r="A44" s="924" t="s">
        <v>661</v>
      </c>
      <c r="B44" s="924" t="s">
        <v>654</v>
      </c>
      <c r="C44" s="876" t="s">
        <v>561</v>
      </c>
      <c r="D44" s="556"/>
      <c r="E44" s="558" t="s">
        <v>238</v>
      </c>
      <c r="F44" s="557"/>
      <c r="G44" s="558" t="s">
        <v>238</v>
      </c>
      <c r="H44"/>
      <c r="I44"/>
      <c r="K44" s="498"/>
      <c r="L44" s="448"/>
    </row>
    <row r="45" spans="1:12" ht="12" customHeight="1">
      <c r="A45" s="550"/>
      <c r="B45" s="553"/>
      <c r="C45"/>
      <c r="D45"/>
      <c r="E45"/>
      <c r="F45"/>
      <c r="G45"/>
      <c r="H45"/>
      <c r="I45"/>
      <c r="K45" s="498"/>
      <c r="L45" s="448"/>
    </row>
    <row r="46" spans="1:12" ht="21" customHeight="1">
      <c r="A46" s="447" t="s">
        <v>665</v>
      </c>
      <c r="C46"/>
      <c r="D46"/>
      <c r="E46"/>
      <c r="F46"/>
      <c r="G46"/>
      <c r="H46"/>
      <c r="I46"/>
      <c r="K46" s="498"/>
      <c r="L46" s="448"/>
    </row>
    <row r="47" spans="1:12" ht="21" customHeight="1">
      <c r="A47" s="478" t="s">
        <v>655</v>
      </c>
      <c r="C47" s="453">
        <v>2045</v>
      </c>
      <c r="D47" s="448"/>
      <c r="E47" s="448">
        <v>1500</v>
      </c>
      <c r="F47" s="448"/>
      <c r="G47" s="448">
        <v>2032</v>
      </c>
      <c r="H47"/>
      <c r="I47"/>
      <c r="K47" s="498"/>
      <c r="L47" s="448"/>
    </row>
    <row r="48" spans="1:12" ht="21" customHeight="1">
      <c r="A48" s="478" t="s">
        <v>656</v>
      </c>
      <c r="C48" s="453">
        <v>544</v>
      </c>
      <c r="D48" s="448"/>
      <c r="E48" s="448">
        <v>943</v>
      </c>
      <c r="F48" s="448"/>
      <c r="G48" s="448">
        <v>743</v>
      </c>
      <c r="H48"/>
      <c r="I48"/>
      <c r="K48" s="498"/>
      <c r="L48" s="448"/>
    </row>
    <row r="49" spans="1:12" ht="21" customHeight="1">
      <c r="A49" s="478" t="s">
        <v>657</v>
      </c>
      <c r="C49" s="453">
        <v>0</v>
      </c>
      <c r="D49" s="448"/>
      <c r="E49" s="448">
        <v>3535</v>
      </c>
      <c r="F49" s="448"/>
      <c r="G49" s="448">
        <v>2819</v>
      </c>
      <c r="H49"/>
      <c r="I49"/>
      <c r="K49" s="498"/>
      <c r="L49" s="448"/>
    </row>
    <row r="50" spans="1:12" ht="21" customHeight="1">
      <c r="A50" s="478" t="s">
        <v>654</v>
      </c>
      <c r="C50" s="453">
        <v>16</v>
      </c>
      <c r="D50" s="448"/>
      <c r="E50" s="448">
        <v>16</v>
      </c>
      <c r="F50" s="560"/>
      <c r="G50" s="448">
        <v>15</v>
      </c>
      <c r="H50"/>
      <c r="I50"/>
      <c r="K50" s="498"/>
      <c r="L50" s="448"/>
    </row>
    <row r="51" spans="1:12" ht="21" customHeight="1" thickBot="1">
      <c r="A51" s="428" t="s">
        <v>508</v>
      </c>
      <c r="B51" s="561" t="s">
        <v>96</v>
      </c>
      <c r="C51" s="562">
        <f>SUM(C47:C50)</f>
        <v>2605</v>
      </c>
      <c r="D51" s="563"/>
      <c r="E51" s="564">
        <f>SUM(E47:E50)</f>
        <v>5994</v>
      </c>
      <c r="F51" s="564"/>
      <c r="G51" s="564">
        <f>SUM(G47:G50)</f>
        <v>5609</v>
      </c>
      <c r="H51"/>
      <c r="I51"/>
      <c r="K51" s="498"/>
      <c r="L51" s="448"/>
    </row>
    <row r="52" spans="1:12" ht="13.5" customHeight="1">
      <c r="A52" s="3"/>
      <c r="C52" s="549"/>
      <c r="D52" s="549"/>
      <c r="E52" s="549"/>
      <c r="F52" s="549"/>
      <c r="G52" s="549"/>
      <c r="H52"/>
      <c r="K52" s="498"/>
      <c r="L52" s="448"/>
    </row>
    <row r="53" spans="1:12" ht="25.5" customHeight="1">
      <c r="A53" s="4" t="s">
        <v>658</v>
      </c>
      <c r="C53" s="549"/>
      <c r="D53" s="549"/>
      <c r="E53" s="549"/>
      <c r="F53" s="549"/>
      <c r="G53" s="549"/>
      <c r="H53"/>
      <c r="K53" s="498"/>
      <c r="L53" s="448"/>
    </row>
    <row r="54" spans="1:12" ht="21" customHeight="1">
      <c r="A54" s="392" t="s">
        <v>512</v>
      </c>
      <c r="B54" s="462"/>
      <c r="C54" s="565">
        <v>1063</v>
      </c>
      <c r="D54" s="549"/>
      <c r="E54" s="568">
        <v>1183</v>
      </c>
      <c r="F54" s="566"/>
      <c r="G54" s="567">
        <v>926</v>
      </c>
      <c r="H54"/>
      <c r="K54" s="498"/>
      <c r="L54" s="448"/>
    </row>
    <row r="55" spans="1:12" ht="21" customHeight="1">
      <c r="A55" s="392" t="s">
        <v>515</v>
      </c>
      <c r="C55" s="565">
        <v>854</v>
      </c>
      <c r="D55" s="549"/>
      <c r="E55" s="568">
        <v>690</v>
      </c>
      <c r="F55" s="568"/>
      <c r="G55" s="568">
        <v>681</v>
      </c>
      <c r="H55"/>
      <c r="K55" s="498"/>
      <c r="L55" s="448"/>
    </row>
    <row r="56" spans="1:12" ht="21" customHeight="1">
      <c r="A56" s="392" t="s">
        <v>513</v>
      </c>
      <c r="C56" s="565">
        <v>100</v>
      </c>
      <c r="D56" s="549"/>
      <c r="E56" s="568">
        <v>100</v>
      </c>
      <c r="F56" s="568"/>
      <c r="G56" s="568">
        <v>100</v>
      </c>
      <c r="H56"/>
      <c r="K56" s="498"/>
      <c r="L56" s="448"/>
    </row>
    <row r="57" spans="1:12" ht="21" customHeight="1">
      <c r="A57" s="539" t="s">
        <v>514</v>
      </c>
      <c r="B57" s="539"/>
      <c r="C57" s="569">
        <v>105</v>
      </c>
      <c r="D57" s="570"/>
      <c r="E57" s="571">
        <v>69</v>
      </c>
      <c r="F57" s="571"/>
      <c r="G57" s="571">
        <v>69</v>
      </c>
      <c r="H57"/>
      <c r="K57" s="498"/>
      <c r="L57" s="448"/>
    </row>
    <row r="58" spans="1:12" ht="21" customHeight="1" thickBot="1">
      <c r="A58" s="559" t="s">
        <v>508</v>
      </c>
      <c r="B58" s="561"/>
      <c r="C58" s="562">
        <f>SUM(C54:C57)</f>
        <v>2122</v>
      </c>
      <c r="D58" s="739"/>
      <c r="E58" s="564">
        <f>SUM(E54:E57)</f>
        <v>2042</v>
      </c>
      <c r="F58" s="564"/>
      <c r="G58" s="564">
        <f>SUM(G54:G57)</f>
        <v>1776</v>
      </c>
      <c r="H58" s="572"/>
      <c r="K58" s="498"/>
      <c r="L58" s="448"/>
    </row>
    <row r="59" spans="1:12" ht="25.5" customHeight="1">
      <c r="A59" s="550"/>
      <c r="B59" s="553"/>
      <c r="C59" s="549"/>
      <c r="D59" s="549"/>
      <c r="E59" s="549"/>
      <c r="F59" s="549"/>
      <c r="G59" s="549"/>
      <c r="H59"/>
      <c r="K59" s="498"/>
      <c r="L59" s="448"/>
    </row>
    <row r="63" spans="3:6" ht="25.5" customHeight="1">
      <c r="C63" s="1141"/>
      <c r="D63" s="1140"/>
      <c r="E63" s="1140"/>
      <c r="F63" s="1140"/>
    </row>
  </sheetData>
  <mergeCells count="8">
    <mergeCell ref="C63:F63"/>
    <mergeCell ref="A7:G7"/>
    <mergeCell ref="A16:B16"/>
    <mergeCell ref="A17:B17"/>
    <mergeCell ref="A23:G23"/>
    <mergeCell ref="A9:G9"/>
    <mergeCell ref="A10:G10"/>
    <mergeCell ref="A42:B42"/>
  </mergeCells>
  <printOptions/>
  <pageMargins left="0.984251968503937" right="0.5905511811023623" top="0.5511811023622047" bottom="0.3937007874015748" header="0.5511811023622047" footer="0.5118110236220472"/>
  <pageSetup fitToHeight="1" fitToWidth="1" horizontalDpi="600" verticalDpi="600" orientation="portrait" paperSize="9" scale="42" r:id="rId1"/>
</worksheet>
</file>

<file path=xl/worksheets/sheet15.xml><?xml version="1.0" encoding="utf-8"?>
<worksheet xmlns="http://schemas.openxmlformats.org/spreadsheetml/2006/main" xmlns:r="http://schemas.openxmlformats.org/officeDocument/2006/relationships">
  <sheetPr>
    <pageSetUpPr fitToPage="1"/>
  </sheetPr>
  <dimension ref="A1:M55"/>
  <sheetViews>
    <sheetView showGridLines="0" view="pageBreakPreview" zoomScale="70" zoomScaleNormal="75" zoomScaleSheetLayoutView="70" workbookViewId="0" topLeftCell="A7">
      <selection activeCell="C25" sqref="C25"/>
    </sheetView>
  </sheetViews>
  <sheetFormatPr defaultColWidth="9.00390625" defaultRowHeight="25.5" customHeight="1"/>
  <cols>
    <col min="1" max="1" width="5.75390625" style="392" customWidth="1"/>
    <col min="2" max="2" width="6.50390625" style="478" customWidth="1"/>
    <col min="3" max="3" width="80.25390625" style="478" customWidth="1"/>
    <col min="4" max="5" width="12.75390625" style="478" customWidth="1"/>
    <col min="6" max="6" width="11.00390625" style="392" customWidth="1"/>
    <col min="7" max="7" width="12.75390625" style="392" customWidth="1"/>
    <col min="8" max="8" width="14.125" style="498" customWidth="1"/>
    <col min="9" max="9" width="0.12890625" style="498" hidden="1" customWidth="1"/>
    <col min="10" max="10" width="15.00390625" style="498" customWidth="1"/>
    <col min="11" max="11" width="3.625" style="498" customWidth="1"/>
    <col min="12" max="12" width="17.625" style="498" customWidth="1"/>
    <col min="13" max="13" width="13.00390625" style="448" customWidth="1"/>
    <col min="14" max="16384" width="9.75390625" style="3" customWidth="1"/>
  </cols>
  <sheetData>
    <row r="1" ht="25.5" customHeight="1">
      <c r="A1" s="389" t="s">
        <v>676</v>
      </c>
    </row>
    <row r="2" ht="25.5" customHeight="1">
      <c r="A2" s="550"/>
    </row>
    <row r="3" ht="25.5" customHeight="1">
      <c r="A3" s="391" t="s">
        <v>345</v>
      </c>
    </row>
    <row r="4" ht="25.5" customHeight="1">
      <c r="A4" s="391"/>
    </row>
    <row r="5" spans="1:13" s="1" customFormat="1" ht="25.5" customHeight="1">
      <c r="A5" s="550" t="s">
        <v>663</v>
      </c>
      <c r="B5" s="391" t="s">
        <v>347</v>
      </c>
      <c r="C5" s="391"/>
      <c r="D5" s="391"/>
      <c r="E5" s="391"/>
      <c r="F5" s="3"/>
      <c r="G5" s="392"/>
      <c r="H5" s="498"/>
      <c r="I5" s="498"/>
      <c r="J5" s="498"/>
      <c r="M5" s="390"/>
    </row>
    <row r="6" spans="1:13" s="1" customFormat="1" ht="25.5" customHeight="1">
      <c r="A6" s="386" t="s">
        <v>301</v>
      </c>
      <c r="B6" s="431" t="s">
        <v>705</v>
      </c>
      <c r="C6" s="431"/>
      <c r="D6" s="431"/>
      <c r="E6" s="431"/>
      <c r="F6" s="3"/>
      <c r="G6" s="392"/>
      <c r="H6" s="498"/>
      <c r="I6" s="498"/>
      <c r="J6" s="498"/>
      <c r="M6" s="390"/>
    </row>
    <row r="7" spans="1:13" s="1" customFormat="1" ht="16.5" customHeight="1">
      <c r="A7" s="550"/>
      <c r="B7" s="391"/>
      <c r="C7" s="391"/>
      <c r="D7" s="391"/>
      <c r="E7" s="391"/>
      <c r="F7" s="3"/>
      <c r="G7" s="392"/>
      <c r="H7" s="498"/>
      <c r="I7" s="498"/>
      <c r="J7" s="498"/>
      <c r="M7" s="390"/>
    </row>
    <row r="8" spans="1:13" s="1" customFormat="1" ht="57" customHeight="1">
      <c r="A8" s="573"/>
      <c r="B8" s="1151" t="s">
        <v>727</v>
      </c>
      <c r="C8" s="1151"/>
      <c r="D8" s="1151"/>
      <c r="E8" s="1151"/>
      <c r="F8" s="1151"/>
      <c r="G8" s="1151"/>
      <c r="H8" s="1151"/>
      <c r="I8" s="669"/>
      <c r="J8" s="669"/>
      <c r="M8" s="390"/>
    </row>
    <row r="9" spans="1:13" s="1" customFormat="1" ht="7.5" customHeight="1">
      <c r="A9" s="573"/>
      <c r="B9" s="574"/>
      <c r="C9" s="574"/>
      <c r="D9" s="574"/>
      <c r="E9" s="574"/>
      <c r="F9" s="574"/>
      <c r="G9" s="574"/>
      <c r="H9" s="574"/>
      <c r="I9" s="574"/>
      <c r="J9" s="498"/>
      <c r="M9" s="390"/>
    </row>
    <row r="10" spans="1:13" s="1" customFormat="1" ht="59.25" customHeight="1">
      <c r="A10" s="550"/>
      <c r="B10" s="1152" t="s">
        <v>127</v>
      </c>
      <c r="C10" s="1152"/>
      <c r="D10" s="1152"/>
      <c r="E10" s="1152"/>
      <c r="F10" s="1152"/>
      <c r="G10" s="1152"/>
      <c r="H10" s="1152"/>
      <c r="I10" s="669"/>
      <c r="J10" s="669"/>
      <c r="M10" s="390"/>
    </row>
    <row r="11" spans="1:13" s="1" customFormat="1" ht="7.5" customHeight="1">
      <c r="A11" s="550"/>
      <c r="B11" s="925"/>
      <c r="C11" s="925"/>
      <c r="D11" s="925"/>
      <c r="E11" s="925"/>
      <c r="F11" s="903"/>
      <c r="G11" s="669"/>
      <c r="H11" s="669"/>
      <c r="I11" s="669"/>
      <c r="J11" s="669"/>
      <c r="M11" s="390"/>
    </row>
    <row r="12" spans="1:12" s="1" customFormat="1" ht="57" customHeight="1">
      <c r="A12" s="550"/>
      <c r="B12" s="1152" t="s">
        <v>398</v>
      </c>
      <c r="C12" s="1152"/>
      <c r="D12" s="1152"/>
      <c r="E12" s="1152"/>
      <c r="F12" s="1152"/>
      <c r="G12" s="1152"/>
      <c r="H12" s="1152"/>
      <c r="I12" s="669"/>
      <c r="L12" s="390"/>
    </row>
    <row r="13" spans="1:12" s="1" customFormat="1" ht="11.25" customHeight="1">
      <c r="A13" s="550"/>
      <c r="B13" s="904"/>
      <c r="C13" s="904"/>
      <c r="D13" s="904"/>
      <c r="E13" s="904"/>
      <c r="F13" s="904"/>
      <c r="G13" s="904"/>
      <c r="H13" s="904"/>
      <c r="I13" s="669"/>
      <c r="L13" s="390"/>
    </row>
    <row r="14" spans="1:12" s="1" customFormat="1" ht="37.5" customHeight="1">
      <c r="A14" s="550"/>
      <c r="B14" s="1152" t="s">
        <v>558</v>
      </c>
      <c r="C14" s="1152"/>
      <c r="D14" s="1152"/>
      <c r="E14" s="1152"/>
      <c r="F14" s="1152"/>
      <c r="G14" s="1152"/>
      <c r="H14" s="1152"/>
      <c r="I14" s="669"/>
      <c r="L14" s="390"/>
    </row>
    <row r="15" spans="1:12" s="1" customFormat="1" ht="17.25" customHeight="1">
      <c r="A15" s="550"/>
      <c r="B15" s="903"/>
      <c r="C15" s="903"/>
      <c r="D15" s="903"/>
      <c r="E15" s="903"/>
      <c r="F15" s="669"/>
      <c r="G15" s="669"/>
      <c r="H15" s="669"/>
      <c r="I15" s="669"/>
      <c r="L15" s="390"/>
    </row>
    <row r="16" spans="1:13" s="1" customFormat="1" ht="25.5" customHeight="1">
      <c r="A16" s="386" t="s">
        <v>545</v>
      </c>
      <c r="B16" s="431" t="s">
        <v>407</v>
      </c>
      <c r="C16" s="431"/>
      <c r="D16" s="431"/>
      <c r="E16" s="431"/>
      <c r="F16" s="137"/>
      <c r="G16" s="498"/>
      <c r="H16" s="498"/>
      <c r="I16" s="498"/>
      <c r="J16" s="577"/>
      <c r="M16" s="390"/>
    </row>
    <row r="17" spans="1:13" s="1" customFormat="1" ht="13.5" customHeight="1">
      <c r="A17" s="386"/>
      <c r="B17" s="431"/>
      <c r="C17" s="431"/>
      <c r="D17" s="431"/>
      <c r="E17" s="431"/>
      <c r="F17" s="137"/>
      <c r="G17" s="498"/>
      <c r="H17" s="498"/>
      <c r="I17" s="498"/>
      <c r="J17" s="577"/>
      <c r="M17" s="390"/>
    </row>
    <row r="18" spans="1:13" s="1" customFormat="1" ht="52.5" customHeight="1">
      <c r="A18" s="392"/>
      <c r="B18" s="1148" t="s">
        <v>479</v>
      </c>
      <c r="C18" s="1148"/>
      <c r="D18" s="1148"/>
      <c r="E18" s="1148"/>
      <c r="F18" s="1148"/>
      <c r="G18" s="1148"/>
      <c r="H18" s="1148"/>
      <c r="I18" s="575"/>
      <c r="J18" s="575"/>
      <c r="M18" s="390"/>
    </row>
    <row r="19" spans="1:13" s="1" customFormat="1" ht="17.25" customHeight="1">
      <c r="A19" s="392"/>
      <c r="B19" s="478"/>
      <c r="C19" s="478"/>
      <c r="D19" s="478"/>
      <c r="E19" s="478"/>
      <c r="F19" s="498"/>
      <c r="G19" s="498"/>
      <c r="H19" s="498"/>
      <c r="I19" s="498"/>
      <c r="J19" s="577"/>
      <c r="M19" s="390"/>
    </row>
    <row r="20" spans="1:13" s="1" customFormat="1" ht="25.5" customHeight="1">
      <c r="A20" s="392"/>
      <c r="B20" s="1149" t="s">
        <v>729</v>
      </c>
      <c r="C20" s="1150"/>
      <c r="D20" s="1150"/>
      <c r="E20" s="1150"/>
      <c r="F20" s="1150"/>
      <c r="G20" s="1150"/>
      <c r="H20" s="1150"/>
      <c r="I20" s="577"/>
      <c r="J20" s="577"/>
      <c r="M20" s="390"/>
    </row>
    <row r="21" spans="1:13" s="1" customFormat="1" ht="25.5" customHeight="1">
      <c r="A21" s="392"/>
      <c r="B21" s="1148" t="s">
        <v>728</v>
      </c>
      <c r="C21" s="1148"/>
      <c r="D21" s="1148"/>
      <c r="E21" s="1148"/>
      <c r="F21" s="1148"/>
      <c r="G21" s="1148"/>
      <c r="H21" s="1148"/>
      <c r="I21" s="575"/>
      <c r="J21" s="575"/>
      <c r="M21" s="390"/>
    </row>
    <row r="22" spans="1:13" s="1" customFormat="1" ht="18" customHeight="1">
      <c r="A22" s="392"/>
      <c r="B22" s="478"/>
      <c r="C22" s="478"/>
      <c r="D22" s="478"/>
      <c r="E22" s="478"/>
      <c r="F22" s="498"/>
      <c r="G22" s="498"/>
      <c r="H22" s="498"/>
      <c r="I22" s="498"/>
      <c r="J22" s="577"/>
      <c r="M22" s="390"/>
    </row>
    <row r="23" spans="1:13" s="1" customFormat="1" ht="67.5" customHeight="1">
      <c r="A23" s="392"/>
      <c r="B23" s="1146" t="s">
        <v>775</v>
      </c>
      <c r="C23" s="1146"/>
      <c r="D23" s="1146"/>
      <c r="E23" s="1146"/>
      <c r="F23" s="1146"/>
      <c r="G23" s="1146"/>
      <c r="H23" s="1146"/>
      <c r="I23" s="670"/>
      <c r="J23" s="670"/>
      <c r="M23" s="390"/>
    </row>
    <row r="24" spans="1:10" ht="16.5" customHeight="1">
      <c r="A24" s="579"/>
      <c r="B24" s="579"/>
      <c r="C24" s="579"/>
      <c r="D24" s="579"/>
      <c r="E24" s="579"/>
      <c r="F24" s="575"/>
      <c r="G24" s="575"/>
      <c r="H24" s="575"/>
      <c r="I24" s="576"/>
      <c r="J24"/>
    </row>
    <row r="25" spans="1:10" ht="29.25" customHeight="1">
      <c r="A25" s="386" t="s">
        <v>551</v>
      </c>
      <c r="B25" s="431" t="s">
        <v>408</v>
      </c>
      <c r="C25" s="431"/>
      <c r="D25" s="431"/>
      <c r="E25" s="431"/>
      <c r="F25" s="926"/>
      <c r="G25" s="926"/>
      <c r="H25" s="926"/>
      <c r="I25" s="926"/>
      <c r="J25"/>
    </row>
    <row r="26" spans="1:10" ht="7.5" customHeight="1">
      <c r="A26" s="386"/>
      <c r="B26" s="431"/>
      <c r="C26" s="431"/>
      <c r="D26" s="431"/>
      <c r="E26" s="431"/>
      <c r="F26" s="926"/>
      <c r="G26" s="926"/>
      <c r="H26" s="926"/>
      <c r="I26" s="926"/>
      <c r="J26"/>
    </row>
    <row r="27" spans="1:10" ht="53.25" customHeight="1">
      <c r="A27" s="5"/>
      <c r="B27" s="1147" t="s">
        <v>686</v>
      </c>
      <c r="C27" s="1147"/>
      <c r="D27" s="1147"/>
      <c r="E27" s="1147"/>
      <c r="F27" s="1147"/>
      <c r="G27" s="1147"/>
      <c r="H27" s="1147"/>
      <c r="I27" s="580"/>
      <c r="J27"/>
    </row>
    <row r="28" spans="1:10" ht="23.25" customHeight="1">
      <c r="A28" s="5"/>
      <c r="B28" s="905"/>
      <c r="C28" s="905"/>
      <c r="D28" s="905"/>
      <c r="E28" s="905"/>
      <c r="F28" s="905"/>
      <c r="G28" s="905"/>
      <c r="H28" s="905"/>
      <c r="I28" s="580"/>
      <c r="J28"/>
    </row>
    <row r="29" spans="1:12" ht="21" customHeight="1">
      <c r="A29" s="391" t="s">
        <v>93</v>
      </c>
      <c r="B29" s="391" t="s">
        <v>293</v>
      </c>
      <c r="C29" s="3"/>
      <c r="D29" s="392"/>
      <c r="E29" s="392"/>
      <c r="H29" s="392"/>
      <c r="I29" s="392"/>
      <c r="J29" s="392"/>
      <c r="K29" s="392"/>
      <c r="L29" s="392"/>
    </row>
    <row r="30" spans="1:12" ht="18.75" customHeight="1">
      <c r="A30" s="391"/>
      <c r="B30" s="391"/>
      <c r="C30" s="3"/>
      <c r="D30" s="392"/>
      <c r="E30" s="392"/>
      <c r="H30" s="392"/>
      <c r="I30" s="392"/>
      <c r="J30" s="392"/>
      <c r="K30" s="392"/>
      <c r="L30" s="392"/>
    </row>
    <row r="31" spans="1:12" ht="54.75" customHeight="1">
      <c r="A31" s="1148" t="s">
        <v>685</v>
      </c>
      <c r="B31" s="1148"/>
      <c r="C31" s="1148"/>
      <c r="D31" s="1148"/>
      <c r="E31" s="1148"/>
      <c r="F31" s="1148"/>
      <c r="G31" s="1148"/>
      <c r="H31" s="1148"/>
      <c r="I31" s="575"/>
      <c r="J31" s="575"/>
      <c r="K31" s="575"/>
      <c r="L31" s="575"/>
    </row>
    <row r="32" spans="1:12" ht="21" customHeight="1">
      <c r="A32" s="309"/>
      <c r="B32" s="309"/>
      <c r="C32" s="309"/>
      <c r="D32" s="309"/>
      <c r="E32" s="309"/>
      <c r="F32" s="309"/>
      <c r="G32" s="309"/>
      <c r="H32" s="309"/>
      <c r="I32" s="309"/>
      <c r="J32" s="309"/>
      <c r="K32" s="577"/>
      <c r="L32" s="2"/>
    </row>
    <row r="33" spans="1:12" ht="18" customHeight="1">
      <c r="A33" s="787" t="s">
        <v>126</v>
      </c>
      <c r="B33" s="787" t="s">
        <v>677</v>
      </c>
      <c r="C33" s="769"/>
      <c r="D33" s="309"/>
      <c r="E33" s="309"/>
      <c r="F33" s="309"/>
      <c r="G33" s="309"/>
      <c r="H33" s="309"/>
      <c r="I33" s="309"/>
      <c r="J33" s="309"/>
      <c r="K33" s="577"/>
      <c r="L33" s="2"/>
    </row>
    <row r="34" spans="1:12" ht="35.25" customHeight="1">
      <c r="A34" s="768"/>
      <c r="B34" s="768"/>
      <c r="C34" s="769"/>
      <c r="D34" s="392"/>
      <c r="E34" s="392"/>
      <c r="F34" s="773" t="s">
        <v>583</v>
      </c>
      <c r="G34" s="609" t="s">
        <v>582</v>
      </c>
      <c r="H34" s="774" t="s">
        <v>581</v>
      </c>
      <c r="I34" s="392"/>
      <c r="K34" s="578"/>
      <c r="L34" s="578"/>
    </row>
    <row r="35" spans="1:12" ht="18" customHeight="1">
      <c r="A35" s="770"/>
      <c r="B35" s="770"/>
      <c r="C35" s="771"/>
      <c r="D35" s="476"/>
      <c r="E35" s="476"/>
      <c r="F35" s="779" t="s">
        <v>238</v>
      </c>
      <c r="G35" s="980" t="s">
        <v>238</v>
      </c>
      <c r="H35" s="980" t="s">
        <v>238</v>
      </c>
      <c r="I35" s="476"/>
      <c r="K35" s="578"/>
      <c r="L35" s="578"/>
    </row>
    <row r="36" spans="1:12" ht="18" customHeight="1">
      <c r="A36" s="769" t="s">
        <v>294</v>
      </c>
      <c r="B36" s="769"/>
      <c r="C36" s="769"/>
      <c r="D36" s="392"/>
      <c r="E36" s="392"/>
      <c r="F36" s="775"/>
      <c r="G36" s="776"/>
      <c r="H36" s="776"/>
      <c r="I36" s="392"/>
      <c r="K36" s="578"/>
      <c r="L36" s="578"/>
    </row>
    <row r="37" spans="1:12" ht="18" customHeight="1">
      <c r="A37" s="769"/>
      <c r="B37" s="769" t="s">
        <v>624</v>
      </c>
      <c r="C37" s="769"/>
      <c r="D37" s="392"/>
      <c r="E37" s="392"/>
      <c r="F37" s="775"/>
      <c r="G37" s="776"/>
      <c r="H37" s="776"/>
      <c r="I37" s="392"/>
      <c r="K37" s="578"/>
      <c r="L37" s="578"/>
    </row>
    <row r="38" spans="1:12" ht="18" customHeight="1">
      <c r="A38" s="769"/>
      <c r="B38" s="769"/>
      <c r="C38" s="769" t="s">
        <v>354</v>
      </c>
      <c r="D38" s="392"/>
      <c r="E38" s="392"/>
      <c r="F38" s="777">
        <v>-68</v>
      </c>
      <c r="G38" s="778">
        <v>-45</v>
      </c>
      <c r="H38" s="778">
        <v>-157</v>
      </c>
      <c r="I38" s="392"/>
      <c r="K38" s="578"/>
      <c r="L38" s="578"/>
    </row>
    <row r="39" spans="1:12" ht="18" customHeight="1">
      <c r="A39" s="769"/>
      <c r="B39" s="769"/>
      <c r="C39" s="769" t="s">
        <v>504</v>
      </c>
      <c r="D39" s="392"/>
      <c r="E39" s="392"/>
      <c r="F39" s="585">
        <v>0</v>
      </c>
      <c r="G39" s="603">
        <v>0</v>
      </c>
      <c r="H39" s="778">
        <v>7</v>
      </c>
      <c r="I39" s="392"/>
      <c r="K39" s="578"/>
      <c r="L39" s="578"/>
    </row>
    <row r="40" spans="1:12" ht="18" customHeight="1">
      <c r="A40" s="769"/>
      <c r="B40" s="769" t="s">
        <v>595</v>
      </c>
      <c r="C40" s="769"/>
      <c r="D40" s="392"/>
      <c r="E40" s="392"/>
      <c r="F40" s="777">
        <v>290</v>
      </c>
      <c r="G40" s="603">
        <v>0</v>
      </c>
      <c r="H40" s="603">
        <v>0</v>
      </c>
      <c r="I40" s="392"/>
      <c r="K40" s="578"/>
      <c r="L40" s="578"/>
    </row>
    <row r="41" spans="1:12" ht="18" customHeight="1">
      <c r="A41" s="522"/>
      <c r="B41" s="522" t="s">
        <v>508</v>
      </c>
      <c r="C41" s="522"/>
      <c r="D41" s="454"/>
      <c r="E41" s="454"/>
      <c r="F41" s="780">
        <f>SUM(F38:F40)</f>
        <v>222</v>
      </c>
      <c r="G41" s="781">
        <v>-45</v>
      </c>
      <c r="H41" s="781">
        <v>-150</v>
      </c>
      <c r="I41" s="454"/>
      <c r="K41" s="578"/>
      <c r="L41" s="578"/>
    </row>
    <row r="42" spans="1:12" ht="18" customHeight="1">
      <c r="A42" s="769" t="s">
        <v>105</v>
      </c>
      <c r="B42" s="769"/>
      <c r="C42" s="769" t="s">
        <v>96</v>
      </c>
      <c r="D42" s="392"/>
      <c r="E42" s="392"/>
      <c r="F42" s="775"/>
      <c r="G42" s="776"/>
      <c r="H42" s="778"/>
      <c r="I42" s="392"/>
      <c r="K42" s="578"/>
      <c r="L42" s="578"/>
    </row>
    <row r="43" spans="1:13" s="2" customFormat="1" ht="18" customHeight="1">
      <c r="A43" s="769"/>
      <c r="B43" s="769" t="s">
        <v>625</v>
      </c>
      <c r="C43" s="769"/>
      <c r="D43" s="392"/>
      <c r="E43" s="392"/>
      <c r="F43" s="775"/>
      <c r="G43" s="776"/>
      <c r="H43" s="778"/>
      <c r="I43" s="392"/>
      <c r="K43" s="578"/>
      <c r="L43" s="5"/>
      <c r="M43" s="560"/>
    </row>
    <row r="44" spans="1:12" ht="25.5" customHeight="1">
      <c r="A44" s="769"/>
      <c r="B44" s="769"/>
      <c r="C44" s="769" t="s">
        <v>354</v>
      </c>
      <c r="D44" s="392"/>
      <c r="E44" s="392"/>
      <c r="F44" s="777">
        <v>19</v>
      </c>
      <c r="G44" s="778">
        <v>11</v>
      </c>
      <c r="H44" s="778">
        <v>47</v>
      </c>
      <c r="I44" s="392"/>
      <c r="K44" s="578"/>
      <c r="L44" s="578"/>
    </row>
    <row r="45" spans="1:12" ht="25.5" customHeight="1">
      <c r="A45" s="769"/>
      <c r="B45" s="769"/>
      <c r="C45" s="769" t="s">
        <v>504</v>
      </c>
      <c r="D45" s="392"/>
      <c r="E45" s="392"/>
      <c r="F45" s="585">
        <v>0</v>
      </c>
      <c r="G45" s="603">
        <v>0</v>
      </c>
      <c r="H45" s="778">
        <v>-2</v>
      </c>
      <c r="I45" s="392"/>
      <c r="K45" s="578"/>
      <c r="L45" s="578"/>
    </row>
    <row r="46" spans="1:12" ht="25.5" customHeight="1">
      <c r="A46" s="769"/>
      <c r="B46" s="769" t="s">
        <v>596</v>
      </c>
      <c r="C46" s="769"/>
      <c r="D46" s="392"/>
      <c r="E46" s="392"/>
      <c r="F46" s="935">
        <v>0</v>
      </c>
      <c r="G46" s="603">
        <v>0</v>
      </c>
      <c r="H46" s="603">
        <v>0</v>
      </c>
      <c r="I46" s="392"/>
      <c r="K46" s="578"/>
      <c r="L46" s="578"/>
    </row>
    <row r="47" spans="1:12" ht="25.5" customHeight="1">
      <c r="A47" s="522"/>
      <c r="B47" s="522" t="s">
        <v>508</v>
      </c>
      <c r="C47" s="522"/>
      <c r="D47" s="454"/>
      <c r="E47" s="454"/>
      <c r="F47" s="780">
        <v>19</v>
      </c>
      <c r="G47" s="781">
        <v>11</v>
      </c>
      <c r="H47" s="781">
        <v>45</v>
      </c>
      <c r="I47" s="454"/>
      <c r="K47" s="578"/>
      <c r="L47" s="578"/>
    </row>
    <row r="48" spans="1:12" ht="25.5" customHeight="1" thickBot="1">
      <c r="A48" s="772" t="s">
        <v>101</v>
      </c>
      <c r="B48" s="772"/>
      <c r="C48" s="772"/>
      <c r="D48" s="433"/>
      <c r="E48" s="433"/>
      <c r="F48" s="782">
        <f>F47+F41</f>
        <v>241</v>
      </c>
      <c r="G48" s="783">
        <v>-34</v>
      </c>
      <c r="H48" s="785">
        <v>-105</v>
      </c>
      <c r="I48" s="433"/>
      <c r="K48" s="578"/>
      <c r="L48" s="578"/>
    </row>
    <row r="49" spans="2:12" ht="25.5" customHeight="1">
      <c r="B49" s="392"/>
      <c r="C49" s="392"/>
      <c r="D49" s="392"/>
      <c r="E49" s="392"/>
      <c r="H49" s="392"/>
      <c r="I49" s="392"/>
      <c r="J49" s="392"/>
      <c r="K49" s="578"/>
      <c r="L49" s="398"/>
    </row>
    <row r="50" spans="1:12" ht="33.75" customHeight="1">
      <c r="A50" s="1121" t="s">
        <v>559</v>
      </c>
      <c r="B50" s="1054"/>
      <c r="C50" s="1054"/>
      <c r="D50" s="1054"/>
      <c r="E50" s="1054"/>
      <c r="F50" s="1054"/>
      <c r="G50" s="1054"/>
      <c r="H50" s="1054"/>
      <c r="I50" s="765"/>
      <c r="J50" s="765"/>
      <c r="K50" s="929"/>
      <c r="L50" s="929"/>
    </row>
    <row r="51" spans="11:12" ht="25.5" customHeight="1">
      <c r="K51" s="578"/>
      <c r="L51" s="578"/>
    </row>
    <row r="52" spans="11:12" ht="25.5" customHeight="1">
      <c r="K52" s="578"/>
      <c r="L52" s="578"/>
    </row>
    <row r="53" spans="11:12" ht="25.5" customHeight="1">
      <c r="K53" s="578"/>
      <c r="L53" s="578"/>
    </row>
    <row r="54" spans="11:12" ht="25.5" customHeight="1">
      <c r="K54" s="578"/>
      <c r="L54" s="578"/>
    </row>
    <row r="55" spans="11:12" ht="25.5" customHeight="1">
      <c r="K55" s="578"/>
      <c r="L55" s="578"/>
    </row>
  </sheetData>
  <mergeCells count="11">
    <mergeCell ref="B18:H18"/>
    <mergeCell ref="B21:H21"/>
    <mergeCell ref="B20:H20"/>
    <mergeCell ref="B8:H8"/>
    <mergeCell ref="B10:H10"/>
    <mergeCell ref="B12:H12"/>
    <mergeCell ref="B14:H14"/>
    <mergeCell ref="B23:H23"/>
    <mergeCell ref="B27:H27"/>
    <mergeCell ref="A31:H31"/>
    <mergeCell ref="A50:H50"/>
  </mergeCells>
  <printOptions/>
  <pageMargins left="0.984251968503937" right="0.3937007874015748" top="0.5511811023622047" bottom="0.3937007874015748" header="0.5511811023622047" footer="0.5118110236220472"/>
  <pageSetup fitToHeight="1" fitToWidth="1" horizontalDpi="600" verticalDpi="600" orientation="portrait" paperSize="9" scale="51" r:id="rId1"/>
</worksheet>
</file>

<file path=xl/worksheets/sheet16.xml><?xml version="1.0" encoding="utf-8"?>
<worksheet xmlns="http://schemas.openxmlformats.org/spreadsheetml/2006/main" xmlns:r="http://schemas.openxmlformats.org/officeDocument/2006/relationships">
  <dimension ref="A1:X174"/>
  <sheetViews>
    <sheetView showGridLines="0" view="pageBreakPreview" zoomScale="75" zoomScaleSheetLayoutView="75" workbookViewId="0" topLeftCell="A1">
      <selection activeCell="A38" sqref="A38"/>
    </sheetView>
  </sheetViews>
  <sheetFormatPr defaultColWidth="9.00390625" defaultRowHeight="14.25"/>
  <cols>
    <col min="1" max="1" width="23.125" style="142" customWidth="1"/>
    <col min="2" max="2" width="19.125" style="142" customWidth="1"/>
    <col min="3" max="3" width="12.125" style="142" customWidth="1"/>
    <col min="4" max="4" width="11.00390625" style="142" customWidth="1"/>
    <col min="5" max="6" width="8.75390625" style="142" customWidth="1"/>
    <col min="7" max="7" width="9.75390625" style="142" customWidth="1"/>
    <col min="8" max="8" width="9.00390625" style="142" customWidth="1"/>
    <col min="9" max="9" width="12.50390625" style="142" customWidth="1"/>
    <col min="10" max="10" width="10.75390625" style="142" customWidth="1"/>
    <col min="11" max="11" width="11.75390625" style="142" customWidth="1"/>
    <col min="12" max="12" width="12.625" style="142" customWidth="1"/>
    <col min="13" max="13" width="11.375" style="142" customWidth="1"/>
    <col min="14" max="16384" width="12.00390625" style="142" customWidth="1"/>
  </cols>
  <sheetData>
    <row r="1" ht="22.5">
      <c r="A1" s="8" t="s">
        <v>211</v>
      </c>
    </row>
    <row r="2" ht="17.25">
      <c r="A2" s="3"/>
    </row>
    <row r="3" ht="17.25">
      <c r="A3" s="4" t="s">
        <v>268</v>
      </c>
    </row>
    <row r="4" ht="12.75">
      <c r="A4" s="143"/>
    </row>
    <row r="5" spans="1:13" ht="48" customHeight="1">
      <c r="A5" s="1039" t="s">
        <v>83</v>
      </c>
      <c r="B5" s="1039"/>
      <c r="C5" s="1039"/>
      <c r="D5" s="1039"/>
      <c r="E5" s="1039"/>
      <c r="F5" s="1039"/>
      <c r="G5" s="1039"/>
      <c r="H5" s="1039"/>
      <c r="I5" s="1039"/>
      <c r="J5" s="1039"/>
      <c r="K5" s="1039"/>
      <c r="L5" s="1039"/>
      <c r="M5" s="1039"/>
    </row>
    <row r="6" spans="1:13" ht="12" customHeight="1">
      <c r="A6" s="144"/>
      <c r="B6" s="144"/>
      <c r="C6" s="144"/>
      <c r="D6" s="144"/>
      <c r="E6" s="144"/>
      <c r="F6" s="144"/>
      <c r="G6" s="144"/>
      <c r="H6" s="144"/>
      <c r="I6" s="144"/>
      <c r="J6" s="144"/>
      <c r="K6" s="144"/>
      <c r="L6" s="144"/>
      <c r="M6" s="144"/>
    </row>
    <row r="7" spans="1:13" ht="33.75" customHeight="1">
      <c r="A7" s="1039" t="s">
        <v>269</v>
      </c>
      <c r="B7" s="1039"/>
      <c r="C7" s="1039"/>
      <c r="D7" s="1039"/>
      <c r="E7" s="1039"/>
      <c r="F7" s="1039"/>
      <c r="G7" s="1039"/>
      <c r="H7" s="1039"/>
      <c r="I7" s="1039"/>
      <c r="J7" s="1039"/>
      <c r="K7" s="1039"/>
      <c r="L7" s="1039"/>
      <c r="M7" s="1039"/>
    </row>
    <row r="8" spans="1:13" ht="12" customHeight="1">
      <c r="A8" s="141"/>
      <c r="B8" s="141"/>
      <c r="C8" s="141"/>
      <c r="D8" s="141"/>
      <c r="E8" s="141"/>
      <c r="F8" s="141"/>
      <c r="G8" s="141"/>
      <c r="H8" s="141"/>
      <c r="I8" s="141"/>
      <c r="J8" s="141"/>
      <c r="K8" s="141"/>
      <c r="L8" s="141"/>
      <c r="M8" s="141"/>
    </row>
    <row r="9" spans="1:13" ht="75" customHeight="1">
      <c r="A9" s="1039" t="s">
        <v>84</v>
      </c>
      <c r="B9" s="1039"/>
      <c r="C9" s="1039"/>
      <c r="D9" s="1039"/>
      <c r="E9" s="1039"/>
      <c r="F9" s="1039"/>
      <c r="G9" s="1039"/>
      <c r="H9" s="1039"/>
      <c r="I9" s="1039"/>
      <c r="J9" s="1039"/>
      <c r="K9" s="1039"/>
      <c r="L9" s="1039"/>
      <c r="M9" s="1039"/>
    </row>
    <row r="10" spans="1:13" ht="10.5" customHeight="1">
      <c r="A10" s="141"/>
      <c r="B10" s="141"/>
      <c r="C10" s="141"/>
      <c r="D10" s="141"/>
      <c r="E10" s="141"/>
      <c r="F10" s="141"/>
      <c r="G10" s="141"/>
      <c r="H10" s="141"/>
      <c r="I10" s="141"/>
      <c r="J10" s="141"/>
      <c r="K10" s="141"/>
      <c r="L10" s="141"/>
      <c r="M10" s="141"/>
    </row>
    <row r="11" spans="1:13" ht="65.25" customHeight="1">
      <c r="A11" s="1039" t="s">
        <v>369</v>
      </c>
      <c r="B11" s="1039"/>
      <c r="C11" s="1039"/>
      <c r="D11" s="1039"/>
      <c r="E11" s="1039"/>
      <c r="F11" s="1039"/>
      <c r="G11" s="1039"/>
      <c r="H11" s="1039"/>
      <c r="I11" s="1039"/>
      <c r="J11" s="1039"/>
      <c r="K11" s="1039"/>
      <c r="L11" s="1039"/>
      <c r="M11" s="1039"/>
    </row>
    <row r="12" spans="1:13" ht="9" customHeight="1">
      <c r="A12" s="144"/>
      <c r="B12" s="144"/>
      <c r="C12" s="144"/>
      <c r="D12" s="144"/>
      <c r="E12" s="144"/>
      <c r="F12" s="144"/>
      <c r="G12" s="144"/>
      <c r="H12" s="144"/>
      <c r="I12" s="144"/>
      <c r="J12" s="144"/>
      <c r="K12" s="144"/>
      <c r="L12" s="144"/>
      <c r="M12" s="144"/>
    </row>
    <row r="13" spans="1:13" ht="15">
      <c r="A13" s="144" t="s">
        <v>270</v>
      </c>
      <c r="B13" s="144"/>
      <c r="C13" s="144"/>
      <c r="D13" s="144"/>
      <c r="E13" s="144"/>
      <c r="F13" s="144"/>
      <c r="G13" s="144"/>
      <c r="H13" s="144"/>
      <c r="I13" s="144"/>
      <c r="J13" s="144"/>
      <c r="K13" s="144"/>
      <c r="L13" s="144"/>
      <c r="M13" s="144"/>
    </row>
    <row r="14" spans="1:13" ht="11.25" customHeight="1">
      <c r="A14" s="144"/>
      <c r="B14" s="144"/>
      <c r="C14" s="144"/>
      <c r="D14" s="144"/>
      <c r="E14" s="144"/>
      <c r="F14" s="144"/>
      <c r="G14" s="144"/>
      <c r="H14" s="144"/>
      <c r="I14" s="144"/>
      <c r="J14" s="144"/>
      <c r="K14" s="144"/>
      <c r="L14" s="144"/>
      <c r="M14" s="144"/>
    </row>
    <row r="15" spans="1:13" ht="56.25" customHeight="1">
      <c r="A15" s="1039" t="s">
        <v>600</v>
      </c>
      <c r="B15" s="1039"/>
      <c r="C15" s="1039"/>
      <c r="D15" s="1039"/>
      <c r="E15" s="1039"/>
      <c r="F15" s="1039"/>
      <c r="G15" s="1039"/>
      <c r="H15" s="1039"/>
      <c r="I15" s="1039"/>
      <c r="J15" s="1039"/>
      <c r="K15" s="1039"/>
      <c r="L15" s="1039"/>
      <c r="M15" s="1039"/>
    </row>
    <row r="16" spans="1:13" ht="15">
      <c r="A16" s="144"/>
      <c r="B16" s="144"/>
      <c r="C16" s="144"/>
      <c r="D16" s="144"/>
      <c r="E16" s="144"/>
      <c r="F16" s="144"/>
      <c r="G16" s="144"/>
      <c r="H16" s="144"/>
      <c r="I16" s="144"/>
      <c r="J16" s="144"/>
      <c r="K16" s="144"/>
      <c r="L16" s="144"/>
      <c r="M16" s="144"/>
    </row>
    <row r="17" spans="1:13" ht="15">
      <c r="A17" s="127" t="s">
        <v>271</v>
      </c>
      <c r="B17" s="144"/>
      <c r="C17" s="144"/>
      <c r="D17" s="144"/>
      <c r="E17" s="144"/>
      <c r="F17" s="144"/>
      <c r="G17" s="144"/>
      <c r="H17" s="144"/>
      <c r="I17" s="144"/>
      <c r="J17" s="144"/>
      <c r="K17" s="144"/>
      <c r="L17" s="144"/>
      <c r="M17" s="144"/>
    </row>
    <row r="18" spans="1:13" ht="15">
      <c r="A18" s="145"/>
      <c r="B18" s="144"/>
      <c r="C18" s="144"/>
      <c r="D18" s="144"/>
      <c r="E18" s="144"/>
      <c r="F18" s="144"/>
      <c r="G18" s="144"/>
      <c r="H18" s="144"/>
      <c r="I18" s="144"/>
      <c r="J18" s="144"/>
      <c r="K18" s="144"/>
      <c r="L18" s="144"/>
      <c r="M18" s="144"/>
    </row>
    <row r="19" spans="1:14" ht="17.25">
      <c r="A19" s="1076" t="s">
        <v>272</v>
      </c>
      <c r="B19" s="1076"/>
      <c r="C19" s="1076"/>
      <c r="D19" s="1076"/>
      <c r="E19" s="1076"/>
      <c r="F19" s="1076"/>
      <c r="G19" s="1076"/>
      <c r="H19" s="1076"/>
      <c r="I19" s="1077"/>
      <c r="J19" s="1077"/>
      <c r="K19" s="1077"/>
      <c r="L19" s="1077"/>
      <c r="M19" s="1077"/>
      <c r="N19" s="1077"/>
    </row>
    <row r="20" spans="1:13" ht="59.25" customHeight="1">
      <c r="A20" s="1039" t="s">
        <v>493</v>
      </c>
      <c r="B20" s="1039"/>
      <c r="C20" s="1039"/>
      <c r="D20" s="1039"/>
      <c r="E20" s="1039"/>
      <c r="F20" s="1039"/>
      <c r="G20" s="1039"/>
      <c r="H20" s="1039"/>
      <c r="I20" s="1039"/>
      <c r="J20" s="1039"/>
      <c r="K20" s="1039"/>
      <c r="L20" s="1039"/>
      <c r="M20" s="1039"/>
    </row>
    <row r="21" spans="1:13" ht="15">
      <c r="A21" s="144"/>
      <c r="B21" s="144"/>
      <c r="C21" s="144"/>
      <c r="D21" s="144"/>
      <c r="E21" s="144"/>
      <c r="F21" s="144"/>
      <c r="G21" s="144"/>
      <c r="H21" s="144"/>
      <c r="I21" s="144"/>
      <c r="J21" s="144"/>
      <c r="K21" s="144"/>
      <c r="L21" s="144"/>
      <c r="M21" s="144"/>
    </row>
    <row r="22" spans="1:13" ht="48" customHeight="1">
      <c r="A22" s="1039" t="s">
        <v>334</v>
      </c>
      <c r="B22" s="1039"/>
      <c r="C22" s="1039"/>
      <c r="D22" s="1039"/>
      <c r="E22" s="1039"/>
      <c r="F22" s="1039"/>
      <c r="G22" s="1039"/>
      <c r="H22" s="1039"/>
      <c r="I22" s="1039"/>
      <c r="J22" s="1039"/>
      <c r="K22" s="1039"/>
      <c r="L22" s="1039"/>
      <c r="M22" s="1039"/>
    </row>
    <row r="23" spans="1:13" ht="15">
      <c r="A23" s="144"/>
      <c r="B23" s="144"/>
      <c r="C23" s="144"/>
      <c r="D23" s="144"/>
      <c r="E23" s="144"/>
      <c r="F23" s="144"/>
      <c r="G23" s="144"/>
      <c r="H23" s="144"/>
      <c r="I23" s="144"/>
      <c r="J23" s="144"/>
      <c r="K23" s="144"/>
      <c r="L23" s="144"/>
      <c r="M23" s="144"/>
    </row>
    <row r="24" spans="1:13" ht="83.25" customHeight="1">
      <c r="A24" s="1039" t="s">
        <v>715</v>
      </c>
      <c r="B24" s="1039"/>
      <c r="C24" s="1039"/>
      <c r="D24" s="1039"/>
      <c r="E24" s="1039"/>
      <c r="F24" s="1039"/>
      <c r="G24" s="1039"/>
      <c r="H24" s="1039"/>
      <c r="I24" s="1039"/>
      <c r="J24" s="1039"/>
      <c r="K24" s="1039"/>
      <c r="L24" s="1039"/>
      <c r="M24" s="1039"/>
    </row>
    <row r="25" spans="1:13" ht="9" customHeight="1">
      <c r="A25" s="144"/>
      <c r="B25" s="144"/>
      <c r="C25" s="144"/>
      <c r="D25" s="144"/>
      <c r="E25" s="144"/>
      <c r="F25" s="144"/>
      <c r="G25" s="144"/>
      <c r="H25" s="144"/>
      <c r="I25" s="144"/>
      <c r="J25" s="144"/>
      <c r="K25" s="144"/>
      <c r="L25" s="144"/>
      <c r="M25" s="144"/>
    </row>
    <row r="26" spans="1:13" ht="16.5" customHeight="1">
      <c r="A26" s="1039" t="s">
        <v>278</v>
      </c>
      <c r="B26" s="1039"/>
      <c r="C26" s="1039"/>
      <c r="D26" s="1039"/>
      <c r="E26" s="1039"/>
      <c r="F26" s="1039"/>
      <c r="G26" s="1039"/>
      <c r="H26" s="1039"/>
      <c r="I26" s="1039"/>
      <c r="J26" s="1039"/>
      <c r="K26" s="1039"/>
      <c r="L26" s="1039"/>
      <c r="M26" s="1039"/>
    </row>
    <row r="27" spans="1:13" ht="15">
      <c r="A27" s="144"/>
      <c r="B27" s="144"/>
      <c r="C27" s="144"/>
      <c r="D27" s="144"/>
      <c r="E27" s="144"/>
      <c r="F27" s="144"/>
      <c r="G27" s="144"/>
      <c r="H27" s="144"/>
      <c r="I27" s="144"/>
      <c r="J27" s="144"/>
      <c r="K27" s="144"/>
      <c r="L27" s="144"/>
      <c r="M27" s="144"/>
    </row>
    <row r="28" spans="1:13" ht="15">
      <c r="A28" s="144" t="s">
        <v>279</v>
      </c>
      <c r="B28" s="144"/>
      <c r="C28" s="144"/>
      <c r="D28" s="144"/>
      <c r="E28" s="144"/>
      <c r="F28" s="144"/>
      <c r="G28" s="144"/>
      <c r="H28" s="144"/>
      <c r="I28" s="144"/>
      <c r="J28" s="144"/>
      <c r="K28" s="144"/>
      <c r="L28" s="144"/>
      <c r="M28" s="144"/>
    </row>
    <row r="29" spans="1:13" ht="15">
      <c r="A29" s="144"/>
      <c r="B29" s="144"/>
      <c r="C29" s="144"/>
      <c r="D29" s="144"/>
      <c r="E29" s="144"/>
      <c r="F29" s="144"/>
      <c r="G29" s="144"/>
      <c r="H29" s="144"/>
      <c r="I29" s="146"/>
      <c r="J29" s="147"/>
      <c r="K29" s="146" t="s">
        <v>280</v>
      </c>
      <c r="L29" s="147" t="s">
        <v>280</v>
      </c>
      <c r="M29" s="148" t="s">
        <v>281</v>
      </c>
    </row>
    <row r="30" spans="1:13" s="152" customFormat="1" ht="15">
      <c r="A30" s="149"/>
      <c r="B30" s="149"/>
      <c r="C30" s="149"/>
      <c r="D30" s="149"/>
      <c r="E30" s="149"/>
      <c r="F30" s="149"/>
      <c r="G30" s="149"/>
      <c r="H30" s="149"/>
      <c r="I30" s="150"/>
      <c r="J30" s="149"/>
      <c r="K30" s="150" t="s">
        <v>282</v>
      </c>
      <c r="L30" s="151" t="s">
        <v>283</v>
      </c>
      <c r="M30" s="151" t="s">
        <v>283</v>
      </c>
    </row>
    <row r="31" spans="1:13" s="152" customFormat="1" ht="15">
      <c r="A31" s="153"/>
      <c r="B31" s="153"/>
      <c r="C31" s="153"/>
      <c r="D31" s="153"/>
      <c r="E31" s="153"/>
      <c r="F31" s="153"/>
      <c r="G31" s="153"/>
      <c r="H31" s="153"/>
      <c r="I31" s="154"/>
      <c r="J31" s="153"/>
      <c r="K31" s="154" t="s">
        <v>284</v>
      </c>
      <c r="L31" s="155" t="s">
        <v>284</v>
      </c>
      <c r="M31" s="155" t="s">
        <v>284</v>
      </c>
    </row>
    <row r="32" spans="1:13" ht="15">
      <c r="A32" s="156" t="s">
        <v>304</v>
      </c>
      <c r="B32" s="144"/>
      <c r="C32" s="144"/>
      <c r="D32" s="144"/>
      <c r="E32" s="144"/>
      <c r="F32" s="144"/>
      <c r="G32" s="144"/>
      <c r="H32" s="144"/>
      <c r="I32" s="156"/>
      <c r="J32" s="144"/>
      <c r="K32" s="144"/>
      <c r="L32" s="144"/>
      <c r="M32" s="144"/>
    </row>
    <row r="33" spans="1:13" ht="15">
      <c r="A33" s="144" t="s">
        <v>285</v>
      </c>
      <c r="B33" s="144"/>
      <c r="C33" s="144"/>
      <c r="D33" s="144"/>
      <c r="E33" s="144"/>
      <c r="F33" s="144"/>
      <c r="G33" s="144"/>
      <c r="H33" s="144"/>
      <c r="I33" s="156"/>
      <c r="J33" s="144"/>
      <c r="K33" s="144"/>
      <c r="L33" s="144"/>
      <c r="M33" s="144"/>
    </row>
    <row r="34" spans="1:13" ht="15">
      <c r="A34" s="157" t="s">
        <v>226</v>
      </c>
      <c r="B34" s="144"/>
      <c r="C34" s="144"/>
      <c r="D34" s="144"/>
      <c r="E34" s="144"/>
      <c r="F34" s="144"/>
      <c r="G34" s="144"/>
      <c r="H34" s="144"/>
      <c r="I34" s="156"/>
      <c r="J34" s="144"/>
      <c r="K34" s="144"/>
      <c r="L34" s="144">
        <v>7.4</v>
      </c>
      <c r="M34" s="158">
        <v>7.55</v>
      </c>
    </row>
    <row r="35" spans="1:13" ht="15">
      <c r="A35" s="157" t="s">
        <v>286</v>
      </c>
      <c r="B35" s="144"/>
      <c r="C35" s="144"/>
      <c r="D35" s="144"/>
      <c r="E35" s="144"/>
      <c r="F35" s="144"/>
      <c r="G35" s="144"/>
      <c r="H35" s="144"/>
      <c r="I35" s="156"/>
      <c r="J35" s="144"/>
      <c r="K35" s="144"/>
      <c r="L35" s="144">
        <v>6.9</v>
      </c>
      <c r="M35" s="158">
        <v>7.7</v>
      </c>
    </row>
    <row r="36" spans="1:13" ht="15">
      <c r="A36" s="144" t="s">
        <v>0</v>
      </c>
      <c r="B36" s="144"/>
      <c r="C36" s="144"/>
      <c r="D36" s="144"/>
      <c r="E36" s="144"/>
      <c r="F36" s="144"/>
      <c r="G36" s="144"/>
      <c r="H36" s="144"/>
      <c r="I36" s="156"/>
      <c r="J36" s="144"/>
      <c r="K36" s="144"/>
      <c r="L36" s="144"/>
      <c r="M36" s="158"/>
    </row>
    <row r="37" spans="1:13" ht="15">
      <c r="A37" s="157" t="s">
        <v>1</v>
      </c>
      <c r="B37" s="144"/>
      <c r="C37" s="144"/>
      <c r="D37" s="144"/>
      <c r="E37" s="144"/>
      <c r="F37" s="144"/>
      <c r="G37" s="144"/>
      <c r="H37" s="144"/>
      <c r="I37" s="156"/>
      <c r="J37" s="144"/>
      <c r="K37" s="144"/>
      <c r="L37" s="144">
        <v>7.2</v>
      </c>
      <c r="M37" s="158">
        <v>8.1</v>
      </c>
    </row>
    <row r="38" spans="1:13" ht="15">
      <c r="A38" s="157" t="s">
        <v>2</v>
      </c>
      <c r="B38" s="144"/>
      <c r="C38" s="144"/>
      <c r="D38" s="144"/>
      <c r="E38" s="144"/>
      <c r="F38" s="144"/>
      <c r="G38" s="144"/>
      <c r="H38" s="144"/>
      <c r="I38" s="159"/>
      <c r="J38" s="144"/>
      <c r="K38" s="158"/>
      <c r="L38" s="158" t="s">
        <v>3</v>
      </c>
      <c r="M38" s="158" t="s">
        <v>4</v>
      </c>
    </row>
    <row r="39" spans="1:13" ht="15">
      <c r="A39" s="157" t="s">
        <v>5</v>
      </c>
      <c r="B39" s="144"/>
      <c r="C39" s="144"/>
      <c r="D39" s="144"/>
      <c r="E39" s="144"/>
      <c r="F39" s="144"/>
      <c r="G39" s="144"/>
      <c r="H39" s="144"/>
      <c r="I39" s="156"/>
      <c r="J39" s="144"/>
      <c r="K39" s="144"/>
      <c r="L39" s="144">
        <v>6.5</v>
      </c>
      <c r="M39" s="158">
        <v>6.4</v>
      </c>
    </row>
    <row r="40" spans="1:13" ht="15">
      <c r="A40" s="157" t="s">
        <v>6</v>
      </c>
      <c r="B40" s="144"/>
      <c r="C40" s="144"/>
      <c r="D40" s="144"/>
      <c r="E40" s="144"/>
      <c r="F40" s="144"/>
      <c r="G40" s="144"/>
      <c r="H40" s="144"/>
      <c r="I40" s="156"/>
      <c r="J40" s="144"/>
      <c r="K40" s="144"/>
      <c r="L40" s="144">
        <v>4.2</v>
      </c>
      <c r="M40" s="158">
        <v>4.1</v>
      </c>
    </row>
    <row r="41" spans="1:13" ht="15">
      <c r="A41" s="157" t="s">
        <v>7</v>
      </c>
      <c r="B41" s="144"/>
      <c r="C41" s="144"/>
      <c r="D41" s="144"/>
      <c r="E41" s="144"/>
      <c r="F41" s="144"/>
      <c r="G41" s="144"/>
      <c r="H41" s="144"/>
      <c r="I41" s="156"/>
      <c r="J41" s="144"/>
      <c r="K41" s="144"/>
      <c r="L41" s="144">
        <v>5.1</v>
      </c>
      <c r="M41" s="158">
        <v>4.9</v>
      </c>
    </row>
    <row r="42" spans="1:13" ht="15">
      <c r="A42" s="157" t="s">
        <v>8</v>
      </c>
      <c r="B42" s="144"/>
      <c r="C42" s="144"/>
      <c r="D42" s="144"/>
      <c r="E42" s="144"/>
      <c r="F42" s="144"/>
      <c r="G42" s="144"/>
      <c r="H42" s="144"/>
      <c r="I42" s="156"/>
      <c r="J42" s="144"/>
      <c r="K42" s="144"/>
      <c r="L42" s="144">
        <v>2.8</v>
      </c>
      <c r="M42" s="158">
        <v>2.9</v>
      </c>
    </row>
    <row r="43" spans="1:13" ht="15">
      <c r="A43" s="144" t="s">
        <v>9</v>
      </c>
      <c r="B43" s="144"/>
      <c r="C43" s="144"/>
      <c r="D43" s="144"/>
      <c r="E43" s="144"/>
      <c r="F43" s="144"/>
      <c r="G43" s="144"/>
      <c r="H43" s="144"/>
      <c r="I43" s="156"/>
      <c r="J43" s="144"/>
      <c r="K43" s="144"/>
      <c r="L43" s="144"/>
      <c r="M43" s="158"/>
    </row>
    <row r="44" spans="1:13" ht="15">
      <c r="A44" s="157" t="s">
        <v>10</v>
      </c>
      <c r="B44" s="144"/>
      <c r="C44" s="144"/>
      <c r="D44" s="144"/>
      <c r="E44" s="144"/>
      <c r="F44" s="144"/>
      <c r="G44" s="144"/>
      <c r="H44" s="144"/>
      <c r="I44" s="156"/>
      <c r="J44" s="144"/>
      <c r="K44" s="144"/>
      <c r="L44" s="144">
        <v>6.6</v>
      </c>
      <c r="M44" s="158">
        <v>7.1</v>
      </c>
    </row>
    <row r="45" spans="1:13" ht="15">
      <c r="A45" s="157" t="s">
        <v>11</v>
      </c>
      <c r="B45" s="144"/>
      <c r="C45" s="144"/>
      <c r="D45" s="144"/>
      <c r="E45" s="144"/>
      <c r="F45" s="144"/>
      <c r="G45" s="144"/>
      <c r="H45" s="144"/>
      <c r="I45" s="156"/>
      <c r="J45" s="144"/>
      <c r="K45" s="144"/>
      <c r="L45" s="144">
        <v>5.8</v>
      </c>
      <c r="M45" s="158">
        <v>6.3</v>
      </c>
    </row>
    <row r="46" spans="1:13" s="163" customFormat="1" ht="19.5" customHeight="1">
      <c r="A46" s="160" t="s">
        <v>12</v>
      </c>
      <c r="B46" s="161"/>
      <c r="C46" s="161"/>
      <c r="D46" s="161"/>
      <c r="E46" s="161"/>
      <c r="F46" s="161"/>
      <c r="G46" s="161"/>
      <c r="H46" s="161"/>
      <c r="I46" s="160"/>
      <c r="J46" s="161"/>
      <c r="K46" s="161"/>
      <c r="L46" s="161"/>
      <c r="M46" s="162"/>
    </row>
    <row r="47" spans="1:13" ht="15">
      <c r="A47" s="144" t="s">
        <v>285</v>
      </c>
      <c r="B47" s="144"/>
      <c r="C47" s="144"/>
      <c r="D47" s="144"/>
      <c r="E47" s="144"/>
      <c r="F47" s="144"/>
      <c r="G47" s="144"/>
      <c r="H47" s="144"/>
      <c r="I47" s="156"/>
      <c r="J47" s="144"/>
      <c r="K47" s="144"/>
      <c r="L47" s="144"/>
      <c r="M47" s="158"/>
    </row>
    <row r="48" spans="1:13" ht="15">
      <c r="A48" s="157" t="s">
        <v>226</v>
      </c>
      <c r="B48" s="144"/>
      <c r="C48" s="144"/>
      <c r="D48" s="144"/>
      <c r="E48" s="144"/>
      <c r="F48" s="144"/>
      <c r="G48" s="144"/>
      <c r="H48" s="144"/>
      <c r="I48" s="156"/>
      <c r="J48" s="144"/>
      <c r="K48" s="144"/>
      <c r="L48" s="144">
        <v>5.8</v>
      </c>
      <c r="M48" s="158">
        <v>6.9</v>
      </c>
    </row>
    <row r="49" spans="1:13" ht="15">
      <c r="A49" s="157" t="s">
        <v>286</v>
      </c>
      <c r="B49" s="144"/>
      <c r="C49" s="144"/>
      <c r="D49" s="144"/>
      <c r="E49" s="144"/>
      <c r="F49" s="144"/>
      <c r="G49" s="144"/>
      <c r="H49" s="144"/>
      <c r="I49" s="156"/>
      <c r="J49" s="144"/>
      <c r="K49" s="144"/>
      <c r="L49" s="144">
        <v>5.3</v>
      </c>
      <c r="M49" s="158">
        <v>6.1</v>
      </c>
    </row>
    <row r="50" spans="1:13" ht="15">
      <c r="A50" s="164" t="s">
        <v>13</v>
      </c>
      <c r="B50" s="144"/>
      <c r="C50" s="144"/>
      <c r="D50" s="144"/>
      <c r="E50" s="144"/>
      <c r="F50" s="144"/>
      <c r="G50" s="144"/>
      <c r="H50" s="144"/>
      <c r="I50" s="156"/>
      <c r="J50" s="144"/>
      <c r="K50" s="144"/>
      <c r="L50" s="144"/>
      <c r="M50" s="158"/>
    </row>
    <row r="51" spans="1:13" ht="15">
      <c r="A51" s="157" t="s">
        <v>14</v>
      </c>
      <c r="B51" s="144"/>
      <c r="C51" s="144"/>
      <c r="D51" s="144"/>
      <c r="E51" s="144"/>
      <c r="F51" s="144"/>
      <c r="G51" s="144"/>
      <c r="H51" s="144"/>
      <c r="I51" s="156"/>
      <c r="J51" s="144"/>
      <c r="K51" s="144"/>
      <c r="L51" s="144">
        <v>1.75</v>
      </c>
      <c r="M51" s="158">
        <v>1.75</v>
      </c>
    </row>
    <row r="52" spans="1:13" ht="15">
      <c r="A52" s="144" t="s">
        <v>15</v>
      </c>
      <c r="B52" s="144"/>
      <c r="C52" s="144"/>
      <c r="D52" s="144"/>
      <c r="E52" s="144"/>
      <c r="F52" s="144"/>
      <c r="G52" s="144"/>
      <c r="H52" s="144"/>
      <c r="I52" s="165"/>
      <c r="J52" s="144"/>
      <c r="K52" s="166"/>
      <c r="L52" s="166">
        <v>4</v>
      </c>
      <c r="M52" s="158">
        <v>4.4</v>
      </c>
    </row>
    <row r="53" spans="1:13" ht="15">
      <c r="A53" s="144" t="s">
        <v>16</v>
      </c>
      <c r="B53" s="144"/>
      <c r="C53" s="144"/>
      <c r="D53" s="144"/>
      <c r="E53" s="144"/>
      <c r="F53" s="144"/>
      <c r="G53" s="144"/>
      <c r="H53" s="144"/>
      <c r="I53" s="165"/>
      <c r="J53" s="144"/>
      <c r="K53" s="166"/>
      <c r="L53" s="166">
        <v>7</v>
      </c>
      <c r="M53" s="158">
        <v>8.4</v>
      </c>
    </row>
    <row r="54" spans="1:13" ht="15">
      <c r="A54" s="167" t="s">
        <v>8</v>
      </c>
      <c r="B54" s="167"/>
      <c r="C54" s="167"/>
      <c r="D54" s="167"/>
      <c r="E54" s="167"/>
      <c r="F54" s="167"/>
      <c r="G54" s="167"/>
      <c r="H54" s="167"/>
      <c r="I54" s="168"/>
      <c r="J54" s="167"/>
      <c r="K54" s="167"/>
      <c r="L54" s="167">
        <v>2.2</v>
      </c>
      <c r="M54" s="169">
        <v>2.4</v>
      </c>
    </row>
    <row r="55" spans="1:13" ht="15">
      <c r="A55" s="170"/>
      <c r="B55" s="170"/>
      <c r="C55" s="170"/>
      <c r="D55" s="170"/>
      <c r="E55" s="170"/>
      <c r="F55" s="170"/>
      <c r="G55" s="170"/>
      <c r="H55" s="170"/>
      <c r="I55" s="170"/>
      <c r="J55" s="170"/>
      <c r="K55" s="171"/>
      <c r="L55" s="170"/>
      <c r="M55" s="172"/>
    </row>
    <row r="56" spans="1:13" ht="15">
      <c r="A56" s="156" t="s">
        <v>305</v>
      </c>
      <c r="B56" s="144"/>
      <c r="C56" s="144"/>
      <c r="D56" s="144"/>
      <c r="E56" s="144"/>
      <c r="F56" s="144"/>
      <c r="G56" s="144"/>
      <c r="H56" s="170"/>
      <c r="I56" s="170"/>
      <c r="J56" s="170"/>
      <c r="K56" s="171"/>
      <c r="L56" s="170"/>
      <c r="M56" s="172"/>
    </row>
    <row r="57" spans="1:13" ht="15">
      <c r="A57" s="149"/>
      <c r="B57" s="173"/>
      <c r="C57" s="173" t="s">
        <v>17</v>
      </c>
      <c r="D57" s="173"/>
      <c r="E57" s="173"/>
      <c r="F57" s="173"/>
      <c r="G57" s="173"/>
      <c r="H57" s="173"/>
      <c r="I57" s="173"/>
      <c r="J57" s="173"/>
      <c r="K57" s="173" t="s">
        <v>18</v>
      </c>
      <c r="L57" s="173"/>
      <c r="M57" s="173"/>
    </row>
    <row r="58" spans="1:13" ht="15">
      <c r="A58" s="149"/>
      <c r="B58" s="173" t="s">
        <v>19</v>
      </c>
      <c r="C58" s="173" t="s">
        <v>20</v>
      </c>
      <c r="D58" s="173" t="s">
        <v>21</v>
      </c>
      <c r="E58" s="173" t="s">
        <v>22</v>
      </c>
      <c r="F58" s="173" t="s">
        <v>23</v>
      </c>
      <c r="G58" s="173" t="s">
        <v>24</v>
      </c>
      <c r="H58" s="173" t="s">
        <v>25</v>
      </c>
      <c r="I58" s="173" t="s">
        <v>69</v>
      </c>
      <c r="J58" s="173" t="s">
        <v>70</v>
      </c>
      <c r="K58" s="173" t="s">
        <v>71</v>
      </c>
      <c r="L58" s="173" t="s">
        <v>72</v>
      </c>
      <c r="M58" s="173" t="s">
        <v>73</v>
      </c>
    </row>
    <row r="59" spans="1:13" ht="15">
      <c r="A59" s="149"/>
      <c r="B59" s="174" t="s">
        <v>280</v>
      </c>
      <c r="C59" s="174" t="s">
        <v>280</v>
      </c>
      <c r="D59" s="174" t="s">
        <v>280</v>
      </c>
      <c r="E59" s="174" t="s">
        <v>280</v>
      </c>
      <c r="F59" s="174" t="s">
        <v>280</v>
      </c>
      <c r="G59" s="174" t="s">
        <v>280</v>
      </c>
      <c r="H59" s="174" t="s">
        <v>280</v>
      </c>
      <c r="I59" s="174" t="s">
        <v>280</v>
      </c>
      <c r="J59" s="174" t="s">
        <v>280</v>
      </c>
      <c r="K59" s="174" t="s">
        <v>280</v>
      </c>
      <c r="L59" s="174" t="s">
        <v>280</v>
      </c>
      <c r="M59" s="174" t="s">
        <v>280</v>
      </c>
    </row>
    <row r="60" spans="1:13" ht="15">
      <c r="A60" s="149"/>
      <c r="B60" s="173">
        <v>2006</v>
      </c>
      <c r="C60" s="173">
        <v>2006</v>
      </c>
      <c r="D60" s="173">
        <v>2006</v>
      </c>
      <c r="E60" s="173">
        <v>2006</v>
      </c>
      <c r="F60" s="173">
        <v>2006</v>
      </c>
      <c r="G60" s="173">
        <v>2006</v>
      </c>
      <c r="H60" s="173">
        <v>2006</v>
      </c>
      <c r="I60" s="173">
        <v>2006</v>
      </c>
      <c r="J60" s="173">
        <v>2006</v>
      </c>
      <c r="K60" s="173">
        <v>2006</v>
      </c>
      <c r="L60" s="173">
        <v>2006</v>
      </c>
      <c r="M60" s="173">
        <v>2006</v>
      </c>
    </row>
    <row r="61" spans="1:13" ht="15">
      <c r="A61" s="153"/>
      <c r="B61" s="175" t="s">
        <v>284</v>
      </c>
      <c r="C61" s="175" t="s">
        <v>284</v>
      </c>
      <c r="D61" s="175" t="s">
        <v>284</v>
      </c>
      <c r="E61" s="175" t="s">
        <v>284</v>
      </c>
      <c r="F61" s="175" t="s">
        <v>284</v>
      </c>
      <c r="G61" s="175" t="s">
        <v>284</v>
      </c>
      <c r="H61" s="175" t="s">
        <v>284</v>
      </c>
      <c r="I61" s="175" t="s">
        <v>284</v>
      </c>
      <c r="J61" s="175" t="s">
        <v>284</v>
      </c>
      <c r="K61" s="175" t="s">
        <v>284</v>
      </c>
      <c r="L61" s="175" t="s">
        <v>284</v>
      </c>
      <c r="M61" s="175" t="s">
        <v>284</v>
      </c>
    </row>
    <row r="62" spans="1:13" ht="15">
      <c r="A62" s="144" t="s">
        <v>285</v>
      </c>
      <c r="B62" s="159"/>
      <c r="C62" s="159"/>
      <c r="D62" s="159"/>
      <c r="E62" s="159"/>
      <c r="F62" s="159"/>
      <c r="G62" s="159"/>
      <c r="H62" s="159"/>
      <c r="I62" s="159"/>
      <c r="J62" s="159"/>
      <c r="K62" s="159"/>
      <c r="L62" s="159"/>
      <c r="M62" s="159"/>
    </row>
    <row r="63" spans="1:13" ht="15">
      <c r="A63" s="157" t="s">
        <v>226</v>
      </c>
      <c r="B63" s="176"/>
      <c r="C63" s="177"/>
      <c r="D63" s="176"/>
      <c r="E63" s="177"/>
      <c r="F63" s="176"/>
      <c r="G63" s="177"/>
      <c r="H63" s="178"/>
      <c r="I63" s="177"/>
      <c r="J63" s="176"/>
      <c r="K63" s="176"/>
      <c r="L63" s="177"/>
      <c r="M63" s="177"/>
    </row>
    <row r="64" spans="1:13" ht="15">
      <c r="A64" s="157" t="s">
        <v>286</v>
      </c>
      <c r="B64" s="176"/>
      <c r="C64" s="177"/>
      <c r="D64" s="176"/>
      <c r="E64" s="177"/>
      <c r="F64" s="176"/>
      <c r="G64" s="177"/>
      <c r="H64" s="176"/>
      <c r="I64" s="177"/>
      <c r="J64" s="178"/>
      <c r="K64" s="176"/>
      <c r="L64" s="177"/>
      <c r="M64" s="177"/>
    </row>
    <row r="65" spans="1:13" ht="15">
      <c r="A65" s="144" t="s">
        <v>74</v>
      </c>
      <c r="B65" s="176"/>
      <c r="C65" s="177"/>
      <c r="D65" s="177"/>
      <c r="E65" s="177"/>
      <c r="F65" s="176"/>
      <c r="G65" s="177"/>
      <c r="H65" s="176"/>
      <c r="I65" s="177"/>
      <c r="J65" s="177"/>
      <c r="K65" s="177"/>
      <c r="L65" s="177"/>
      <c r="M65" s="177"/>
    </row>
    <row r="66" spans="1:13" ht="15">
      <c r="A66" s="157" t="s">
        <v>75</v>
      </c>
      <c r="B66" s="176"/>
      <c r="C66" s="177"/>
      <c r="D66" s="177"/>
      <c r="E66" s="177"/>
      <c r="F66" s="176"/>
      <c r="G66" s="177"/>
      <c r="H66" s="176"/>
      <c r="I66" s="177"/>
      <c r="J66" s="177"/>
      <c r="K66" s="177"/>
      <c r="L66" s="177"/>
      <c r="M66" s="177"/>
    </row>
    <row r="67" spans="1:13" ht="15">
      <c r="A67" s="167" t="s">
        <v>76</v>
      </c>
      <c r="B67" s="179"/>
      <c r="C67" s="180"/>
      <c r="D67" s="181"/>
      <c r="E67" s="180"/>
      <c r="F67" s="180"/>
      <c r="G67" s="180"/>
      <c r="H67" s="180"/>
      <c r="I67" s="181"/>
      <c r="J67" s="180"/>
      <c r="K67" s="181"/>
      <c r="L67" s="181"/>
      <c r="M67" s="181"/>
    </row>
    <row r="68" spans="1:13" ht="15">
      <c r="A68" s="144"/>
      <c r="B68" s="156"/>
      <c r="C68" s="156"/>
      <c r="D68" s="156"/>
      <c r="E68" s="156"/>
      <c r="F68" s="156"/>
      <c r="G68" s="156"/>
      <c r="H68" s="170"/>
      <c r="I68" s="170"/>
      <c r="J68" s="170"/>
      <c r="K68" s="171"/>
      <c r="L68" s="170"/>
      <c r="M68" s="172"/>
    </row>
    <row r="69" spans="1:13" ht="15">
      <c r="A69" s="156"/>
      <c r="B69" s="144"/>
      <c r="C69" s="144"/>
      <c r="D69" s="144"/>
      <c r="E69" s="144"/>
      <c r="F69" s="144"/>
      <c r="G69" s="144"/>
      <c r="H69" s="144"/>
      <c r="I69" s="144"/>
      <c r="J69" s="144"/>
      <c r="K69" s="144"/>
      <c r="L69" s="144"/>
      <c r="M69" s="144"/>
    </row>
    <row r="70" spans="1:13" s="183" customFormat="1" ht="15">
      <c r="A70" s="149"/>
      <c r="B70" s="182"/>
      <c r="C70" s="182" t="s">
        <v>17</v>
      </c>
      <c r="D70" s="182"/>
      <c r="E70" s="182"/>
      <c r="F70" s="182"/>
      <c r="G70" s="182"/>
      <c r="H70" s="182"/>
      <c r="I70" s="182"/>
      <c r="J70" s="182"/>
      <c r="K70" s="182" t="s">
        <v>18</v>
      </c>
      <c r="L70" s="182"/>
      <c r="M70" s="182"/>
    </row>
    <row r="71" spans="1:13" s="183" customFormat="1" ht="15">
      <c r="A71" s="149"/>
      <c r="B71" s="182" t="s">
        <v>19</v>
      </c>
      <c r="C71" s="182" t="s">
        <v>20</v>
      </c>
      <c r="D71" s="182" t="s">
        <v>21</v>
      </c>
      <c r="E71" s="182" t="s">
        <v>22</v>
      </c>
      <c r="F71" s="182" t="s">
        <v>23</v>
      </c>
      <c r="G71" s="182" t="s">
        <v>24</v>
      </c>
      <c r="H71" s="182" t="s">
        <v>25</v>
      </c>
      <c r="I71" s="182" t="s">
        <v>69</v>
      </c>
      <c r="J71" s="182" t="s">
        <v>70</v>
      </c>
      <c r="K71" s="182" t="s">
        <v>71</v>
      </c>
      <c r="L71" s="182" t="s">
        <v>72</v>
      </c>
      <c r="M71" s="182" t="s">
        <v>73</v>
      </c>
    </row>
    <row r="72" spans="1:13" s="183" customFormat="1" ht="15">
      <c r="A72" s="149"/>
      <c r="B72" s="184" t="s">
        <v>280</v>
      </c>
      <c r="C72" s="184" t="s">
        <v>280</v>
      </c>
      <c r="D72" s="184" t="s">
        <v>280</v>
      </c>
      <c r="E72" s="184" t="s">
        <v>280</v>
      </c>
      <c r="F72" s="184" t="s">
        <v>280</v>
      </c>
      <c r="G72" s="184" t="s">
        <v>280</v>
      </c>
      <c r="H72" s="184" t="s">
        <v>280</v>
      </c>
      <c r="I72" s="184" t="s">
        <v>280</v>
      </c>
      <c r="J72" s="184" t="s">
        <v>280</v>
      </c>
      <c r="K72" s="184" t="s">
        <v>280</v>
      </c>
      <c r="L72" s="184" t="s">
        <v>280</v>
      </c>
      <c r="M72" s="184" t="s">
        <v>280</v>
      </c>
    </row>
    <row r="73" spans="1:13" s="183" customFormat="1" ht="15">
      <c r="A73" s="149"/>
      <c r="B73" s="182">
        <v>2005</v>
      </c>
      <c r="C73" s="182">
        <v>2005</v>
      </c>
      <c r="D73" s="182">
        <v>2005</v>
      </c>
      <c r="E73" s="182">
        <v>2005</v>
      </c>
      <c r="F73" s="182">
        <v>2005</v>
      </c>
      <c r="G73" s="182">
        <v>2005</v>
      </c>
      <c r="H73" s="182">
        <v>2005</v>
      </c>
      <c r="I73" s="182">
        <v>2005</v>
      </c>
      <c r="J73" s="182">
        <v>2005</v>
      </c>
      <c r="K73" s="182">
        <v>2005</v>
      </c>
      <c r="L73" s="182">
        <v>2005</v>
      </c>
      <c r="M73" s="182">
        <v>2005</v>
      </c>
    </row>
    <row r="74" spans="1:13" s="183" customFormat="1" ht="15">
      <c r="A74" s="153"/>
      <c r="B74" s="185" t="s">
        <v>284</v>
      </c>
      <c r="C74" s="185" t="s">
        <v>284</v>
      </c>
      <c r="D74" s="185" t="s">
        <v>284</v>
      </c>
      <c r="E74" s="185" t="s">
        <v>284</v>
      </c>
      <c r="F74" s="185" t="s">
        <v>284</v>
      </c>
      <c r="G74" s="185" t="s">
        <v>284</v>
      </c>
      <c r="H74" s="185" t="s">
        <v>284</v>
      </c>
      <c r="I74" s="185" t="s">
        <v>284</v>
      </c>
      <c r="J74" s="185" t="s">
        <v>284</v>
      </c>
      <c r="K74" s="185" t="s">
        <v>284</v>
      </c>
      <c r="L74" s="185" t="s">
        <v>284</v>
      </c>
      <c r="M74" s="185" t="s">
        <v>284</v>
      </c>
    </row>
    <row r="75" spans="1:13" ht="15">
      <c r="A75" s="144" t="s">
        <v>285</v>
      </c>
      <c r="B75" s="158"/>
      <c r="C75" s="158"/>
      <c r="D75" s="158"/>
      <c r="E75" s="158"/>
      <c r="F75" s="158"/>
      <c r="G75" s="158"/>
      <c r="H75" s="158"/>
      <c r="I75" s="158"/>
      <c r="J75" s="158"/>
      <c r="K75" s="158"/>
      <c r="L75" s="158"/>
      <c r="M75" s="158"/>
    </row>
    <row r="76" spans="1:13" ht="15">
      <c r="A76" s="157" t="s">
        <v>226</v>
      </c>
      <c r="B76" s="186">
        <v>10</v>
      </c>
      <c r="C76" s="187">
        <v>4.7</v>
      </c>
      <c r="D76" s="186">
        <v>16</v>
      </c>
      <c r="E76" s="187">
        <v>18.75</v>
      </c>
      <c r="F76" s="186">
        <v>4.9</v>
      </c>
      <c r="G76" s="187">
        <v>7.5</v>
      </c>
      <c r="H76" s="188">
        <v>9.15</v>
      </c>
      <c r="I76" s="187">
        <v>16.25</v>
      </c>
      <c r="J76" s="186">
        <v>6.39</v>
      </c>
      <c r="K76" s="186">
        <v>9.67</v>
      </c>
      <c r="L76" s="187">
        <v>13.5</v>
      </c>
      <c r="M76" s="187">
        <v>15.5</v>
      </c>
    </row>
    <row r="77" spans="1:13" ht="15">
      <c r="A77" s="157" t="s">
        <v>286</v>
      </c>
      <c r="B77" s="186">
        <v>10</v>
      </c>
      <c r="C77" s="187">
        <v>5.1</v>
      </c>
      <c r="D77" s="186">
        <v>16</v>
      </c>
      <c r="E77" s="187">
        <v>18.75</v>
      </c>
      <c r="F77" s="186">
        <v>4.9</v>
      </c>
      <c r="G77" s="187">
        <v>7.5</v>
      </c>
      <c r="H77" s="186">
        <v>8.72</v>
      </c>
      <c r="I77" s="187">
        <v>16.25</v>
      </c>
      <c r="J77" s="188">
        <v>6.65</v>
      </c>
      <c r="K77" s="186">
        <v>9.48</v>
      </c>
      <c r="L77" s="187">
        <v>13.5</v>
      </c>
      <c r="M77" s="187">
        <v>15.5</v>
      </c>
    </row>
    <row r="78" spans="1:13" ht="15">
      <c r="A78" s="144" t="s">
        <v>74</v>
      </c>
      <c r="B78" s="186"/>
      <c r="C78" s="187"/>
      <c r="D78" s="187"/>
      <c r="E78" s="187"/>
      <c r="F78" s="186"/>
      <c r="G78" s="187"/>
      <c r="H78" s="186"/>
      <c r="I78" s="187"/>
      <c r="J78" s="187"/>
      <c r="K78" s="187"/>
      <c r="L78" s="187"/>
      <c r="M78" s="187"/>
    </row>
    <row r="79" spans="1:13" ht="15">
      <c r="A79" s="157" t="s">
        <v>75</v>
      </c>
      <c r="B79" s="186">
        <v>3</v>
      </c>
      <c r="C79" s="187">
        <v>2.25</v>
      </c>
      <c r="D79" s="187">
        <v>5.25</v>
      </c>
      <c r="E79" s="187">
        <v>7.75</v>
      </c>
      <c r="F79" s="186">
        <v>0</v>
      </c>
      <c r="G79" s="187">
        <v>2.75</v>
      </c>
      <c r="H79" s="186">
        <v>3</v>
      </c>
      <c r="I79" s="187">
        <v>5.25</v>
      </c>
      <c r="J79" s="187">
        <v>2.25</v>
      </c>
      <c r="K79" s="187">
        <v>2.25</v>
      </c>
      <c r="L79" s="187">
        <v>3.75</v>
      </c>
      <c r="M79" s="187">
        <v>4.5</v>
      </c>
    </row>
    <row r="80" spans="1:13" ht="15">
      <c r="A80" s="167" t="s">
        <v>76</v>
      </c>
      <c r="B80" s="189">
        <v>7.25</v>
      </c>
      <c r="C80" s="190">
        <v>4.9</v>
      </c>
      <c r="D80" s="191">
        <v>10.25</v>
      </c>
      <c r="E80" s="190">
        <v>13</v>
      </c>
      <c r="F80" s="190">
        <v>1.71</v>
      </c>
      <c r="G80" s="190">
        <v>4.37</v>
      </c>
      <c r="H80" s="190">
        <v>7</v>
      </c>
      <c r="I80" s="191">
        <v>10.5</v>
      </c>
      <c r="J80" s="190">
        <v>5</v>
      </c>
      <c r="K80" s="191">
        <v>5.5</v>
      </c>
      <c r="L80" s="191">
        <v>7.75</v>
      </c>
      <c r="M80" s="191">
        <v>9.75</v>
      </c>
    </row>
    <row r="81" spans="1:13" ht="15">
      <c r="A81" s="144"/>
      <c r="B81" s="144"/>
      <c r="C81" s="144"/>
      <c r="D81" s="144"/>
      <c r="E81" s="144"/>
      <c r="F81" s="144"/>
      <c r="G81" s="144"/>
      <c r="H81" s="144"/>
      <c r="I81" s="144"/>
      <c r="J81" s="144"/>
      <c r="K81" s="144"/>
      <c r="L81" s="144"/>
      <c r="M81" s="144"/>
    </row>
    <row r="82" spans="1:13" s="183" customFormat="1" ht="15">
      <c r="A82" s="149"/>
      <c r="B82" s="182"/>
      <c r="C82" s="182" t="s">
        <v>17</v>
      </c>
      <c r="D82" s="182"/>
      <c r="E82" s="182"/>
      <c r="F82" s="182"/>
      <c r="G82" s="182"/>
      <c r="H82" s="182"/>
      <c r="I82" s="182"/>
      <c r="J82" s="182"/>
      <c r="K82" s="182" t="s">
        <v>18</v>
      </c>
      <c r="L82" s="182"/>
      <c r="M82" s="182"/>
    </row>
    <row r="83" spans="1:13" s="183" customFormat="1" ht="15">
      <c r="A83" s="149"/>
      <c r="B83" s="182" t="s">
        <v>19</v>
      </c>
      <c r="C83" s="182" t="s">
        <v>20</v>
      </c>
      <c r="D83" s="182" t="s">
        <v>21</v>
      </c>
      <c r="E83" s="182" t="s">
        <v>22</v>
      </c>
      <c r="F83" s="182" t="s">
        <v>23</v>
      </c>
      <c r="G83" s="182" t="s">
        <v>24</v>
      </c>
      <c r="H83" s="182" t="s">
        <v>25</v>
      </c>
      <c r="I83" s="182" t="s">
        <v>69</v>
      </c>
      <c r="J83" s="182" t="s">
        <v>70</v>
      </c>
      <c r="K83" s="182" t="s">
        <v>71</v>
      </c>
      <c r="L83" s="182" t="s">
        <v>72</v>
      </c>
      <c r="M83" s="182" t="s">
        <v>73</v>
      </c>
    </row>
    <row r="84" spans="1:13" s="183" customFormat="1" ht="15">
      <c r="A84" s="149"/>
      <c r="B84" s="182" t="s">
        <v>281</v>
      </c>
      <c r="C84" s="182" t="s">
        <v>281</v>
      </c>
      <c r="D84" s="182" t="s">
        <v>281</v>
      </c>
      <c r="E84" s="182" t="s">
        <v>281</v>
      </c>
      <c r="F84" s="182" t="s">
        <v>281</v>
      </c>
      <c r="G84" s="182" t="s">
        <v>281</v>
      </c>
      <c r="H84" s="182" t="s">
        <v>281</v>
      </c>
      <c r="I84" s="182" t="s">
        <v>281</v>
      </c>
      <c r="J84" s="182" t="s">
        <v>281</v>
      </c>
      <c r="K84" s="182" t="s">
        <v>281</v>
      </c>
      <c r="L84" s="182" t="s">
        <v>281</v>
      </c>
      <c r="M84" s="182" t="s">
        <v>281</v>
      </c>
    </row>
    <row r="85" spans="1:13" s="183" customFormat="1" ht="15">
      <c r="A85" s="149"/>
      <c r="B85" s="182">
        <v>2005</v>
      </c>
      <c r="C85" s="182">
        <v>2005</v>
      </c>
      <c r="D85" s="182">
        <v>2005</v>
      </c>
      <c r="E85" s="182">
        <v>2005</v>
      </c>
      <c r="F85" s="182">
        <v>2005</v>
      </c>
      <c r="G85" s="182">
        <v>2005</v>
      </c>
      <c r="H85" s="182">
        <v>2005</v>
      </c>
      <c r="I85" s="182">
        <v>2005</v>
      </c>
      <c r="J85" s="182">
        <v>2005</v>
      </c>
      <c r="K85" s="182">
        <v>2005</v>
      </c>
      <c r="L85" s="182">
        <v>2005</v>
      </c>
      <c r="M85" s="182">
        <v>2005</v>
      </c>
    </row>
    <row r="86" spans="1:13" s="183" customFormat="1" ht="15">
      <c r="A86" s="153"/>
      <c r="B86" s="185" t="s">
        <v>284</v>
      </c>
      <c r="C86" s="185" t="s">
        <v>284</v>
      </c>
      <c r="D86" s="185" t="s">
        <v>284</v>
      </c>
      <c r="E86" s="185" t="s">
        <v>284</v>
      </c>
      <c r="F86" s="185" t="s">
        <v>284</v>
      </c>
      <c r="G86" s="185" t="s">
        <v>284</v>
      </c>
      <c r="H86" s="185" t="s">
        <v>284</v>
      </c>
      <c r="I86" s="185" t="s">
        <v>284</v>
      </c>
      <c r="J86" s="185" t="s">
        <v>284</v>
      </c>
      <c r="K86" s="185" t="s">
        <v>284</v>
      </c>
      <c r="L86" s="185" t="s">
        <v>284</v>
      </c>
      <c r="M86" s="185" t="s">
        <v>284</v>
      </c>
    </row>
    <row r="87" spans="1:13" ht="15">
      <c r="A87" s="144" t="s">
        <v>285</v>
      </c>
      <c r="B87" s="158"/>
      <c r="C87" s="158"/>
      <c r="D87" s="158"/>
      <c r="E87" s="158"/>
      <c r="F87" s="158"/>
      <c r="G87" s="158"/>
      <c r="H87" s="158"/>
      <c r="I87" s="158"/>
      <c r="J87" s="158"/>
      <c r="K87" s="158"/>
      <c r="L87" s="158"/>
      <c r="M87" s="158"/>
    </row>
    <row r="88" spans="1:13" ht="15">
      <c r="A88" s="157" t="s">
        <v>226</v>
      </c>
      <c r="B88" s="192">
        <v>12</v>
      </c>
      <c r="C88" s="187">
        <v>5.9</v>
      </c>
      <c r="D88" s="158">
        <v>16.5</v>
      </c>
      <c r="E88" s="158">
        <v>17.5</v>
      </c>
      <c r="F88" s="192">
        <v>5</v>
      </c>
      <c r="G88" s="158">
        <v>10.3</v>
      </c>
      <c r="H88" s="158">
        <v>9.4</v>
      </c>
      <c r="I88" s="158">
        <v>16.5</v>
      </c>
      <c r="J88" s="158">
        <v>6.7</v>
      </c>
      <c r="K88" s="192">
        <v>9</v>
      </c>
      <c r="L88" s="158">
        <v>13.75</v>
      </c>
      <c r="M88" s="158">
        <v>16.5</v>
      </c>
    </row>
    <row r="89" spans="1:13" ht="15">
      <c r="A89" s="157" t="s">
        <v>286</v>
      </c>
      <c r="B89" s="192">
        <v>12</v>
      </c>
      <c r="C89" s="187">
        <v>6.15</v>
      </c>
      <c r="D89" s="158">
        <v>16.5</v>
      </c>
      <c r="E89" s="158">
        <v>17.5</v>
      </c>
      <c r="F89" s="192">
        <v>5</v>
      </c>
      <c r="G89" s="158">
        <v>10.3</v>
      </c>
      <c r="H89" s="192">
        <v>9</v>
      </c>
      <c r="I89" s="158">
        <v>16.5</v>
      </c>
      <c r="J89" s="158">
        <v>6.8</v>
      </c>
      <c r="K89" s="158">
        <v>9.4</v>
      </c>
      <c r="L89" s="158">
        <v>13.75</v>
      </c>
      <c r="M89" s="158">
        <v>16.5</v>
      </c>
    </row>
    <row r="90" spans="1:13" ht="15">
      <c r="A90" s="144" t="s">
        <v>74</v>
      </c>
      <c r="B90" s="192"/>
      <c r="C90" s="158"/>
      <c r="D90" s="158"/>
      <c r="E90" s="158"/>
      <c r="F90" s="192"/>
      <c r="G90" s="158"/>
      <c r="H90" s="192"/>
      <c r="I90" s="158"/>
      <c r="J90" s="158"/>
      <c r="K90" s="158"/>
      <c r="L90" s="158"/>
      <c r="M90" s="158"/>
    </row>
    <row r="91" spans="1:13" ht="15">
      <c r="A91" s="157" t="s">
        <v>75</v>
      </c>
      <c r="B91" s="192">
        <v>4</v>
      </c>
      <c r="C91" s="158">
        <v>2.25</v>
      </c>
      <c r="D91" s="158">
        <v>5.5</v>
      </c>
      <c r="E91" s="158">
        <v>6.5</v>
      </c>
      <c r="F91" s="192">
        <v>0</v>
      </c>
      <c r="G91" s="158">
        <v>2.75</v>
      </c>
      <c r="H91" s="192">
        <v>3</v>
      </c>
      <c r="I91" s="158">
        <v>5.5</v>
      </c>
      <c r="J91" s="158">
        <v>1.75</v>
      </c>
      <c r="K91" s="158">
        <v>2.25</v>
      </c>
      <c r="L91" s="158">
        <v>3.75</v>
      </c>
      <c r="M91" s="158">
        <v>5.5</v>
      </c>
    </row>
    <row r="92" spans="1:13" ht="15">
      <c r="A92" s="167" t="s">
        <v>76</v>
      </c>
      <c r="B92" s="193">
        <v>9</v>
      </c>
      <c r="C92" s="169">
        <v>4.8</v>
      </c>
      <c r="D92" s="169">
        <v>10.5</v>
      </c>
      <c r="E92" s="169">
        <v>11.5</v>
      </c>
      <c r="F92" s="169">
        <v>1.8</v>
      </c>
      <c r="G92" s="169">
        <v>5.8</v>
      </c>
      <c r="H92" s="169">
        <v>7.5</v>
      </c>
      <c r="I92" s="169">
        <v>10.5</v>
      </c>
      <c r="J92" s="169">
        <v>4.5</v>
      </c>
      <c r="K92" s="169">
        <v>5.5</v>
      </c>
      <c r="L92" s="169">
        <v>7.75</v>
      </c>
      <c r="M92" s="169">
        <v>10.5</v>
      </c>
    </row>
    <row r="93" spans="1:13" ht="15">
      <c r="A93" s="144"/>
      <c r="B93" s="144"/>
      <c r="C93" s="144"/>
      <c r="D93" s="144"/>
      <c r="E93" s="144"/>
      <c r="F93" s="144"/>
      <c r="G93" s="144"/>
      <c r="H93" s="144"/>
      <c r="I93" s="144"/>
      <c r="J93" s="144"/>
      <c r="K93" s="144"/>
      <c r="L93" s="144"/>
      <c r="M93" s="144"/>
    </row>
    <row r="94" spans="1:13" s="183" customFormat="1" ht="15">
      <c r="A94" s="149"/>
      <c r="B94" s="149"/>
      <c r="C94" s="150"/>
      <c r="D94" s="149"/>
      <c r="E94" s="151"/>
      <c r="F94" s="151"/>
      <c r="G94" s="151"/>
      <c r="H94" s="149"/>
      <c r="I94" s="150" t="s">
        <v>77</v>
      </c>
      <c r="J94" s="149"/>
      <c r="K94" s="151" t="s">
        <v>77</v>
      </c>
      <c r="L94" s="149"/>
      <c r="M94" s="151" t="s">
        <v>77</v>
      </c>
    </row>
    <row r="95" spans="1:13" s="183" customFormat="1" ht="15">
      <c r="A95" s="149"/>
      <c r="B95" s="149"/>
      <c r="C95" s="150"/>
      <c r="D95" s="149"/>
      <c r="E95" s="151"/>
      <c r="F95" s="151"/>
      <c r="G95" s="151"/>
      <c r="H95" s="149"/>
      <c r="I95" s="150" t="s">
        <v>635</v>
      </c>
      <c r="J95" s="149"/>
      <c r="K95" s="151" t="s">
        <v>635</v>
      </c>
      <c r="L95" s="149"/>
      <c r="M95" s="151" t="s">
        <v>281</v>
      </c>
    </row>
    <row r="96" spans="1:13" s="183" customFormat="1" ht="15">
      <c r="A96" s="149"/>
      <c r="B96" s="149"/>
      <c r="C96" s="150"/>
      <c r="D96" s="149"/>
      <c r="E96" s="151"/>
      <c r="F96" s="151"/>
      <c r="G96" s="151"/>
      <c r="H96" s="149"/>
      <c r="I96" s="150" t="s">
        <v>282</v>
      </c>
      <c r="J96" s="149"/>
      <c r="K96" s="151" t="s">
        <v>283</v>
      </c>
      <c r="L96" s="149"/>
      <c r="M96" s="151">
        <v>2005</v>
      </c>
    </row>
    <row r="97" spans="1:13" s="183" customFormat="1" ht="15">
      <c r="A97" s="153"/>
      <c r="B97" s="153"/>
      <c r="C97" s="154"/>
      <c r="D97" s="153"/>
      <c r="E97" s="155"/>
      <c r="F97" s="155"/>
      <c r="G97" s="155"/>
      <c r="H97" s="153"/>
      <c r="I97" s="154" t="s">
        <v>284</v>
      </c>
      <c r="J97" s="153"/>
      <c r="K97" s="155" t="s">
        <v>284</v>
      </c>
      <c r="L97" s="153"/>
      <c r="M97" s="155" t="s">
        <v>284</v>
      </c>
    </row>
    <row r="98" spans="1:13" ht="15">
      <c r="A98" s="144" t="s">
        <v>78</v>
      </c>
      <c r="B98" s="144"/>
      <c r="C98" s="156"/>
      <c r="D98" s="144"/>
      <c r="E98" s="158"/>
      <c r="F98" s="158"/>
      <c r="G98" s="158"/>
      <c r="H98" s="144"/>
      <c r="I98" s="156"/>
      <c r="J98" s="144"/>
      <c r="K98" s="144"/>
      <c r="L98" s="144"/>
      <c r="M98" s="158"/>
    </row>
    <row r="99" spans="1:13" ht="15">
      <c r="A99" s="157" t="s">
        <v>226</v>
      </c>
      <c r="B99" s="144"/>
      <c r="C99" s="156"/>
      <c r="D99" s="144"/>
      <c r="E99" s="158"/>
      <c r="F99" s="158"/>
      <c r="G99" s="192"/>
      <c r="H99" s="144"/>
      <c r="I99" s="159" t="s">
        <v>79</v>
      </c>
      <c r="J99" s="144"/>
      <c r="K99" s="158">
        <v>9.4</v>
      </c>
      <c r="L99" s="144"/>
      <c r="M99" s="158">
        <v>9.8</v>
      </c>
    </row>
    <row r="100" spans="1:13" ht="15">
      <c r="A100" s="194" t="s">
        <v>286</v>
      </c>
      <c r="B100" s="167"/>
      <c r="C100" s="168"/>
      <c r="D100" s="167"/>
      <c r="E100" s="169"/>
      <c r="F100" s="169"/>
      <c r="G100" s="169"/>
      <c r="H100" s="167"/>
      <c r="I100" s="195" t="s">
        <v>79</v>
      </c>
      <c r="J100" s="167"/>
      <c r="K100" s="169">
        <v>7.2</v>
      </c>
      <c r="L100" s="167"/>
      <c r="M100" s="169">
        <v>8.4</v>
      </c>
    </row>
    <row r="101" spans="1:13" s="196" customFormat="1" ht="15">
      <c r="A101" s="144"/>
      <c r="B101" s="144"/>
      <c r="C101" s="144"/>
      <c r="D101" s="144"/>
      <c r="E101" s="144"/>
      <c r="F101" s="144"/>
      <c r="G101" s="144"/>
      <c r="H101" s="144"/>
      <c r="I101" s="144"/>
      <c r="J101" s="144"/>
      <c r="K101" s="144"/>
      <c r="L101" s="144"/>
      <c r="M101" s="144"/>
    </row>
    <row r="102" spans="1:13" s="196" customFormat="1" ht="15">
      <c r="A102" s="156" t="s">
        <v>97</v>
      </c>
      <c r="B102" s="144"/>
      <c r="C102" s="144"/>
      <c r="D102" s="144"/>
      <c r="E102" s="144"/>
      <c r="F102" s="144"/>
      <c r="G102" s="144"/>
      <c r="H102" s="144"/>
      <c r="I102" s="144"/>
      <c r="J102" s="144"/>
      <c r="K102" s="144"/>
      <c r="L102" s="144"/>
      <c r="M102" s="144"/>
    </row>
    <row r="103" spans="1:13" s="196" customFormat="1" ht="33" customHeight="1">
      <c r="A103" s="1039" t="s">
        <v>80</v>
      </c>
      <c r="B103" s="1039"/>
      <c r="C103" s="1039"/>
      <c r="D103" s="1039"/>
      <c r="E103" s="1039"/>
      <c r="F103" s="1039"/>
      <c r="G103" s="1039"/>
      <c r="H103" s="1039"/>
      <c r="I103" s="1039"/>
      <c r="J103" s="1039"/>
      <c r="K103" s="1039"/>
      <c r="L103" s="1039"/>
      <c r="M103" s="1039"/>
    </row>
    <row r="104" spans="1:13" s="196" customFormat="1" ht="14.25" customHeight="1">
      <c r="A104" s="144"/>
      <c r="B104" s="144"/>
      <c r="C104" s="144"/>
      <c r="D104" s="144"/>
      <c r="E104" s="144"/>
      <c r="F104" s="144"/>
      <c r="G104" s="144"/>
      <c r="H104" s="144"/>
      <c r="I104" s="144"/>
      <c r="J104" s="144"/>
      <c r="K104" s="144"/>
      <c r="L104" s="144"/>
      <c r="M104" s="144"/>
    </row>
    <row r="105" spans="1:13" s="196" customFormat="1" ht="110.25" customHeight="1">
      <c r="A105" s="1039" t="s">
        <v>413</v>
      </c>
      <c r="B105" s="1039"/>
      <c r="C105" s="1039"/>
      <c r="D105" s="1039"/>
      <c r="E105" s="1039"/>
      <c r="F105" s="1039"/>
      <c r="G105" s="1039"/>
      <c r="H105" s="1039"/>
      <c r="I105" s="1039"/>
      <c r="J105" s="1039"/>
      <c r="K105" s="1039"/>
      <c r="L105" s="1039"/>
      <c r="M105" s="1039"/>
    </row>
    <row r="106" spans="1:13" s="196" customFormat="1" ht="18.75" customHeight="1">
      <c r="A106" s="141"/>
      <c r="B106" s="141"/>
      <c r="C106" s="141"/>
      <c r="D106" s="141"/>
      <c r="E106" s="141"/>
      <c r="F106" s="141"/>
      <c r="G106" s="141"/>
      <c r="H106" s="141"/>
      <c r="I106" s="141"/>
      <c r="J106" s="141"/>
      <c r="K106" s="141"/>
      <c r="L106" s="141"/>
      <c r="M106" s="141"/>
    </row>
    <row r="107" spans="1:13" s="196" customFormat="1" ht="18" customHeight="1">
      <c r="A107" s="144" t="s">
        <v>81</v>
      </c>
      <c r="B107" s="144"/>
      <c r="C107" s="144"/>
      <c r="D107" s="144"/>
      <c r="E107" s="144"/>
      <c r="F107" s="144"/>
      <c r="G107" s="144"/>
      <c r="H107" s="144"/>
      <c r="I107" s="144"/>
      <c r="J107" s="144"/>
      <c r="K107" s="144"/>
      <c r="L107" s="144"/>
      <c r="M107" s="144"/>
    </row>
    <row r="108" spans="1:13" s="196" customFormat="1" ht="15">
      <c r="A108" s="144"/>
      <c r="B108" s="144"/>
      <c r="C108" s="144"/>
      <c r="D108" s="144"/>
      <c r="E108" s="144"/>
      <c r="F108" s="144"/>
      <c r="G108" s="144"/>
      <c r="H108" s="144"/>
      <c r="I108" s="144"/>
      <c r="J108" s="144"/>
      <c r="K108" s="144"/>
      <c r="L108" s="144"/>
      <c r="M108" s="144"/>
    </row>
    <row r="109" spans="1:13" s="196" customFormat="1" ht="15">
      <c r="A109" s="144" t="s">
        <v>82</v>
      </c>
      <c r="B109" s="144"/>
      <c r="C109" s="144"/>
      <c r="D109" s="144"/>
      <c r="E109" s="144"/>
      <c r="F109" s="144"/>
      <c r="G109" s="144"/>
      <c r="H109" s="144"/>
      <c r="I109" s="144"/>
      <c r="J109" s="144"/>
      <c r="K109" s="144"/>
      <c r="L109" s="144"/>
      <c r="M109" s="144"/>
    </row>
    <row r="110" spans="1:13" s="196" customFormat="1" ht="66" customHeight="1">
      <c r="A110" s="1039" t="s">
        <v>510</v>
      </c>
      <c r="B110" s="1039"/>
      <c r="C110" s="1039"/>
      <c r="D110" s="1039"/>
      <c r="E110" s="1039"/>
      <c r="F110" s="1039"/>
      <c r="G110" s="1039"/>
      <c r="H110" s="1039"/>
      <c r="I110" s="1039"/>
      <c r="J110" s="1039"/>
      <c r="K110" s="1039"/>
      <c r="L110" s="1039"/>
      <c r="M110" s="1039"/>
    </row>
    <row r="111" spans="1:13" ht="15">
      <c r="A111" s="144"/>
      <c r="B111" s="144"/>
      <c r="C111" s="144"/>
      <c r="D111" s="144"/>
      <c r="E111" s="144"/>
      <c r="F111" s="144"/>
      <c r="G111" s="144"/>
      <c r="H111" s="144"/>
      <c r="I111" s="144"/>
      <c r="J111" s="144"/>
      <c r="K111" s="144"/>
      <c r="L111" s="144"/>
      <c r="M111" s="144"/>
    </row>
    <row r="112" spans="1:13" ht="15">
      <c r="A112" s="156" t="s">
        <v>47</v>
      </c>
      <c r="B112" s="144"/>
      <c r="C112" s="144"/>
      <c r="D112" s="144"/>
      <c r="E112" s="144"/>
      <c r="F112" s="144"/>
      <c r="G112" s="144"/>
      <c r="H112" s="144"/>
      <c r="I112" s="144"/>
      <c r="J112" s="144"/>
      <c r="K112" s="144"/>
      <c r="L112" s="144"/>
      <c r="M112" s="144"/>
    </row>
    <row r="113" spans="1:13" ht="15">
      <c r="A113" s="156"/>
      <c r="B113" s="144"/>
      <c r="C113" s="144"/>
      <c r="D113" s="144"/>
      <c r="E113" s="144"/>
      <c r="F113" s="144"/>
      <c r="G113" s="144"/>
      <c r="H113" s="144"/>
      <c r="I113" s="144"/>
      <c r="J113" s="144"/>
      <c r="K113" s="144"/>
      <c r="L113" s="144"/>
      <c r="M113" s="144"/>
    </row>
    <row r="114" spans="1:13" ht="66" customHeight="1">
      <c r="A114" s="1039" t="s">
        <v>511</v>
      </c>
      <c r="B114" s="1039"/>
      <c r="C114" s="1039"/>
      <c r="D114" s="1039"/>
      <c r="E114" s="1039"/>
      <c r="F114" s="1039"/>
      <c r="G114" s="1039"/>
      <c r="H114" s="1039"/>
      <c r="I114" s="1039"/>
      <c r="J114" s="1039"/>
      <c r="K114" s="1039"/>
      <c r="L114" s="1039"/>
      <c r="M114" s="1039"/>
    </row>
    <row r="115" spans="1:13" ht="15">
      <c r="A115" s="144"/>
      <c r="B115" s="144"/>
      <c r="C115" s="144"/>
      <c r="D115" s="144"/>
      <c r="E115" s="144"/>
      <c r="F115" s="144"/>
      <c r="G115" s="144"/>
      <c r="H115" s="144"/>
      <c r="I115" s="144"/>
      <c r="J115" s="144"/>
      <c r="K115" s="144"/>
      <c r="L115" s="144"/>
      <c r="M115" s="144"/>
    </row>
    <row r="116" spans="1:13" ht="15">
      <c r="A116" s="144" t="s">
        <v>48</v>
      </c>
      <c r="B116" s="144"/>
      <c r="C116" s="144"/>
      <c r="D116" s="144"/>
      <c r="E116" s="144"/>
      <c r="F116" s="144"/>
      <c r="G116" s="144"/>
      <c r="H116" s="144"/>
      <c r="I116" s="144"/>
      <c r="J116" s="144"/>
      <c r="K116" s="144"/>
      <c r="L116" s="144"/>
      <c r="M116" s="144"/>
    </row>
    <row r="117" spans="1:13" ht="15">
      <c r="A117" s="144"/>
      <c r="B117" s="144"/>
      <c r="C117" s="144"/>
      <c r="D117" s="144"/>
      <c r="E117" s="144"/>
      <c r="F117" s="144"/>
      <c r="G117" s="144"/>
      <c r="H117" s="144"/>
      <c r="I117" s="144"/>
      <c r="J117" s="144"/>
      <c r="K117" s="144"/>
      <c r="L117" s="144"/>
      <c r="M117" s="144"/>
    </row>
    <row r="118" spans="1:13" ht="15">
      <c r="A118" s="156" t="s">
        <v>304</v>
      </c>
      <c r="B118" s="144"/>
      <c r="C118" s="144"/>
      <c r="D118" s="144"/>
      <c r="E118" s="144"/>
      <c r="F118" s="144"/>
      <c r="G118" s="144"/>
      <c r="H118" s="144"/>
      <c r="I118" s="144"/>
      <c r="J118" s="144"/>
      <c r="K118" s="144"/>
      <c r="L118" s="144"/>
      <c r="M118" s="144"/>
    </row>
    <row r="119" spans="1:13" ht="15">
      <c r="A119" s="144" t="s">
        <v>49</v>
      </c>
      <c r="B119" s="144"/>
      <c r="C119" s="144"/>
      <c r="D119" s="144"/>
      <c r="E119" s="144"/>
      <c r="F119" s="144"/>
      <c r="G119" s="144"/>
      <c r="H119" s="144"/>
      <c r="I119" s="144"/>
      <c r="J119" s="144"/>
      <c r="K119" s="144"/>
      <c r="L119" s="144"/>
      <c r="M119" s="144"/>
    </row>
    <row r="120" spans="1:13" ht="15">
      <c r="A120" s="144"/>
      <c r="B120" s="144"/>
      <c r="C120" s="144"/>
      <c r="D120" s="144"/>
      <c r="E120" s="144"/>
      <c r="F120" s="144"/>
      <c r="G120" s="144"/>
      <c r="H120" s="144"/>
      <c r="I120" s="144"/>
      <c r="J120" s="144"/>
      <c r="K120" s="144"/>
      <c r="L120" s="144"/>
      <c r="M120" s="144"/>
    </row>
    <row r="121" spans="1:13" ht="15">
      <c r="A121" s="144" t="s">
        <v>50</v>
      </c>
      <c r="B121" s="144"/>
      <c r="C121" s="144"/>
      <c r="D121" s="144"/>
      <c r="E121" s="144"/>
      <c r="F121" s="144"/>
      <c r="G121" s="144"/>
      <c r="H121" s="144"/>
      <c r="I121" s="144"/>
      <c r="J121" s="144"/>
      <c r="K121" s="144"/>
      <c r="L121" s="144"/>
      <c r="M121" s="144"/>
    </row>
    <row r="122" spans="1:13" ht="15">
      <c r="A122" s="144"/>
      <c r="B122" s="144"/>
      <c r="C122" s="144"/>
      <c r="D122" s="144"/>
      <c r="E122" s="144"/>
      <c r="F122" s="144"/>
      <c r="G122" s="144"/>
      <c r="H122" s="144"/>
      <c r="I122" s="144"/>
      <c r="J122" s="144"/>
      <c r="K122" s="144"/>
      <c r="L122" s="144"/>
      <c r="M122" s="144"/>
    </row>
    <row r="123" spans="1:13" ht="17.25" customHeight="1">
      <c r="A123" s="1039" t="s">
        <v>51</v>
      </c>
      <c r="B123" s="1039"/>
      <c r="C123" s="1039"/>
      <c r="D123" s="1039"/>
      <c r="E123" s="1039"/>
      <c r="F123" s="1039"/>
      <c r="G123" s="1039"/>
      <c r="H123" s="1039"/>
      <c r="I123" s="1039"/>
      <c r="J123" s="1039"/>
      <c r="K123" s="1039"/>
      <c r="L123" s="1039"/>
      <c r="M123" s="1039"/>
    </row>
    <row r="124" spans="1:13" ht="9.75" customHeight="1">
      <c r="A124" s="144"/>
      <c r="B124" s="144"/>
      <c r="C124" s="144"/>
      <c r="D124" s="144"/>
      <c r="E124" s="144"/>
      <c r="F124" s="144"/>
      <c r="G124" s="144"/>
      <c r="H124" s="144"/>
      <c r="I124" s="144"/>
      <c r="J124" s="144"/>
      <c r="K124" s="144"/>
      <c r="L124" s="144"/>
      <c r="M124" s="144"/>
    </row>
    <row r="125" spans="1:13" ht="33" customHeight="1">
      <c r="A125" s="1039" t="s">
        <v>52</v>
      </c>
      <c r="B125" s="1039"/>
      <c r="C125" s="1039"/>
      <c r="D125" s="1039"/>
      <c r="E125" s="1039"/>
      <c r="F125" s="1039"/>
      <c r="G125" s="1039"/>
      <c r="H125" s="1039"/>
      <c r="I125" s="1039"/>
      <c r="J125" s="1039"/>
      <c r="K125" s="1039"/>
      <c r="L125" s="1039"/>
      <c r="M125" s="1039"/>
    </row>
    <row r="126" spans="1:13" ht="15">
      <c r="A126" s="144"/>
      <c r="B126" s="144"/>
      <c r="C126" s="144"/>
      <c r="D126" s="144"/>
      <c r="E126" s="144"/>
      <c r="F126" s="144"/>
      <c r="G126" s="144"/>
      <c r="H126" s="144"/>
      <c r="I126" s="144"/>
      <c r="J126" s="144"/>
      <c r="K126" s="144"/>
      <c r="L126" s="144"/>
      <c r="M126" s="144"/>
    </row>
    <row r="127" spans="1:13" ht="15">
      <c r="A127" s="144" t="s">
        <v>53</v>
      </c>
      <c r="B127" s="144"/>
      <c r="C127" s="144"/>
      <c r="D127" s="144"/>
      <c r="E127" s="144"/>
      <c r="F127" s="144"/>
      <c r="G127" s="144"/>
      <c r="H127" s="144"/>
      <c r="I127" s="144"/>
      <c r="J127" s="144"/>
      <c r="K127" s="144"/>
      <c r="L127" s="144"/>
      <c r="M127" s="144"/>
    </row>
    <row r="128" spans="1:13" ht="15">
      <c r="A128" s="144"/>
      <c r="B128" s="144"/>
      <c r="C128" s="144"/>
      <c r="D128" s="144"/>
      <c r="E128" s="144"/>
      <c r="F128" s="144"/>
      <c r="G128" s="144"/>
      <c r="H128" s="144"/>
      <c r="I128" s="144"/>
      <c r="J128" s="144"/>
      <c r="K128" s="144"/>
      <c r="L128" s="144"/>
      <c r="M128" s="144"/>
    </row>
    <row r="129" spans="1:13" ht="15">
      <c r="A129" s="144" t="s">
        <v>54</v>
      </c>
      <c r="B129" s="144"/>
      <c r="C129" s="144"/>
      <c r="D129" s="144"/>
      <c r="E129" s="144"/>
      <c r="F129" s="144"/>
      <c r="G129" s="144"/>
      <c r="H129" s="144"/>
      <c r="I129" s="144"/>
      <c r="J129" s="144"/>
      <c r="K129" s="144"/>
      <c r="L129" s="144"/>
      <c r="M129" s="144"/>
    </row>
    <row r="130" spans="1:13" ht="15">
      <c r="A130" s="144"/>
      <c r="B130" s="144"/>
      <c r="C130" s="144"/>
      <c r="D130" s="144"/>
      <c r="E130" s="144"/>
      <c r="F130" s="144"/>
      <c r="G130" s="144"/>
      <c r="H130" s="144"/>
      <c r="I130" s="144"/>
      <c r="J130" s="144"/>
      <c r="K130" s="144"/>
      <c r="L130" s="144"/>
      <c r="M130" s="144"/>
    </row>
    <row r="131" spans="1:13" ht="54" customHeight="1">
      <c r="A131" s="1039" t="s">
        <v>724</v>
      </c>
      <c r="B131" s="1039"/>
      <c r="C131" s="1039"/>
      <c r="D131" s="1039"/>
      <c r="E131" s="1039"/>
      <c r="F131" s="1039"/>
      <c r="G131" s="1039"/>
      <c r="H131" s="1039"/>
      <c r="I131" s="1039"/>
      <c r="J131" s="1039"/>
      <c r="K131" s="1039"/>
      <c r="L131" s="1039"/>
      <c r="M131" s="1039"/>
    </row>
    <row r="132" spans="1:13" s="196" customFormat="1" ht="20.25" customHeight="1">
      <c r="A132" s="144"/>
      <c r="B132" s="144"/>
      <c r="C132" s="144"/>
      <c r="D132" s="144"/>
      <c r="E132" s="144"/>
      <c r="F132" s="144"/>
      <c r="G132" s="144"/>
      <c r="H132" s="144"/>
      <c r="I132" s="144"/>
      <c r="J132" s="144"/>
      <c r="K132" s="144"/>
      <c r="L132" s="144"/>
      <c r="M132" s="158" t="s">
        <v>414</v>
      </c>
    </row>
    <row r="133" spans="1:13" s="196" customFormat="1" ht="45">
      <c r="A133" s="167"/>
      <c r="B133" s="167"/>
      <c r="C133" s="167"/>
      <c r="D133" s="167"/>
      <c r="E133" s="167"/>
      <c r="F133" s="167"/>
      <c r="G133" s="167"/>
      <c r="H133" s="167"/>
      <c r="I133" s="167"/>
      <c r="J133" s="167"/>
      <c r="K133" s="167"/>
      <c r="L133" s="197"/>
      <c r="M133" s="198" t="s">
        <v>415</v>
      </c>
    </row>
    <row r="134" spans="1:13" ht="15">
      <c r="A134" s="144" t="s">
        <v>76</v>
      </c>
      <c r="B134" s="144"/>
      <c r="C134" s="144"/>
      <c r="D134" s="144"/>
      <c r="E134" s="144"/>
      <c r="F134" s="144"/>
      <c r="G134" s="144"/>
      <c r="H134" s="144"/>
      <c r="I134" s="144"/>
      <c r="J134" s="144"/>
      <c r="K134" s="144"/>
      <c r="L134" s="199"/>
      <c r="M134" s="166">
        <v>2</v>
      </c>
    </row>
    <row r="135" spans="1:13" ht="15">
      <c r="A135" s="144" t="s">
        <v>416</v>
      </c>
      <c r="B135" s="144"/>
      <c r="C135" s="144"/>
      <c r="D135" s="144"/>
      <c r="E135" s="144"/>
      <c r="F135" s="144"/>
      <c r="G135" s="144"/>
      <c r="H135" s="144"/>
      <c r="I135" s="144"/>
      <c r="J135" s="144"/>
      <c r="K135" s="144"/>
      <c r="L135" s="199"/>
      <c r="M135" s="166">
        <v>5.5</v>
      </c>
    </row>
    <row r="136" spans="1:13" ht="15">
      <c r="A136" s="144" t="s">
        <v>417</v>
      </c>
      <c r="B136" s="144"/>
      <c r="C136" s="144"/>
      <c r="D136" s="144"/>
      <c r="E136" s="144"/>
      <c r="F136" s="144"/>
      <c r="G136" s="144"/>
      <c r="H136" s="144"/>
      <c r="I136" s="144"/>
      <c r="J136" s="144"/>
      <c r="K136" s="144"/>
      <c r="L136" s="199"/>
      <c r="M136" s="166"/>
    </row>
    <row r="137" spans="1:13" ht="15">
      <c r="A137" s="157" t="s">
        <v>418</v>
      </c>
      <c r="B137" s="144"/>
      <c r="C137" s="144"/>
      <c r="D137" s="144"/>
      <c r="E137" s="144"/>
      <c r="F137" s="144"/>
      <c r="G137" s="144"/>
      <c r="H137" s="144"/>
      <c r="I137" s="144"/>
      <c r="J137" s="144"/>
      <c r="K137" s="144"/>
      <c r="L137" s="199"/>
      <c r="M137" s="166">
        <v>18</v>
      </c>
    </row>
    <row r="138" spans="1:13" ht="15">
      <c r="A138" s="157" t="s">
        <v>419</v>
      </c>
      <c r="B138" s="144"/>
      <c r="C138" s="144"/>
      <c r="D138" s="144"/>
      <c r="E138" s="144"/>
      <c r="F138" s="144"/>
      <c r="G138" s="144"/>
      <c r="H138" s="144"/>
      <c r="I138" s="144"/>
      <c r="J138" s="144"/>
      <c r="K138" s="144"/>
      <c r="L138" s="199"/>
      <c r="M138" s="166">
        <v>16</v>
      </c>
    </row>
    <row r="139" spans="1:13" ht="15">
      <c r="A139" s="167" t="s">
        <v>5</v>
      </c>
      <c r="B139" s="167"/>
      <c r="C139" s="167"/>
      <c r="D139" s="167"/>
      <c r="E139" s="167"/>
      <c r="F139" s="167"/>
      <c r="G139" s="167"/>
      <c r="H139" s="167"/>
      <c r="I139" s="167"/>
      <c r="J139" s="167"/>
      <c r="K139" s="167"/>
      <c r="L139" s="200"/>
      <c r="M139" s="201">
        <v>15</v>
      </c>
    </row>
    <row r="140" spans="1:13" ht="15">
      <c r="A140" s="144"/>
      <c r="B140" s="144"/>
      <c r="C140" s="144"/>
      <c r="D140" s="144"/>
      <c r="E140" s="144"/>
      <c r="F140" s="144"/>
      <c r="G140" s="144"/>
      <c r="H140" s="144"/>
      <c r="I140" s="144"/>
      <c r="J140" s="144"/>
      <c r="K140" s="144"/>
      <c r="L140" s="144"/>
      <c r="M140" s="144"/>
    </row>
    <row r="141" spans="1:13" ht="15">
      <c r="A141" s="156" t="s">
        <v>420</v>
      </c>
      <c r="B141" s="144"/>
      <c r="C141" s="144"/>
      <c r="D141" s="144"/>
      <c r="E141" s="144"/>
      <c r="F141" s="144"/>
      <c r="G141" s="144"/>
      <c r="H141" s="144"/>
      <c r="I141" s="144"/>
      <c r="J141" s="144"/>
      <c r="K141" s="144"/>
      <c r="L141" s="144"/>
      <c r="M141" s="144"/>
    </row>
    <row r="142" spans="1:13" ht="15">
      <c r="A142" s="144" t="s">
        <v>741</v>
      </c>
      <c r="B142" s="144"/>
      <c r="C142" s="144"/>
      <c r="D142" s="144"/>
      <c r="E142" s="144"/>
      <c r="F142" s="144"/>
      <c r="G142" s="144"/>
      <c r="H142" s="144"/>
      <c r="I142" s="144"/>
      <c r="J142" s="144"/>
      <c r="K142" s="144"/>
      <c r="L142" s="144"/>
      <c r="M142" s="144"/>
    </row>
    <row r="143" spans="1:13" ht="15">
      <c r="A143" s="144"/>
      <c r="B143" s="144"/>
      <c r="C143" s="144"/>
      <c r="D143" s="144"/>
      <c r="E143" s="144"/>
      <c r="F143" s="144"/>
      <c r="G143" s="144"/>
      <c r="H143" s="144"/>
      <c r="I143" s="144"/>
      <c r="J143" s="144"/>
      <c r="K143" s="144"/>
      <c r="L143" s="144"/>
      <c r="M143" s="144"/>
    </row>
    <row r="144" spans="1:13" ht="22.5" customHeight="1">
      <c r="A144" s="1039" t="s">
        <v>742</v>
      </c>
      <c r="B144" s="1039"/>
      <c r="C144" s="1039"/>
      <c r="D144" s="1039"/>
      <c r="E144" s="1039"/>
      <c r="F144" s="1039"/>
      <c r="G144" s="1039"/>
      <c r="H144" s="1039"/>
      <c r="I144" s="1039"/>
      <c r="J144" s="1039"/>
      <c r="K144" s="1039"/>
      <c r="L144" s="1039"/>
      <c r="M144" s="1039"/>
    </row>
    <row r="145" spans="1:13" ht="7.5" customHeight="1">
      <c r="A145" s="144"/>
      <c r="B145" s="144"/>
      <c r="C145" s="144"/>
      <c r="D145" s="144"/>
      <c r="E145" s="144"/>
      <c r="F145" s="144"/>
      <c r="G145" s="144"/>
      <c r="H145" s="144"/>
      <c r="I145" s="144"/>
      <c r="J145" s="144"/>
      <c r="K145" s="144"/>
      <c r="L145" s="144"/>
      <c r="M145" s="144"/>
    </row>
    <row r="146" spans="1:13" ht="51" customHeight="1">
      <c r="A146" s="1039" t="s">
        <v>308</v>
      </c>
      <c r="B146" s="1039"/>
      <c r="C146" s="1039"/>
      <c r="D146" s="1039"/>
      <c r="E146" s="1039"/>
      <c r="F146" s="1039"/>
      <c r="G146" s="1039"/>
      <c r="H146" s="1039"/>
      <c r="I146" s="1039"/>
      <c r="J146" s="1039"/>
      <c r="K146" s="1039"/>
      <c r="L146" s="1039"/>
      <c r="M146" s="1039"/>
    </row>
    <row r="147" spans="1:13" ht="15">
      <c r="A147" s="156" t="s">
        <v>305</v>
      </c>
      <c r="B147" s="144"/>
      <c r="C147" s="144"/>
      <c r="D147" s="144"/>
      <c r="E147" s="144"/>
      <c r="F147" s="144"/>
      <c r="G147" s="144"/>
      <c r="H147" s="144"/>
      <c r="I147" s="144"/>
      <c r="J147" s="144"/>
      <c r="K147" s="144"/>
      <c r="L147" s="144"/>
      <c r="M147" s="144"/>
    </row>
    <row r="148" spans="1:13" ht="42" customHeight="1">
      <c r="A148" s="1039" t="s">
        <v>309</v>
      </c>
      <c r="B148" s="1039"/>
      <c r="C148" s="1039"/>
      <c r="D148" s="1039"/>
      <c r="E148" s="1039"/>
      <c r="F148" s="1039"/>
      <c r="G148" s="1039"/>
      <c r="H148" s="1039"/>
      <c r="I148" s="1039"/>
      <c r="J148" s="1039"/>
      <c r="K148" s="1039"/>
      <c r="L148" s="1039"/>
      <c r="M148" s="1039"/>
    </row>
    <row r="149" spans="1:13" ht="15">
      <c r="A149" s="144"/>
      <c r="B149" s="144"/>
      <c r="C149" s="144"/>
      <c r="D149" s="144"/>
      <c r="E149" s="144"/>
      <c r="F149" s="144"/>
      <c r="G149" s="144"/>
      <c r="H149" s="144"/>
      <c r="I149" s="144"/>
      <c r="J149" s="144"/>
      <c r="K149" s="144"/>
      <c r="L149" s="144"/>
      <c r="M149" s="144"/>
    </row>
    <row r="150" spans="1:13" ht="15">
      <c r="A150" s="144" t="s">
        <v>743</v>
      </c>
      <c r="B150" s="144"/>
      <c r="C150" s="144"/>
      <c r="D150" s="144"/>
      <c r="E150" s="144"/>
      <c r="F150" s="144"/>
      <c r="G150" s="144"/>
      <c r="H150" s="144"/>
      <c r="I150" s="144"/>
      <c r="J150" s="144"/>
      <c r="K150" s="144"/>
      <c r="L150" s="144"/>
      <c r="M150" s="144"/>
    </row>
    <row r="151" spans="1:13" ht="15">
      <c r="A151" s="144"/>
      <c r="B151" s="144"/>
      <c r="C151" s="144"/>
      <c r="D151" s="144"/>
      <c r="E151" s="144"/>
      <c r="F151" s="144"/>
      <c r="G151" s="144"/>
      <c r="H151" s="144"/>
      <c r="I151" s="144"/>
      <c r="J151" s="144"/>
      <c r="K151" s="144"/>
      <c r="L151" s="144"/>
      <c r="M151" s="144"/>
    </row>
    <row r="152" spans="1:13" ht="37.5" customHeight="1">
      <c r="A152" s="1039" t="s">
        <v>437</v>
      </c>
      <c r="B152" s="1039"/>
      <c r="C152" s="1039"/>
      <c r="D152" s="1039"/>
      <c r="E152" s="1039"/>
      <c r="F152" s="1039"/>
      <c r="G152" s="1039"/>
      <c r="H152" s="1039"/>
      <c r="I152" s="1039"/>
      <c r="J152" s="1039"/>
      <c r="K152" s="1039"/>
      <c r="L152" s="1039"/>
      <c r="M152" s="1039"/>
    </row>
    <row r="153" spans="1:13" ht="15">
      <c r="A153" s="144"/>
      <c r="B153" s="144"/>
      <c r="C153" s="144"/>
      <c r="D153" s="144"/>
      <c r="E153" s="144"/>
      <c r="F153" s="144"/>
      <c r="G153" s="144"/>
      <c r="H153" s="144"/>
      <c r="I153" s="144"/>
      <c r="J153" s="144"/>
      <c r="K153" s="144"/>
      <c r="L153" s="144"/>
      <c r="M153" s="144"/>
    </row>
    <row r="154" spans="1:24" ht="22.5">
      <c r="A154" s="127" t="s">
        <v>438</v>
      </c>
      <c r="B154" s="128"/>
      <c r="C154" s="129"/>
      <c r="D154" s="129"/>
      <c r="E154" s="129"/>
      <c r="F154" s="129"/>
      <c r="G154" s="129"/>
      <c r="H154" s="129"/>
      <c r="I154" s="3"/>
      <c r="J154" s="3"/>
      <c r="K154" s="3"/>
      <c r="L154" s="3"/>
      <c r="M154" s="3"/>
      <c r="N154" s="3"/>
      <c r="O154" s="3"/>
      <c r="P154" s="3"/>
      <c r="Q154" s="3"/>
      <c r="R154" s="3"/>
      <c r="S154" s="3"/>
      <c r="T154" s="3"/>
      <c r="U154" s="3"/>
      <c r="V154" s="3"/>
      <c r="W154" s="3"/>
      <c r="X154" s="3"/>
    </row>
    <row r="155" spans="1:24" ht="17.25">
      <c r="A155" s="4"/>
      <c r="B155" s="3"/>
      <c r="C155" s="3"/>
      <c r="D155" s="3"/>
      <c r="E155" s="3"/>
      <c r="F155" s="3"/>
      <c r="G155" s="3"/>
      <c r="H155" s="3"/>
      <c r="I155" s="3"/>
      <c r="J155" s="3"/>
      <c r="K155" s="3"/>
      <c r="L155" s="3"/>
      <c r="M155" s="3"/>
      <c r="N155" s="3"/>
      <c r="O155" s="3"/>
      <c r="P155" s="3"/>
      <c r="Q155" s="3"/>
      <c r="R155" s="3"/>
      <c r="S155" s="3"/>
      <c r="T155" s="3"/>
      <c r="U155" s="3"/>
      <c r="V155" s="3"/>
      <c r="W155" s="3"/>
      <c r="X155" s="3"/>
    </row>
    <row r="156" spans="1:24" ht="36" customHeight="1">
      <c r="A156" s="1092" t="s">
        <v>361</v>
      </c>
      <c r="B156" s="1155"/>
      <c r="C156" s="1155"/>
      <c r="D156" s="1155"/>
      <c r="E156" s="1155"/>
      <c r="F156" s="1155"/>
      <c r="G156" s="1155"/>
      <c r="H156" s="1155"/>
      <c r="I156" s="1155"/>
      <c r="J156" s="1155"/>
      <c r="K156" s="1155"/>
      <c r="L156" s="1155"/>
      <c r="M156" s="1155"/>
      <c r="N156" s="202"/>
      <c r="O156" s="202"/>
      <c r="P156" s="202"/>
      <c r="Q156" s="202"/>
      <c r="R156" s="202"/>
      <c r="S156" s="202"/>
      <c r="T156" s="202"/>
      <c r="U156" s="202"/>
      <c r="V156" s="202"/>
      <c r="W156" s="202"/>
      <c r="X156" s="202"/>
    </row>
    <row r="157" spans="1:24" ht="17.25">
      <c r="A157" s="130"/>
      <c r="B157" s="131"/>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row>
    <row r="158" spans="1:24" ht="50.25" customHeight="1">
      <c r="A158" s="1092" t="s">
        <v>534</v>
      </c>
      <c r="B158" s="1155"/>
      <c r="C158" s="1155"/>
      <c r="D158" s="1155"/>
      <c r="E158" s="1155"/>
      <c r="F158" s="1155"/>
      <c r="G158" s="1155"/>
      <c r="H158" s="1155"/>
      <c r="I158" s="1155"/>
      <c r="J158" s="1155"/>
      <c r="K158" s="1155"/>
      <c r="L158" s="1155"/>
      <c r="M158" s="1155"/>
      <c r="N158" s="202"/>
      <c r="O158" s="202"/>
      <c r="P158" s="202"/>
      <c r="Q158" s="202"/>
      <c r="R158" s="202"/>
      <c r="S158" s="202"/>
      <c r="T158" s="202"/>
      <c r="U158" s="202"/>
      <c r="V158" s="202"/>
      <c r="W158" s="202"/>
      <c r="X158" s="202"/>
    </row>
    <row r="159" spans="1:24" ht="15">
      <c r="A159" s="130"/>
      <c r="B159" s="13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row>
    <row r="160" spans="1:24" ht="54.75" customHeight="1">
      <c r="A160" s="1156" t="s">
        <v>535</v>
      </c>
      <c r="B160" s="1155"/>
      <c r="C160" s="1155"/>
      <c r="D160" s="1155"/>
      <c r="E160" s="1155"/>
      <c r="F160" s="1155"/>
      <c r="G160" s="1155"/>
      <c r="H160" s="1155"/>
      <c r="I160" s="1155"/>
      <c r="J160" s="1155"/>
      <c r="K160" s="1155"/>
      <c r="L160" s="1155"/>
      <c r="M160" s="1155"/>
      <c r="N160" s="202"/>
      <c r="O160" s="202"/>
      <c r="P160" s="202"/>
      <c r="Q160" s="202"/>
      <c r="R160" s="202"/>
      <c r="S160" s="202"/>
      <c r="T160" s="202"/>
      <c r="U160" s="202"/>
      <c r="V160" s="202"/>
      <c r="W160" s="202"/>
      <c r="X160" s="202"/>
    </row>
    <row r="161" spans="1:24" ht="15">
      <c r="A161" s="134"/>
      <c r="B161" s="13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row>
    <row r="162" spans="1:24" ht="52.5" customHeight="1">
      <c r="A162" s="1156" t="s">
        <v>533</v>
      </c>
      <c r="B162" s="1040"/>
      <c r="C162" s="1040"/>
      <c r="D162" s="1040"/>
      <c r="E162" s="1040"/>
      <c r="F162" s="1040"/>
      <c r="G162" s="1040"/>
      <c r="H162" s="1040"/>
      <c r="I162" s="1040"/>
      <c r="J162" s="1040"/>
      <c r="K162" s="1040"/>
      <c r="L162" s="1040"/>
      <c r="M162" s="1040"/>
      <c r="N162" s="202"/>
      <c r="O162" s="202"/>
      <c r="P162" s="202"/>
      <c r="Q162" s="202"/>
      <c r="R162" s="202"/>
      <c r="S162" s="202"/>
      <c r="T162" s="202"/>
      <c r="U162" s="202"/>
      <c r="V162" s="202"/>
      <c r="W162" s="202"/>
      <c r="X162" s="202"/>
    </row>
    <row r="163" spans="1:24" ht="15">
      <c r="A163" s="134"/>
      <c r="B163" s="13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row>
    <row r="164" spans="1:24" ht="35.25" customHeight="1">
      <c r="A164" s="1092" t="s">
        <v>102</v>
      </c>
      <c r="B164" s="1040"/>
      <c r="C164" s="1040"/>
      <c r="D164" s="1040"/>
      <c r="E164" s="1040"/>
      <c r="F164" s="1040"/>
      <c r="G164" s="1040"/>
      <c r="H164" s="1040"/>
      <c r="I164" s="1040"/>
      <c r="J164" s="1040"/>
      <c r="K164" s="1040"/>
      <c r="L164" s="1040"/>
      <c r="M164" s="1040"/>
      <c r="N164" s="202"/>
      <c r="O164" s="202"/>
      <c r="P164" s="202"/>
      <c r="Q164" s="202"/>
      <c r="R164" s="202"/>
      <c r="S164" s="202"/>
      <c r="T164" s="202"/>
      <c r="U164" s="202"/>
      <c r="V164" s="202"/>
      <c r="W164" s="202"/>
      <c r="X164" s="202"/>
    </row>
    <row r="165" spans="1:24" ht="17.25">
      <c r="A165" s="135"/>
      <c r="B165" s="136"/>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row>
    <row r="166" spans="1:24" ht="69.75" customHeight="1">
      <c r="A166" s="1153" t="s">
        <v>494</v>
      </c>
      <c r="B166" s="1040"/>
      <c r="C166" s="1040"/>
      <c r="D166" s="1040"/>
      <c r="E166" s="1040"/>
      <c r="F166" s="1040"/>
      <c r="G166" s="1040"/>
      <c r="H166" s="1040"/>
      <c r="I166" s="1040"/>
      <c r="J166" s="1040"/>
      <c r="K166" s="1040"/>
      <c r="L166" s="1040"/>
      <c r="M166" s="1040"/>
      <c r="N166" s="202"/>
      <c r="O166" s="202"/>
      <c r="P166" s="202"/>
      <c r="Q166" s="202"/>
      <c r="R166" s="202"/>
      <c r="S166" s="202"/>
      <c r="T166" s="202"/>
      <c r="U166" s="202"/>
      <c r="V166" s="202"/>
      <c r="W166" s="202"/>
      <c r="X166" s="202"/>
    </row>
    <row r="167" spans="1:24" ht="15">
      <c r="A167" s="139"/>
      <c r="B167" s="140"/>
      <c r="C167" s="202"/>
      <c r="D167" s="202"/>
      <c r="E167" s="202"/>
      <c r="F167" s="202"/>
      <c r="G167" s="202"/>
      <c r="H167" s="202"/>
      <c r="I167" s="202"/>
      <c r="J167" s="202"/>
      <c r="K167" s="202"/>
      <c r="L167" s="202"/>
      <c r="M167" s="202"/>
      <c r="N167" s="202"/>
      <c r="O167" s="202"/>
      <c r="P167" s="202"/>
      <c r="Q167" s="202"/>
      <c r="R167" s="202"/>
      <c r="S167" s="202"/>
      <c r="T167" s="202"/>
      <c r="U167" s="202"/>
      <c r="V167" s="202"/>
      <c r="W167" s="202"/>
      <c r="X167" s="202"/>
    </row>
    <row r="168" spans="1:24" ht="13.5">
      <c r="A168" s="1153" t="s">
        <v>362</v>
      </c>
      <c r="B168" s="1040"/>
      <c r="C168" s="1040"/>
      <c r="D168" s="1040"/>
      <c r="E168" s="1040"/>
      <c r="F168" s="1040"/>
      <c r="G168" s="1040"/>
      <c r="H168" s="1040"/>
      <c r="I168" s="1040"/>
      <c r="J168" s="1040"/>
      <c r="K168" s="1040"/>
      <c r="L168" s="1040"/>
      <c r="M168" s="1040"/>
      <c r="N168" s="202"/>
      <c r="O168" s="202"/>
      <c r="P168" s="202"/>
      <c r="Q168" s="202"/>
      <c r="R168" s="202"/>
      <c r="S168" s="202"/>
      <c r="T168" s="202"/>
      <c r="U168" s="202"/>
      <c r="V168" s="202"/>
      <c r="W168" s="202"/>
      <c r="X168" s="202"/>
    </row>
    <row r="169" spans="1:24" ht="15">
      <c r="A169" s="138"/>
      <c r="B169" s="204"/>
      <c r="C169" s="204"/>
      <c r="D169" s="204"/>
      <c r="E169" s="204"/>
      <c r="F169" s="204"/>
      <c r="G169" s="204"/>
      <c r="H169" s="204"/>
      <c r="I169" s="204"/>
      <c r="J169" s="204"/>
      <c r="K169" s="204"/>
      <c r="L169" s="204"/>
      <c r="M169" s="204"/>
      <c r="N169" s="202"/>
      <c r="O169" s="202"/>
      <c r="P169" s="202"/>
      <c r="Q169" s="202"/>
      <c r="R169" s="202"/>
      <c r="S169" s="202"/>
      <c r="T169" s="202"/>
      <c r="U169" s="202"/>
      <c r="V169" s="202"/>
      <c r="W169" s="202"/>
      <c r="X169" s="202"/>
    </row>
    <row r="170" spans="1:24" ht="22.5" customHeight="1">
      <c r="A170" s="1154" t="s">
        <v>364</v>
      </c>
      <c r="B170" s="1084"/>
      <c r="C170" s="1084"/>
      <c r="D170" s="1084"/>
      <c r="E170" s="1084"/>
      <c r="F170" s="1084"/>
      <c r="G170" s="1084"/>
      <c r="H170" s="1084"/>
      <c r="I170" s="1084"/>
      <c r="J170" s="1084"/>
      <c r="K170" s="1084"/>
      <c r="L170" s="1084"/>
      <c r="M170" s="1084"/>
      <c r="N170" s="1084"/>
      <c r="O170" s="1084"/>
      <c r="P170" s="1084"/>
      <c r="Q170" s="1084"/>
      <c r="R170" s="1084"/>
      <c r="S170" s="1084"/>
      <c r="T170" s="1084"/>
      <c r="U170" s="1084"/>
      <c r="V170" s="1084"/>
      <c r="W170" s="1084"/>
      <c r="X170" s="202"/>
    </row>
    <row r="171" spans="1:24" ht="26.25" customHeight="1">
      <c r="A171" s="1154" t="s">
        <v>365</v>
      </c>
      <c r="B171" s="1090"/>
      <c r="C171" s="1090"/>
      <c r="D171" s="1090"/>
      <c r="E171" s="1090"/>
      <c r="F171" s="1090"/>
      <c r="G171" s="1090"/>
      <c r="H171" s="1090"/>
      <c r="I171" s="1090"/>
      <c r="J171" s="1090"/>
      <c r="K171" s="1090"/>
      <c r="L171" s="1090"/>
      <c r="M171" s="1090"/>
      <c r="N171" s="202"/>
      <c r="O171" s="202"/>
      <c r="P171" s="202"/>
      <c r="Q171" s="202"/>
      <c r="R171" s="202"/>
      <c r="S171" s="202"/>
      <c r="T171" s="202"/>
      <c r="U171" s="202"/>
      <c r="V171" s="202"/>
      <c r="W171" s="202"/>
      <c r="X171" s="202"/>
    </row>
    <row r="172" spans="1:24" ht="26.25" customHeight="1">
      <c r="A172" s="1154" t="s">
        <v>719</v>
      </c>
      <c r="B172" s="1090"/>
      <c r="C172" s="1090"/>
      <c r="D172" s="1090"/>
      <c r="E172" s="1090"/>
      <c r="F172" s="1090"/>
      <c r="G172" s="1090"/>
      <c r="H172" s="1090"/>
      <c r="I172" s="1090"/>
      <c r="J172" s="1090"/>
      <c r="K172" s="1090"/>
      <c r="L172" s="1090"/>
      <c r="M172" s="1090"/>
      <c r="N172" s="202"/>
      <c r="O172" s="202"/>
      <c r="P172" s="202"/>
      <c r="Q172" s="202"/>
      <c r="R172" s="202"/>
      <c r="S172" s="202"/>
      <c r="T172" s="202"/>
      <c r="U172" s="202"/>
      <c r="V172" s="202"/>
      <c r="W172" s="202"/>
      <c r="X172" s="202"/>
    </row>
    <row r="173" spans="1:24" ht="27" customHeight="1">
      <c r="A173" s="1154" t="s">
        <v>720</v>
      </c>
      <c r="B173" s="1090"/>
      <c r="C173" s="1090"/>
      <c r="D173" s="1090"/>
      <c r="E173" s="1090"/>
      <c r="F173" s="1090"/>
      <c r="G173" s="1090"/>
      <c r="H173" s="1090"/>
      <c r="I173" s="1090"/>
      <c r="J173" s="1090"/>
      <c r="K173" s="1090"/>
      <c r="L173" s="1090"/>
      <c r="M173" s="1090"/>
      <c r="N173" s="202"/>
      <c r="O173" s="202"/>
      <c r="P173" s="202"/>
      <c r="Q173" s="202"/>
      <c r="R173" s="202"/>
      <c r="S173" s="202"/>
      <c r="T173" s="202"/>
      <c r="U173" s="202"/>
      <c r="V173" s="202"/>
      <c r="W173" s="202"/>
      <c r="X173" s="202"/>
    </row>
    <row r="174" spans="1:24" ht="34.5" customHeight="1">
      <c r="A174" s="1023" t="s">
        <v>363</v>
      </c>
      <c r="B174" s="1090"/>
      <c r="C174" s="1090"/>
      <c r="D174" s="1090"/>
      <c r="E174" s="1090"/>
      <c r="F174" s="1090"/>
      <c r="G174" s="1090"/>
      <c r="H174" s="1090"/>
      <c r="I174" s="1090"/>
      <c r="J174" s="1090"/>
      <c r="K174" s="1090"/>
      <c r="L174" s="1090"/>
      <c r="M174" s="1090"/>
      <c r="N174" s="202"/>
      <c r="O174" s="202"/>
      <c r="P174" s="202"/>
      <c r="Q174" s="202"/>
      <c r="R174" s="202"/>
      <c r="S174" s="202"/>
      <c r="T174" s="202"/>
      <c r="U174" s="202"/>
      <c r="V174" s="202"/>
      <c r="W174" s="202"/>
      <c r="X174" s="202"/>
    </row>
  </sheetData>
  <mergeCells count="33">
    <mergeCell ref="A156:M156"/>
    <mergeCell ref="A158:M158"/>
    <mergeCell ref="A160:M160"/>
    <mergeCell ref="A162:M162"/>
    <mergeCell ref="A26:M26"/>
    <mergeCell ref="A103:M103"/>
    <mergeCell ref="A105:M105"/>
    <mergeCell ref="A152:M152"/>
    <mergeCell ref="A110:M110"/>
    <mergeCell ref="A114:M114"/>
    <mergeCell ref="A123:M123"/>
    <mergeCell ref="A125:M125"/>
    <mergeCell ref="A131:M131"/>
    <mergeCell ref="A144:M144"/>
    <mergeCell ref="A20:M20"/>
    <mergeCell ref="A22:M22"/>
    <mergeCell ref="A24:M24"/>
    <mergeCell ref="A15:M15"/>
    <mergeCell ref="A19:N19"/>
    <mergeCell ref="A5:M5"/>
    <mergeCell ref="A7:M7"/>
    <mergeCell ref="A9:M9"/>
    <mergeCell ref="A11:M11"/>
    <mergeCell ref="A146:M146"/>
    <mergeCell ref="A148:M148"/>
    <mergeCell ref="A174:M174"/>
    <mergeCell ref="A166:M166"/>
    <mergeCell ref="A168:M168"/>
    <mergeCell ref="A170:W170"/>
    <mergeCell ref="A171:M171"/>
    <mergeCell ref="A164:M164"/>
    <mergeCell ref="A173:M173"/>
    <mergeCell ref="A172:M172"/>
  </mergeCells>
  <printOptions horizontalCentered="1"/>
  <pageMargins left="0.11811023622047245" right="0.11811023622047245" top="0.5905511811023623" bottom="0.3937007874015748" header="0.5118110236220472" footer="0.11811023622047245"/>
  <pageSetup firstPageNumber="5" useFirstPageNumber="1" orientation="portrait" paperSize="9" scale="53" r:id="rId1"/>
  <headerFooter alignWithMargins="0">
    <oddFooter>&amp;C&amp;8Page &amp;P</oddFooter>
  </headerFooter>
  <rowBreaks count="2" manualBreakCount="2">
    <brk id="54" max="22" man="1"/>
    <brk id="114" max="22" man="1"/>
  </rowBreaks>
</worksheet>
</file>

<file path=xl/worksheets/sheet2.xml><?xml version="1.0" encoding="utf-8"?>
<worksheet xmlns="http://schemas.openxmlformats.org/spreadsheetml/2006/main" xmlns:r="http://schemas.openxmlformats.org/officeDocument/2006/relationships">
  <sheetPr>
    <pageSetUpPr fitToPage="1"/>
  </sheetPr>
  <dimension ref="A1:H55"/>
  <sheetViews>
    <sheetView showGridLines="0" view="pageBreakPreview" zoomScale="60" zoomScaleNormal="70" workbookViewId="0" topLeftCell="A24">
      <selection activeCell="F50" sqref="F50"/>
    </sheetView>
  </sheetViews>
  <sheetFormatPr defaultColWidth="9.00390625" defaultRowHeight="14.25"/>
  <cols>
    <col min="1" max="1" width="6.625" style="9" customWidth="1"/>
    <col min="2" max="2" width="51.625" style="9" customWidth="1"/>
    <col min="3" max="3" width="33.125" style="9" customWidth="1"/>
    <col min="4" max="4" width="8.75390625" style="9" customWidth="1"/>
    <col min="5" max="5" width="7.25390625" style="9" customWidth="1"/>
    <col min="6" max="6" width="13.50390625" style="9" customWidth="1"/>
    <col min="7" max="7" width="12.875" style="9" customWidth="1"/>
    <col min="8" max="8" width="12.625" style="9" customWidth="1"/>
    <col min="9" max="16384" width="9.625" style="9" customWidth="1"/>
  </cols>
  <sheetData>
    <row r="1" spans="1:8" ht="22.5">
      <c r="A1" s="8" t="s">
        <v>211</v>
      </c>
      <c r="B1" s="48"/>
      <c r="C1" s="48"/>
      <c r="D1" s="48"/>
      <c r="E1" s="48"/>
      <c r="F1" s="49"/>
      <c r="G1" s="48"/>
      <c r="H1" s="48"/>
    </row>
    <row r="2" spans="1:8" ht="15">
      <c r="A2" s="48"/>
      <c r="B2" s="48"/>
      <c r="C2" s="48"/>
      <c r="D2" s="48"/>
      <c r="E2" s="48"/>
      <c r="F2" s="49"/>
      <c r="G2" s="48"/>
      <c r="H2" s="48"/>
    </row>
    <row r="3" spans="1:8" ht="17.25">
      <c r="A3" s="4" t="s">
        <v>310</v>
      </c>
      <c r="B3" s="21"/>
      <c r="C3" s="21"/>
      <c r="D3" s="21"/>
      <c r="E3" s="13"/>
      <c r="F3" s="22"/>
      <c r="G3" s="23"/>
      <c r="H3" s="23"/>
    </row>
    <row r="4" spans="1:8" ht="15">
      <c r="A4" s="50"/>
      <c r="B4" s="21"/>
      <c r="C4" s="21"/>
      <c r="D4" s="21"/>
      <c r="E4" s="13"/>
      <c r="F4" s="22"/>
      <c r="G4" s="23"/>
      <c r="H4" s="23"/>
    </row>
    <row r="5" spans="1:8" ht="30.75">
      <c r="A5" s="12"/>
      <c r="B5" s="12"/>
      <c r="C5" s="12"/>
      <c r="D5" s="12"/>
      <c r="E5" s="13"/>
      <c r="F5" s="14" t="s">
        <v>615</v>
      </c>
      <c r="G5" s="15" t="s">
        <v>45</v>
      </c>
      <c r="H5" s="16" t="s">
        <v>616</v>
      </c>
    </row>
    <row r="6" spans="1:8" ht="15">
      <c r="A6" s="17"/>
      <c r="B6" s="17"/>
      <c r="C6" s="17"/>
      <c r="D6" s="17"/>
      <c r="E6" s="18"/>
      <c r="F6" s="19" t="s">
        <v>561</v>
      </c>
      <c r="G6" s="18" t="s">
        <v>561</v>
      </c>
      <c r="H6" s="18" t="s">
        <v>561</v>
      </c>
    </row>
    <row r="7" spans="1:8" ht="23.25" customHeight="1">
      <c r="A7" s="12" t="s">
        <v>424</v>
      </c>
      <c r="B7" s="21"/>
      <c r="C7" s="21"/>
      <c r="D7" s="21"/>
      <c r="E7" s="13"/>
      <c r="F7" s="24">
        <v>462</v>
      </c>
      <c r="G7" s="25">
        <v>336</v>
      </c>
      <c r="H7" s="25">
        <v>686</v>
      </c>
    </row>
    <row r="8" spans="1:8" ht="23.25" customHeight="1">
      <c r="A8" s="17" t="s">
        <v>505</v>
      </c>
      <c r="B8" s="26"/>
      <c r="C8" s="26"/>
      <c r="D8" s="26"/>
      <c r="E8" s="18"/>
      <c r="F8" s="27">
        <v>140</v>
      </c>
      <c r="G8" s="28">
        <v>100</v>
      </c>
      <c r="H8" s="28">
        <v>204</v>
      </c>
    </row>
    <row r="9" spans="1:8" ht="23.25" customHeight="1">
      <c r="A9" s="12" t="s">
        <v>225</v>
      </c>
      <c r="B9" s="21"/>
      <c r="C9" s="21"/>
      <c r="D9" s="21"/>
      <c r="E9" s="13"/>
      <c r="F9" s="24">
        <f>SUM(F7:F8)</f>
        <v>602</v>
      </c>
      <c r="G9" s="25">
        <f>SUM(G7:G8)</f>
        <v>436</v>
      </c>
      <c r="H9" s="25">
        <f>SUM(H7:H8)</f>
        <v>890</v>
      </c>
    </row>
    <row r="10" spans="1:8" ht="23.25" customHeight="1">
      <c r="A10" s="12" t="s">
        <v>55</v>
      </c>
      <c r="B10" s="21"/>
      <c r="C10" s="21"/>
      <c r="D10" s="21"/>
      <c r="E10" s="13"/>
      <c r="F10" s="24">
        <v>351</v>
      </c>
      <c r="G10" s="25">
        <v>350</v>
      </c>
      <c r="H10" s="25">
        <v>718</v>
      </c>
    </row>
    <row r="11" spans="1:8" ht="23.25" customHeight="1">
      <c r="A11" s="12" t="s">
        <v>506</v>
      </c>
      <c r="B11" s="21"/>
      <c r="C11" s="21"/>
      <c r="D11" s="21"/>
      <c r="E11" s="13"/>
      <c r="F11" s="24">
        <v>520</v>
      </c>
      <c r="G11" s="25">
        <v>374</v>
      </c>
      <c r="H11" s="25">
        <v>864</v>
      </c>
    </row>
    <row r="12" spans="1:8" ht="23.25" customHeight="1">
      <c r="A12" s="34" t="s">
        <v>666</v>
      </c>
      <c r="B12" s="35"/>
      <c r="C12" s="35"/>
      <c r="D12" s="35"/>
      <c r="E12" s="36"/>
      <c r="F12" s="37">
        <v>-147</v>
      </c>
      <c r="G12" s="38">
        <v>-141</v>
      </c>
      <c r="H12" s="38">
        <v>-298</v>
      </c>
    </row>
    <row r="13" spans="1:8" ht="23.25" customHeight="1">
      <c r="A13" s="212" t="s">
        <v>360</v>
      </c>
      <c r="B13" s="26"/>
      <c r="C13" s="26"/>
      <c r="D13" s="26"/>
      <c r="E13" s="18"/>
      <c r="F13" s="27">
        <v>0</v>
      </c>
      <c r="G13" s="28">
        <v>-12</v>
      </c>
      <c r="H13" s="584">
        <v>-41</v>
      </c>
    </row>
    <row r="14" spans="1:8" ht="23.25" customHeight="1">
      <c r="A14" s="20" t="s">
        <v>303</v>
      </c>
      <c r="B14" s="21"/>
      <c r="C14" s="21"/>
      <c r="D14" s="21"/>
      <c r="E14" s="13"/>
      <c r="F14" s="24">
        <f>SUM(F9:F13)</f>
        <v>1326</v>
      </c>
      <c r="G14" s="25">
        <f>SUM(G9:G13)</f>
        <v>1007</v>
      </c>
      <c r="H14" s="25">
        <f>SUM(H9:H13)</f>
        <v>2133</v>
      </c>
    </row>
    <row r="15" spans="1:8" ht="23.25" customHeight="1">
      <c r="A15" s="12" t="s">
        <v>504</v>
      </c>
      <c r="B15" s="21"/>
      <c r="C15" s="21"/>
      <c r="D15" s="21"/>
      <c r="E15" s="13"/>
      <c r="F15" s="24">
        <v>241</v>
      </c>
      <c r="G15" s="25">
        <v>73</v>
      </c>
      <c r="H15" s="25">
        <v>738</v>
      </c>
    </row>
    <row r="16" spans="1:8" ht="23.25" customHeight="1">
      <c r="A16" s="12" t="s">
        <v>411</v>
      </c>
      <c r="B16" s="21"/>
      <c r="C16" s="21"/>
      <c r="D16" s="21"/>
      <c r="E16" s="13"/>
      <c r="F16" s="24">
        <v>113</v>
      </c>
      <c r="G16" s="25">
        <v>168</v>
      </c>
      <c r="H16" s="25">
        <v>85</v>
      </c>
    </row>
    <row r="17" spans="1:8" ht="23.25" customHeight="1">
      <c r="A17" s="12" t="s">
        <v>519</v>
      </c>
      <c r="B17" s="21"/>
      <c r="C17" s="21"/>
      <c r="D17" s="21"/>
      <c r="E17" s="13"/>
      <c r="F17" s="24">
        <v>125</v>
      </c>
      <c r="G17" s="25">
        <v>246</v>
      </c>
      <c r="H17" s="25">
        <v>207</v>
      </c>
    </row>
    <row r="18" spans="1:8" ht="23.25" customHeight="1">
      <c r="A18" s="17" t="s">
        <v>306</v>
      </c>
      <c r="B18" s="26"/>
      <c r="C18" s="26"/>
      <c r="D18" s="26"/>
      <c r="E18" s="18"/>
      <c r="F18" s="27">
        <v>275</v>
      </c>
      <c r="G18" s="28">
        <v>-20</v>
      </c>
      <c r="H18" s="28">
        <v>59</v>
      </c>
    </row>
    <row r="19" spans="1:8" ht="23.25" customHeight="1">
      <c r="A19" s="20" t="s">
        <v>287</v>
      </c>
      <c r="B19" s="21"/>
      <c r="C19" s="21"/>
      <c r="D19" s="21"/>
      <c r="E19" s="13"/>
      <c r="F19" s="24">
        <f>SUM(F14:F18)</f>
        <v>2080</v>
      </c>
      <c r="G19" s="25">
        <f>SUM(G14:G18)</f>
        <v>1474</v>
      </c>
      <c r="H19" s="25">
        <f>SUM(H14:H18)</f>
        <v>3222</v>
      </c>
    </row>
    <row r="20" spans="1:8" ht="23.25" customHeight="1">
      <c r="A20" s="17" t="s">
        <v>311</v>
      </c>
      <c r="B20" s="26"/>
      <c r="C20" s="26"/>
      <c r="D20" s="26"/>
      <c r="E20" s="18"/>
      <c r="F20" s="27">
        <v>-545</v>
      </c>
      <c r="G20" s="28">
        <v>-387</v>
      </c>
      <c r="H20" s="28">
        <v>-904</v>
      </c>
    </row>
    <row r="21" spans="1:8" ht="23.25" customHeight="1">
      <c r="A21" s="12" t="s">
        <v>212</v>
      </c>
      <c r="B21" s="21"/>
      <c r="C21" s="21"/>
      <c r="D21" s="21"/>
      <c r="E21" s="13"/>
      <c r="F21" s="24">
        <f>SUM(F19:F20)</f>
        <v>1535</v>
      </c>
      <c r="G21" s="25">
        <f>SUM(G19:G20)</f>
        <v>1087</v>
      </c>
      <c r="H21" s="25">
        <f>SUM(H19:H20)</f>
        <v>2318</v>
      </c>
    </row>
    <row r="22" spans="1:8" ht="23.25" customHeight="1">
      <c r="A22" s="17" t="s">
        <v>496</v>
      </c>
      <c r="B22" s="26"/>
      <c r="C22" s="26"/>
      <c r="D22" s="26"/>
      <c r="E22" s="18"/>
      <c r="F22" s="585">
        <v>241</v>
      </c>
      <c r="G22" s="28">
        <v>-34</v>
      </c>
      <c r="H22" s="584">
        <v>-105</v>
      </c>
    </row>
    <row r="23" spans="1:8" ht="23.25" customHeight="1" thickBot="1">
      <c r="A23" s="51" t="s">
        <v>497</v>
      </c>
      <c r="B23" s="52"/>
      <c r="C23" s="52"/>
      <c r="D23" s="52"/>
      <c r="E23" s="53"/>
      <c r="F23" s="54">
        <f>SUM(F21:F22)</f>
        <v>1776</v>
      </c>
      <c r="G23" s="55">
        <f>SUM(G21:G22)</f>
        <v>1053</v>
      </c>
      <c r="H23" s="55">
        <f>SUM(H21:H22)</f>
        <v>2213</v>
      </c>
    </row>
    <row r="24" spans="1:8" ht="23.25" customHeight="1">
      <c r="A24" s="12" t="s">
        <v>507</v>
      </c>
      <c r="B24" s="21"/>
      <c r="C24" s="21"/>
      <c r="D24" s="21"/>
      <c r="E24" s="13"/>
      <c r="F24" s="22"/>
      <c r="G24" s="23"/>
      <c r="H24" s="23"/>
    </row>
    <row r="25" spans="1:8" ht="23.25" customHeight="1">
      <c r="A25" s="56" t="s">
        <v>234</v>
      </c>
      <c r="B25" s="21"/>
      <c r="C25" s="21"/>
      <c r="D25" s="21"/>
      <c r="E25" s="13"/>
      <c r="F25" s="24">
        <v>1775</v>
      </c>
      <c r="G25" s="25">
        <v>1052</v>
      </c>
      <c r="H25" s="25">
        <v>2212</v>
      </c>
    </row>
    <row r="26" spans="1:8" ht="23.25" customHeight="1">
      <c r="A26" s="57" t="s">
        <v>509</v>
      </c>
      <c r="B26" s="26"/>
      <c r="C26" s="26"/>
      <c r="D26" s="26"/>
      <c r="E26" s="18"/>
      <c r="F26" s="27">
        <v>1</v>
      </c>
      <c r="G26" s="28">
        <v>1</v>
      </c>
      <c r="H26" s="28">
        <v>1</v>
      </c>
    </row>
    <row r="27" spans="1:8" ht="23.25" customHeight="1" thickBot="1">
      <c r="A27" s="51" t="s">
        <v>497</v>
      </c>
      <c r="B27" s="58"/>
      <c r="C27" s="58"/>
      <c r="D27" s="58"/>
      <c r="E27" s="59"/>
      <c r="F27" s="54">
        <f>SUM(F25:F26)</f>
        <v>1776</v>
      </c>
      <c r="G27" s="55">
        <f>SUM(G25:G26)</f>
        <v>1053</v>
      </c>
      <c r="H27" s="55">
        <f>SUM(H25:H26)</f>
        <v>2213</v>
      </c>
    </row>
    <row r="28" spans="1:8" ht="12" customHeight="1">
      <c r="A28" s="60"/>
      <c r="B28" s="61"/>
      <c r="C28" s="61"/>
      <c r="D28" s="61"/>
      <c r="E28" s="62"/>
      <c r="F28" s="63"/>
      <c r="G28" s="64"/>
      <c r="H28" s="64"/>
    </row>
    <row r="29" spans="1:8" ht="10.5" customHeight="1">
      <c r="A29" s="65"/>
      <c r="B29" s="21"/>
      <c r="C29" s="21"/>
      <c r="D29" s="21"/>
      <c r="E29" s="13"/>
      <c r="F29" s="22"/>
      <c r="G29" s="23"/>
      <c r="H29" s="23"/>
    </row>
    <row r="30" spans="1:8" ht="15">
      <c r="A30" s="66" t="s">
        <v>667</v>
      </c>
      <c r="B30" s="67"/>
      <c r="C30" s="66"/>
      <c r="D30" s="67"/>
      <c r="E30" s="66"/>
      <c r="F30" s="19"/>
      <c r="G30" s="18"/>
      <c r="H30" s="18"/>
    </row>
    <row r="31" spans="1:8" ht="23.25" customHeight="1">
      <c r="A31" s="68" t="s">
        <v>213</v>
      </c>
      <c r="B31" s="69"/>
      <c r="C31" s="70"/>
      <c r="D31" s="69"/>
      <c r="E31" s="70"/>
      <c r="F31" s="69"/>
      <c r="G31" s="70"/>
      <c r="H31" s="69"/>
    </row>
    <row r="32" spans="1:8" ht="21.75" customHeight="1">
      <c r="A32" s="1042" t="s">
        <v>214</v>
      </c>
      <c r="B32" s="1047"/>
      <c r="C32" s="1048"/>
      <c r="D32" s="1048"/>
      <c r="E32" s="72"/>
      <c r="F32" s="590">
        <v>39.4</v>
      </c>
      <c r="G32" s="591">
        <v>29.3</v>
      </c>
      <c r="H32" s="591">
        <v>62.1</v>
      </c>
    </row>
    <row r="33" spans="1:8" ht="33.75" customHeight="1">
      <c r="A33" s="1042" t="s">
        <v>584</v>
      </c>
      <c r="B33" s="1047"/>
      <c r="C33" s="1048"/>
      <c r="D33" s="1048"/>
      <c r="E33" s="72"/>
      <c r="F33" s="593">
        <v>7</v>
      </c>
      <c r="G33" s="592">
        <v>1.7</v>
      </c>
      <c r="H33" s="591">
        <v>21.8</v>
      </c>
    </row>
    <row r="34" spans="1:8" ht="24.75" customHeight="1">
      <c r="A34" s="1042" t="s">
        <v>412</v>
      </c>
      <c r="B34" s="1043"/>
      <c r="C34" s="1043"/>
      <c r="D34" s="1043"/>
      <c r="E34" s="72"/>
      <c r="F34" s="593">
        <v>4.6</v>
      </c>
      <c r="G34" s="592">
        <v>7</v>
      </c>
      <c r="H34" s="591">
        <v>3.5</v>
      </c>
    </row>
    <row r="35" spans="1:8" ht="35.25" customHeight="1">
      <c r="A35" s="1049" t="s">
        <v>520</v>
      </c>
      <c r="B35" s="1047"/>
      <c r="C35" s="1048"/>
      <c r="D35" s="1048"/>
      <c r="E35" s="73"/>
      <c r="F35" s="593">
        <v>3.7</v>
      </c>
      <c r="G35" s="592">
        <v>7.2</v>
      </c>
      <c r="H35" s="591">
        <v>6</v>
      </c>
    </row>
    <row r="36" spans="1:8" ht="36" customHeight="1">
      <c r="A36" s="1044" t="s">
        <v>215</v>
      </c>
      <c r="B36" s="1045"/>
      <c r="C36" s="1046"/>
      <c r="D36" s="1046"/>
      <c r="E36" s="74"/>
      <c r="F36" s="593">
        <v>8.2</v>
      </c>
      <c r="G36" s="592">
        <v>-0.1</v>
      </c>
      <c r="H36" s="591">
        <v>2.6</v>
      </c>
    </row>
    <row r="37" spans="1:8" ht="24.75" customHeight="1">
      <c r="A37" s="982" t="s">
        <v>216</v>
      </c>
      <c r="B37" s="76"/>
      <c r="C37" s="75"/>
      <c r="D37" s="76"/>
      <c r="E37" s="75"/>
      <c r="F37" s="594">
        <f>SUM(F32:F36)</f>
        <v>62.900000000000006</v>
      </c>
      <c r="G37" s="595">
        <f>SUM(G32:G36)</f>
        <v>45.1</v>
      </c>
      <c r="H37" s="595">
        <f>SUM(H32:H36)</f>
        <v>96</v>
      </c>
    </row>
    <row r="38" spans="1:8" ht="12" customHeight="1">
      <c r="A38" s="71" t="s">
        <v>96</v>
      </c>
      <c r="B38" s="69"/>
      <c r="C38" s="71"/>
      <c r="D38" s="69"/>
      <c r="E38" s="71"/>
      <c r="F38" s="596"/>
      <c r="G38" s="597"/>
      <c r="H38" s="597"/>
    </row>
    <row r="39" spans="1:8" ht="15">
      <c r="A39" s="68" t="s">
        <v>677</v>
      </c>
      <c r="B39" s="69"/>
      <c r="C39" s="71"/>
      <c r="D39" s="69"/>
      <c r="E39" s="71"/>
      <c r="F39" s="596"/>
      <c r="G39" s="597"/>
      <c r="H39" s="597"/>
    </row>
    <row r="40" spans="1:8" ht="15.75" customHeight="1">
      <c r="A40" s="77" t="s">
        <v>475</v>
      </c>
      <c r="B40" s="69"/>
      <c r="C40" s="71"/>
      <c r="D40" s="69"/>
      <c r="E40" s="71"/>
      <c r="F40" s="981">
        <v>9.9</v>
      </c>
      <c r="G40" s="983">
        <v>-1.3</v>
      </c>
      <c r="H40" s="984">
        <v>-4.3</v>
      </c>
    </row>
    <row r="41" spans="1:8" ht="12" customHeight="1">
      <c r="A41" s="78"/>
      <c r="B41" s="79"/>
      <c r="C41" s="78"/>
      <c r="D41" s="79"/>
      <c r="E41" s="78"/>
      <c r="F41" s="598"/>
      <c r="G41" s="599"/>
      <c r="H41" s="599"/>
    </row>
    <row r="42" spans="1:8" ht="21.75" customHeight="1" thickBot="1">
      <c r="A42" s="985" t="s">
        <v>312</v>
      </c>
      <c r="B42" s="80"/>
      <c r="C42" s="81"/>
      <c r="D42" s="80"/>
      <c r="E42" s="81"/>
      <c r="F42" s="600">
        <f>SUM(F37,F40)</f>
        <v>72.80000000000001</v>
      </c>
      <c r="G42" s="742">
        <f>SUM(G37,G40)</f>
        <v>43.800000000000004</v>
      </c>
      <c r="H42" s="601">
        <f>SUM(H37:H41)</f>
        <v>91.7</v>
      </c>
    </row>
    <row r="43" spans="1:8" ht="24.75" customHeight="1" thickBot="1">
      <c r="A43" s="82" t="s">
        <v>217</v>
      </c>
      <c r="B43" s="83"/>
      <c r="C43" s="83"/>
      <c r="D43" s="83"/>
      <c r="E43" s="84"/>
      <c r="F43" s="740">
        <v>2437</v>
      </c>
      <c r="G43" s="743">
        <v>2403</v>
      </c>
      <c r="H43" s="743">
        <v>2413</v>
      </c>
    </row>
    <row r="44" spans="1:8" ht="16.5" customHeight="1">
      <c r="A44" s="85"/>
      <c r="B44" s="21"/>
      <c r="C44" s="21"/>
      <c r="D44" s="21"/>
      <c r="E44" s="13"/>
      <c r="F44" s="22"/>
      <c r="G44" s="23"/>
      <c r="H44" s="23"/>
    </row>
    <row r="45" spans="1:8" ht="15">
      <c r="A45" s="86" t="s">
        <v>110</v>
      </c>
      <c r="B45" s="17"/>
      <c r="C45" s="17"/>
      <c r="D45" s="17"/>
      <c r="E45" s="18"/>
      <c r="F45" s="87"/>
      <c r="G45" s="88"/>
      <c r="H45" s="89"/>
    </row>
    <row r="46" spans="1:8" ht="23.25" customHeight="1">
      <c r="A46" s="12" t="s">
        <v>218</v>
      </c>
      <c r="B46" s="21"/>
      <c r="C46" s="21"/>
      <c r="D46" s="21"/>
      <c r="E46" s="13"/>
      <c r="F46" s="22"/>
      <c r="G46" s="23"/>
      <c r="H46" s="23"/>
    </row>
    <row r="47" spans="1:8" ht="23.25" customHeight="1">
      <c r="A47" s="56" t="s">
        <v>641</v>
      </c>
      <c r="B47" s="21"/>
      <c r="C47" s="21"/>
      <c r="D47" s="21"/>
      <c r="E47" s="13"/>
      <c r="F47" s="1018" t="s">
        <v>128</v>
      </c>
      <c r="G47" s="744" t="s">
        <v>317</v>
      </c>
      <c r="H47" s="744" t="s">
        <v>317</v>
      </c>
    </row>
    <row r="48" spans="1:8" ht="23.25" customHeight="1">
      <c r="A48" s="57" t="s">
        <v>642</v>
      </c>
      <c r="B48" s="26"/>
      <c r="C48" s="26"/>
      <c r="D48" s="26"/>
      <c r="E48" s="18"/>
      <c r="F48" s="90" t="s">
        <v>636</v>
      </c>
      <c r="G48" s="91" t="s">
        <v>636</v>
      </c>
      <c r="H48" s="744" t="s">
        <v>618</v>
      </c>
    </row>
    <row r="49" spans="1:8" ht="23.25" customHeight="1">
      <c r="A49" s="29" t="s">
        <v>508</v>
      </c>
      <c r="B49" s="30"/>
      <c r="C49" s="30"/>
      <c r="D49" s="30"/>
      <c r="E49" s="31"/>
      <c r="F49" s="902" t="s">
        <v>128</v>
      </c>
      <c r="G49" s="92" t="s">
        <v>317</v>
      </c>
      <c r="H49" s="745">
        <v>17.14</v>
      </c>
    </row>
    <row r="50" spans="1:8" ht="23.25" customHeight="1">
      <c r="A50" s="12" t="s">
        <v>220</v>
      </c>
      <c r="B50" s="21"/>
      <c r="C50" s="21"/>
      <c r="D50" s="21"/>
      <c r="E50" s="13"/>
      <c r="F50" s="22"/>
      <c r="G50" s="23"/>
      <c r="H50" s="23"/>
    </row>
    <row r="51" spans="1:8" ht="23.25" customHeight="1">
      <c r="A51" s="56" t="s">
        <v>221</v>
      </c>
      <c r="B51" s="21"/>
      <c r="C51" s="21"/>
      <c r="D51" s="21"/>
      <c r="E51" s="13"/>
      <c r="F51" s="23" t="s">
        <v>636</v>
      </c>
      <c r="G51" s="23" t="s">
        <v>636</v>
      </c>
      <c r="H51" s="746">
        <v>5.42</v>
      </c>
    </row>
    <row r="52" spans="1:8" ht="23.25" customHeight="1">
      <c r="A52" s="57" t="s">
        <v>222</v>
      </c>
      <c r="B52" s="26"/>
      <c r="C52" s="26"/>
      <c r="D52" s="26"/>
      <c r="E52" s="18"/>
      <c r="F52" s="90" t="s">
        <v>618</v>
      </c>
      <c r="G52" s="91" t="s">
        <v>219</v>
      </c>
      <c r="H52" s="747">
        <v>11.02</v>
      </c>
    </row>
    <row r="53" spans="1:8" ht="23.25" customHeight="1" thickBot="1">
      <c r="A53" s="93" t="s">
        <v>508</v>
      </c>
      <c r="B53" s="58"/>
      <c r="C53" s="58"/>
      <c r="D53" s="58"/>
      <c r="E53" s="59"/>
      <c r="F53" s="94" t="s">
        <v>618</v>
      </c>
      <c r="G53" s="95" t="s">
        <v>219</v>
      </c>
      <c r="H53" s="748">
        <v>16.44</v>
      </c>
    </row>
    <row r="54" spans="1:8" ht="15">
      <c r="A54" s="12"/>
      <c r="B54" s="21"/>
      <c r="C54" s="21"/>
      <c r="D54" s="21"/>
      <c r="E54" s="13"/>
      <c r="F54" s="22"/>
      <c r="G54" s="23"/>
      <c r="H54" s="23"/>
    </row>
    <row r="55" ht="15">
      <c r="A55" s="124"/>
    </row>
  </sheetData>
  <mergeCells count="5">
    <mergeCell ref="A34:D34"/>
    <mergeCell ref="A36:D36"/>
    <mergeCell ref="A32:D32"/>
    <mergeCell ref="A33:D33"/>
    <mergeCell ref="A35:D35"/>
  </mergeCells>
  <printOptions/>
  <pageMargins left="0.984251968503937" right="0.3937007874015748" top="0.5511811023622047" bottom="0.3937007874015748" header="0.5511811023622047" footer="0.5118110236220472"/>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I166"/>
  <sheetViews>
    <sheetView showGridLines="0" view="pageBreakPreview" zoomScale="60" zoomScaleNormal="70" workbookViewId="0" topLeftCell="A31">
      <selection activeCell="B52" sqref="B52"/>
    </sheetView>
  </sheetViews>
  <sheetFormatPr defaultColWidth="9.00390625" defaultRowHeight="14.25"/>
  <cols>
    <col min="1" max="1" width="67.875" style="110" customWidth="1"/>
    <col min="2" max="3" width="7.75390625" style="96" customWidth="1"/>
    <col min="4" max="4" width="9.75390625" style="96" customWidth="1"/>
    <col min="5" max="5" width="2.625" style="97" customWidth="1"/>
    <col min="6" max="6" width="10.875" style="98" customWidth="1"/>
    <col min="7" max="7" width="10.50390625" style="99" customWidth="1"/>
    <col min="8" max="8" width="11.50390625" style="99" customWidth="1"/>
    <col min="9" max="16384" width="12.00390625" style="100" customWidth="1"/>
  </cols>
  <sheetData>
    <row r="1" ht="22.5">
      <c r="A1" s="8" t="s">
        <v>211</v>
      </c>
    </row>
    <row r="2" ht="8.25" customHeight="1">
      <c r="A2" s="101"/>
    </row>
    <row r="3" spans="1:8" ht="15" customHeight="1">
      <c r="A3" s="1031" t="s">
        <v>223</v>
      </c>
      <c r="B3" s="1032"/>
      <c r="C3" s="1032"/>
      <c r="D3" s="1032"/>
      <c r="E3" s="1033"/>
      <c r="F3" s="1033"/>
      <c r="G3" s="1033"/>
      <c r="H3" s="1033"/>
    </row>
    <row r="4" spans="1:8" ht="8.25" customHeight="1">
      <c r="A4" s="1031"/>
      <c r="B4" s="1032"/>
      <c r="C4" s="1032"/>
      <c r="D4" s="1032"/>
      <c r="E4" s="1033"/>
      <c r="F4" s="1033"/>
      <c r="G4" s="1033"/>
      <c r="H4" s="1033"/>
    </row>
    <row r="5" spans="1:8" ht="15">
      <c r="A5" s="50"/>
      <c r="B5" s="21"/>
      <c r="C5" s="21"/>
      <c r="D5" s="21"/>
      <c r="E5" s="13"/>
      <c r="F5" s="22"/>
      <c r="G5" s="23"/>
      <c r="H5" s="23"/>
    </row>
    <row r="6" spans="1:8" s="102" customFormat="1" ht="30.75">
      <c r="A6" s="12"/>
      <c r="B6" s="12"/>
      <c r="C6" s="12"/>
      <c r="D6" s="12"/>
      <c r="E6" s="13"/>
      <c r="F6" s="14" t="s">
        <v>615</v>
      </c>
      <c r="G6" s="15" t="s">
        <v>45</v>
      </c>
      <c r="H6" s="16" t="s">
        <v>616</v>
      </c>
    </row>
    <row r="7" spans="1:8" s="102" customFormat="1" ht="15">
      <c r="A7" s="103" t="s">
        <v>224</v>
      </c>
      <c r="B7" s="17"/>
      <c r="C7" s="17"/>
      <c r="D7" s="17"/>
      <c r="E7" s="18"/>
      <c r="F7" s="90" t="s">
        <v>561</v>
      </c>
      <c r="G7" s="91" t="s">
        <v>561</v>
      </c>
      <c r="H7" s="18" t="s">
        <v>561</v>
      </c>
    </row>
    <row r="8" spans="1:8" ht="15" customHeight="1">
      <c r="A8" s="65" t="s">
        <v>225</v>
      </c>
      <c r="B8" s="21"/>
      <c r="C8" s="21"/>
      <c r="D8" s="21"/>
      <c r="E8" s="13"/>
      <c r="F8" s="22"/>
      <c r="G8" s="23"/>
      <c r="H8" s="23"/>
    </row>
    <row r="9" spans="1:8" ht="23.25" customHeight="1">
      <c r="A9" s="104" t="s">
        <v>226</v>
      </c>
      <c r="B9" s="21"/>
      <c r="C9" s="21"/>
      <c r="D9" s="21"/>
      <c r="E9" s="13"/>
      <c r="F9" s="24">
        <v>108</v>
      </c>
      <c r="G9" s="25">
        <v>138</v>
      </c>
      <c r="H9" s="25">
        <v>266</v>
      </c>
    </row>
    <row r="10" spans="1:8" ht="23.25" customHeight="1">
      <c r="A10" s="105" t="s">
        <v>227</v>
      </c>
      <c r="B10" s="26"/>
      <c r="C10" s="26"/>
      <c r="D10" s="26"/>
      <c r="E10" s="18"/>
      <c r="F10" s="27">
        <v>354</v>
      </c>
      <c r="G10" s="28">
        <v>198</v>
      </c>
      <c r="H10" s="28">
        <v>420</v>
      </c>
    </row>
    <row r="11" spans="1:8" ht="23.25" customHeight="1">
      <c r="A11" s="106" t="s">
        <v>670</v>
      </c>
      <c r="B11" s="21"/>
      <c r="C11" s="21"/>
      <c r="D11" s="21"/>
      <c r="E11" s="13"/>
      <c r="F11" s="24">
        <f>SUM(F9:F10)</f>
        <v>462</v>
      </c>
      <c r="G11" s="25">
        <f>SUM(G9:G10)</f>
        <v>336</v>
      </c>
      <c r="H11" s="25">
        <f>SUM(H9:H10)</f>
        <v>686</v>
      </c>
    </row>
    <row r="12" spans="1:8" ht="23.25" customHeight="1">
      <c r="A12" s="39" t="s">
        <v>505</v>
      </c>
      <c r="B12" s="21"/>
      <c r="C12" s="21"/>
      <c r="D12" s="21"/>
      <c r="E12" s="13"/>
      <c r="F12" s="24">
        <v>140</v>
      </c>
      <c r="G12" s="25">
        <v>100</v>
      </c>
      <c r="H12" s="25">
        <v>204</v>
      </c>
    </row>
    <row r="13" spans="1:8" ht="23.25" customHeight="1" thickBot="1">
      <c r="A13" s="604" t="s">
        <v>508</v>
      </c>
      <c r="B13" s="58"/>
      <c r="C13" s="58"/>
      <c r="D13" s="58"/>
      <c r="E13" s="59"/>
      <c r="F13" s="54">
        <f>SUM(F11:F12)</f>
        <v>602</v>
      </c>
      <c r="G13" s="55">
        <f>SUM(G11:G12)</f>
        <v>436</v>
      </c>
      <c r="H13" s="55">
        <f>SUM(H11:H12)</f>
        <v>890</v>
      </c>
    </row>
    <row r="14" spans="1:8" ht="20.25" customHeight="1">
      <c r="A14" s="20" t="s">
        <v>55</v>
      </c>
      <c r="B14" s="21"/>
      <c r="C14" s="21"/>
      <c r="D14" s="21"/>
      <c r="E14" s="13"/>
      <c r="F14" s="24"/>
      <c r="G14" s="25"/>
      <c r="H14" s="25"/>
    </row>
    <row r="15" spans="1:8" ht="23.25" customHeight="1">
      <c r="A15" s="12" t="s">
        <v>226</v>
      </c>
      <c r="B15" s="21"/>
      <c r="C15" s="21"/>
      <c r="D15" s="21"/>
      <c r="E15" s="13"/>
      <c r="F15" s="24">
        <v>144</v>
      </c>
      <c r="G15" s="25">
        <v>134</v>
      </c>
      <c r="H15" s="25">
        <v>259</v>
      </c>
    </row>
    <row r="16" spans="1:8" ht="23.25" customHeight="1">
      <c r="A16" s="17" t="s">
        <v>227</v>
      </c>
      <c r="B16" s="26"/>
      <c r="C16" s="26"/>
      <c r="D16" s="26"/>
      <c r="E16" s="18"/>
      <c r="F16" s="27">
        <v>200</v>
      </c>
      <c r="G16" s="28">
        <v>212</v>
      </c>
      <c r="H16" s="28">
        <v>449</v>
      </c>
    </row>
    <row r="17" spans="1:8" ht="23.25" customHeight="1">
      <c r="A17" s="12" t="s">
        <v>670</v>
      </c>
      <c r="B17" s="21"/>
      <c r="C17" s="21"/>
      <c r="D17" s="21"/>
      <c r="E17" s="13"/>
      <c r="F17" s="24">
        <f>SUM(F15:F16)</f>
        <v>344</v>
      </c>
      <c r="G17" s="25">
        <f>SUM(G15:G16)</f>
        <v>346</v>
      </c>
      <c r="H17" s="25">
        <f>SUM(H15:H16)</f>
        <v>708</v>
      </c>
    </row>
    <row r="18" spans="1:8" ht="23.25" customHeight="1">
      <c r="A18" s="12" t="s">
        <v>228</v>
      </c>
      <c r="B18" s="21"/>
      <c r="C18" s="21"/>
      <c r="D18" s="21"/>
      <c r="E18" s="13"/>
      <c r="F18" s="24">
        <v>9</v>
      </c>
      <c r="G18" s="25">
        <v>8</v>
      </c>
      <c r="H18" s="25">
        <v>18</v>
      </c>
    </row>
    <row r="19" spans="1:8" ht="23.25" customHeight="1">
      <c r="A19" s="17" t="s">
        <v>634</v>
      </c>
      <c r="B19" s="26"/>
      <c r="C19" s="26"/>
      <c r="D19" s="26"/>
      <c r="E19" s="18"/>
      <c r="F19" s="27">
        <v>-2</v>
      </c>
      <c r="G19" s="28">
        <v>-4</v>
      </c>
      <c r="H19" s="28">
        <v>-8</v>
      </c>
    </row>
    <row r="20" spans="1:8" ht="23.25" customHeight="1" thickBot="1">
      <c r="A20" s="93" t="s">
        <v>508</v>
      </c>
      <c r="B20" s="58"/>
      <c r="C20" s="58"/>
      <c r="D20" s="58"/>
      <c r="E20" s="59"/>
      <c r="F20" s="54">
        <f>SUM(F17:F19)</f>
        <v>351</v>
      </c>
      <c r="G20" s="55">
        <f>SUM(G17:G19)</f>
        <v>350</v>
      </c>
      <c r="H20" s="55">
        <f>SUM(H17:H19)</f>
        <v>718</v>
      </c>
    </row>
    <row r="21" spans="1:8" ht="16.5" customHeight="1">
      <c r="A21" s="20" t="s">
        <v>506</v>
      </c>
      <c r="B21" s="21"/>
      <c r="C21" s="21"/>
      <c r="D21" s="21"/>
      <c r="E21" s="13"/>
      <c r="F21" s="24"/>
      <c r="G21" s="25"/>
      <c r="H21" s="25"/>
    </row>
    <row r="22" spans="1:8" ht="23.25" customHeight="1">
      <c r="A22" s="12" t="s">
        <v>226</v>
      </c>
      <c r="B22" s="21"/>
      <c r="C22" s="21"/>
      <c r="D22" s="21"/>
      <c r="E22" s="13"/>
      <c r="F22" s="24">
        <v>282</v>
      </c>
      <c r="G22" s="25">
        <v>232</v>
      </c>
      <c r="H22" s="25">
        <v>514</v>
      </c>
    </row>
    <row r="23" spans="1:8" ht="23.25" customHeight="1">
      <c r="A23" s="17" t="s">
        <v>227</v>
      </c>
      <c r="B23" s="26"/>
      <c r="C23" s="26"/>
      <c r="D23" s="26"/>
      <c r="E23" s="18"/>
      <c r="F23" s="27">
        <v>211</v>
      </c>
      <c r="G23" s="28">
        <v>127</v>
      </c>
      <c r="H23" s="28">
        <v>315</v>
      </c>
    </row>
    <row r="24" spans="1:8" ht="23.25" customHeight="1">
      <c r="A24" s="12" t="s">
        <v>670</v>
      </c>
      <c r="B24" s="21"/>
      <c r="C24" s="21"/>
      <c r="D24" s="21"/>
      <c r="E24" s="13"/>
      <c r="F24" s="107">
        <f>SUM(F22:F23)</f>
        <v>493</v>
      </c>
      <c r="G24" s="108">
        <f>SUM(G22:G23)</f>
        <v>359</v>
      </c>
      <c r="H24" s="25">
        <f>SUM(H22:H23)</f>
        <v>829</v>
      </c>
    </row>
    <row r="25" spans="1:8" ht="23.25" customHeight="1">
      <c r="A25" s="12" t="s">
        <v>229</v>
      </c>
      <c r="B25" s="21"/>
      <c r="C25" s="21"/>
      <c r="D25" s="21"/>
      <c r="E25" s="13"/>
      <c r="F25" s="24">
        <v>33</v>
      </c>
      <c r="G25" s="25">
        <v>22</v>
      </c>
      <c r="H25" s="25">
        <v>50</v>
      </c>
    </row>
    <row r="26" spans="1:8" ht="23.25" customHeight="1">
      <c r="A26" s="17" t="s">
        <v>502</v>
      </c>
      <c r="B26" s="26"/>
      <c r="C26" s="26"/>
      <c r="D26" s="26"/>
      <c r="E26" s="18"/>
      <c r="F26" s="27">
        <v>-6</v>
      </c>
      <c r="G26" s="28">
        <v>-7</v>
      </c>
      <c r="H26" s="28">
        <v>-15</v>
      </c>
    </row>
    <row r="27" spans="1:8" ht="23.25" customHeight="1" thickBot="1">
      <c r="A27" s="93" t="s">
        <v>508</v>
      </c>
      <c r="B27" s="58"/>
      <c r="C27" s="58"/>
      <c r="D27" s="58"/>
      <c r="E27" s="59"/>
      <c r="F27" s="54">
        <f>SUM(F24:F26)</f>
        <v>520</v>
      </c>
      <c r="G27" s="55">
        <f>SUM(G24:G26)</f>
        <v>374</v>
      </c>
      <c r="H27" s="55">
        <f>SUM(H24:H26)</f>
        <v>864</v>
      </c>
    </row>
    <row r="28" spans="1:8" ht="15" customHeight="1">
      <c r="A28" s="20" t="s">
        <v>666</v>
      </c>
      <c r="B28" s="21"/>
      <c r="C28" s="21"/>
      <c r="D28" s="21"/>
      <c r="E28" s="13"/>
      <c r="F28" s="24"/>
      <c r="G28" s="25"/>
      <c r="H28" s="25"/>
    </row>
    <row r="29" spans="1:8" ht="23.25" customHeight="1">
      <c r="A29" s="12" t="s">
        <v>671</v>
      </c>
      <c r="B29" s="21"/>
      <c r="C29" s="21"/>
      <c r="D29" s="21"/>
      <c r="E29" s="13"/>
      <c r="F29" s="24">
        <v>13</v>
      </c>
      <c r="G29" s="25">
        <v>18</v>
      </c>
      <c r="H29" s="25">
        <v>8</v>
      </c>
    </row>
    <row r="30" spans="1:8" ht="23.25" customHeight="1">
      <c r="A30" s="12" t="s">
        <v>230</v>
      </c>
      <c r="B30" s="21"/>
      <c r="C30" s="21"/>
      <c r="D30" s="21"/>
      <c r="E30" s="13"/>
      <c r="F30" s="24">
        <v>-88</v>
      </c>
      <c r="G30" s="25">
        <v>-89</v>
      </c>
      <c r="H30" s="25">
        <v>-177</v>
      </c>
    </row>
    <row r="31" spans="1:8" ht="23.25" customHeight="1">
      <c r="A31" s="12" t="s">
        <v>672</v>
      </c>
      <c r="B31" s="21"/>
      <c r="C31" s="21"/>
      <c r="D31" s="21"/>
      <c r="E31" s="13"/>
      <c r="F31" s="24"/>
      <c r="G31" s="25"/>
      <c r="H31" s="25"/>
    </row>
    <row r="32" spans="1:8" ht="23.25" customHeight="1">
      <c r="A32" s="56" t="s">
        <v>673</v>
      </c>
      <c r="B32" s="21"/>
      <c r="C32" s="21"/>
      <c r="D32" s="21"/>
      <c r="E32" s="13"/>
      <c r="F32" s="24">
        <v>-50</v>
      </c>
      <c r="G32" s="25">
        <v>-46</v>
      </c>
      <c r="H32" s="25">
        <v>-83</v>
      </c>
    </row>
    <row r="33" spans="1:8" ht="23.25" customHeight="1">
      <c r="A33" s="56" t="s">
        <v>674</v>
      </c>
      <c r="B33" s="21"/>
      <c r="C33" s="21"/>
      <c r="D33" s="21"/>
      <c r="E33" s="13"/>
      <c r="F33" s="24">
        <v>-17</v>
      </c>
      <c r="G33" s="25">
        <v>-19</v>
      </c>
      <c r="H33" s="25">
        <v>-36</v>
      </c>
    </row>
    <row r="34" spans="1:8" ht="23.25" customHeight="1">
      <c r="A34" s="17" t="s">
        <v>231</v>
      </c>
      <c r="B34" s="26"/>
      <c r="C34" s="26"/>
      <c r="D34" s="26"/>
      <c r="E34" s="18"/>
      <c r="F34" s="27">
        <v>-5</v>
      </c>
      <c r="G34" s="28">
        <v>-5</v>
      </c>
      <c r="H34" s="28">
        <v>-10</v>
      </c>
    </row>
    <row r="35" spans="1:8" ht="23.25" customHeight="1" thickBot="1">
      <c r="A35" s="93" t="s">
        <v>508</v>
      </c>
      <c r="B35" s="58"/>
      <c r="C35" s="58"/>
      <c r="D35" s="58"/>
      <c r="E35" s="59"/>
      <c r="F35" s="54">
        <f>SUM(F29:F34)</f>
        <v>-147</v>
      </c>
      <c r="G35" s="55">
        <f>SUM(G29:G34)</f>
        <v>-141</v>
      </c>
      <c r="H35" s="55">
        <f>SUM(H29:H34)</f>
        <v>-298</v>
      </c>
    </row>
    <row r="36" spans="1:8" ht="23.25" customHeight="1">
      <c r="A36" s="301" t="s">
        <v>360</v>
      </c>
      <c r="B36" s="302"/>
      <c r="C36" s="302"/>
      <c r="D36" s="302"/>
      <c r="E36" s="303"/>
      <c r="F36" s="304">
        <v>0</v>
      </c>
      <c r="G36" s="749">
        <v>-12</v>
      </c>
      <c r="H36" s="750">
        <v>-41</v>
      </c>
    </row>
    <row r="37" spans="1:8" ht="31.5" customHeight="1" thickBot="1">
      <c r="A37" s="1036" t="s">
        <v>303</v>
      </c>
      <c r="B37" s="1037"/>
      <c r="C37" s="1037"/>
      <c r="D37" s="1037"/>
      <c r="E37" s="1037"/>
      <c r="F37" s="299">
        <f>SUM(F13,F20,F27,F35,F36)</f>
        <v>1326</v>
      </c>
      <c r="G37" s="300">
        <f>SUM(G13,G20,G27,G35,G36)</f>
        <v>1007</v>
      </c>
      <c r="H37" s="300">
        <f>SUM(H13,H20,H27,H35,H36)</f>
        <v>2133</v>
      </c>
    </row>
    <row r="38" spans="1:8" ht="23.25" customHeight="1">
      <c r="A38" s="12" t="s">
        <v>366</v>
      </c>
      <c r="B38" s="21"/>
      <c r="C38" s="21"/>
      <c r="D38" s="21"/>
      <c r="E38" s="13"/>
      <c r="F38" s="24"/>
      <c r="G38" s="25"/>
      <c r="H38" s="25"/>
    </row>
    <row r="39" spans="1:8" ht="21" customHeight="1">
      <c r="A39" s="56" t="s">
        <v>226</v>
      </c>
      <c r="B39" s="21"/>
      <c r="C39" s="21"/>
      <c r="D39" s="21"/>
      <c r="E39" s="13"/>
      <c r="F39" s="24">
        <v>534</v>
      </c>
      <c r="G39" s="25">
        <v>504</v>
      </c>
      <c r="H39" s="25">
        <v>1039</v>
      </c>
    </row>
    <row r="40" spans="1:8" ht="18.75" customHeight="1">
      <c r="A40" s="57" t="s">
        <v>227</v>
      </c>
      <c r="B40" s="26"/>
      <c r="C40" s="26"/>
      <c r="D40" s="26"/>
      <c r="E40" s="18"/>
      <c r="F40" s="27">
        <v>765</v>
      </c>
      <c r="G40" s="28">
        <v>537</v>
      </c>
      <c r="H40" s="28">
        <v>1184</v>
      </c>
    </row>
    <row r="41" spans="1:8" ht="27" customHeight="1">
      <c r="A41" s="1034" t="s">
        <v>670</v>
      </c>
      <c r="B41" s="1035"/>
      <c r="C41" s="1035"/>
      <c r="D41" s="1035"/>
      <c r="E41" s="213"/>
      <c r="F41" s="107">
        <f>SUM(F39:F40)</f>
        <v>1299</v>
      </c>
      <c r="G41" s="108">
        <f>SUM(G39:G40)</f>
        <v>1041</v>
      </c>
      <c r="H41" s="108">
        <f>SUM(H39:H40)</f>
        <v>2223</v>
      </c>
    </row>
    <row r="42" spans="1:8" ht="23.25" customHeight="1">
      <c r="A42" s="12" t="s">
        <v>367</v>
      </c>
      <c r="B42" s="21"/>
      <c r="C42" s="21"/>
      <c r="D42" s="21"/>
      <c r="E42" s="13"/>
      <c r="F42" s="24">
        <v>-6</v>
      </c>
      <c r="G42" s="25">
        <v>-7</v>
      </c>
      <c r="H42" s="25">
        <v>-15</v>
      </c>
    </row>
    <row r="43" spans="1:8" ht="23.25" customHeight="1">
      <c r="A43" s="34" t="s">
        <v>368</v>
      </c>
      <c r="B43" s="35"/>
      <c r="C43" s="35"/>
      <c r="D43" s="35"/>
      <c r="E43" s="36"/>
      <c r="F43" s="37">
        <v>33</v>
      </c>
      <c r="G43" s="38">
        <v>-15</v>
      </c>
      <c r="H43" s="38">
        <v>-34</v>
      </c>
    </row>
    <row r="44" spans="1:8" ht="23.25" customHeight="1">
      <c r="A44" s="212" t="s">
        <v>360</v>
      </c>
      <c r="B44" s="26"/>
      <c r="C44" s="26"/>
      <c r="D44" s="26"/>
      <c r="E44" s="18"/>
      <c r="F44" s="27">
        <v>0</v>
      </c>
      <c r="G44" s="28">
        <v>-12</v>
      </c>
      <c r="H44" s="28">
        <v>-41</v>
      </c>
    </row>
    <row r="45" spans="1:8" ht="23.25" customHeight="1" thickBot="1">
      <c r="A45" s="93" t="s">
        <v>508</v>
      </c>
      <c r="B45" s="58"/>
      <c r="C45" s="58"/>
      <c r="D45" s="58"/>
      <c r="E45" s="59"/>
      <c r="F45" s="54">
        <f>SUM(F41:F44)</f>
        <v>1326</v>
      </c>
      <c r="G45" s="55">
        <f>SUM(G41:G44)</f>
        <v>1007</v>
      </c>
      <c r="H45" s="55">
        <f>SUM(H41:H44)</f>
        <v>2133</v>
      </c>
    </row>
    <row r="46" spans="1:8" ht="23.25" customHeight="1">
      <c r="A46" s="34"/>
      <c r="B46" s="35"/>
      <c r="C46" s="35"/>
      <c r="D46" s="35"/>
      <c r="E46" s="36"/>
      <c r="F46" s="37"/>
      <c r="G46" s="38"/>
      <c r="H46" s="38"/>
    </row>
    <row r="47" spans="1:8" s="109" customFormat="1" ht="91.5" customHeight="1">
      <c r="A47" s="1050" t="s">
        <v>560</v>
      </c>
      <c r="B47" s="1051"/>
      <c r="C47" s="1051"/>
      <c r="D47" s="1051"/>
      <c r="E47" s="1052"/>
      <c r="F47" s="1052"/>
      <c r="G47" s="1052"/>
      <c r="H47" s="1030"/>
    </row>
    <row r="48" spans="1:8" s="109" customFormat="1" ht="8.25" customHeight="1">
      <c r="A48" s="933"/>
      <c r="B48" s="215"/>
      <c r="C48" s="215"/>
      <c r="D48" s="215"/>
      <c r="E48" s="934"/>
      <c r="F48" s="934"/>
      <c r="G48" s="934"/>
      <c r="H48" s="216"/>
    </row>
    <row r="49" spans="1:8" s="109" customFormat="1" ht="51" customHeight="1">
      <c r="A49" s="1059" t="s">
        <v>754</v>
      </c>
      <c r="B49" s="1054"/>
      <c r="C49" s="1054"/>
      <c r="D49" s="1054"/>
      <c r="E49" s="1054"/>
      <c r="F49" s="1054"/>
      <c r="G49" s="1054"/>
      <c r="H49" s="1054"/>
    </row>
    <row r="50" spans="1:8" s="109" customFormat="1" ht="6.75" customHeight="1">
      <c r="A50" s="48"/>
      <c r="B50" s="48"/>
      <c r="C50" s="48"/>
      <c r="D50" s="48"/>
      <c r="E50" s="48"/>
      <c r="F50" s="49"/>
      <c r="G50" s="48"/>
      <c r="H50" s="48"/>
    </row>
    <row r="51" spans="1:8" s="109" customFormat="1" ht="45" customHeight="1">
      <c r="A51" s="1053" t="s">
        <v>556</v>
      </c>
      <c r="B51" s="1054"/>
      <c r="C51" s="1054"/>
      <c r="D51" s="1054"/>
      <c r="E51" s="1054"/>
      <c r="F51" s="1054"/>
      <c r="G51" s="1054"/>
      <c r="H51" s="1054"/>
    </row>
    <row r="52" s="109" customFormat="1" ht="9.75" customHeight="1"/>
    <row r="53" ht="12" customHeight="1"/>
    <row r="56" s="102" customFormat="1" ht="7.5"/>
    <row r="57" s="102" customFormat="1" ht="7.5"/>
    <row r="76" ht="19.5" customHeight="1"/>
    <row r="80" s="111" customFormat="1" ht="9.75"/>
    <row r="83" s="102" customFormat="1" ht="7.5"/>
    <row r="84" s="102" customFormat="1" ht="7.5"/>
    <row r="88" ht="23.25" customHeight="1"/>
    <row r="91" ht="23.25" customHeight="1"/>
    <row r="96" s="102" customFormat="1" ht="7.5"/>
    <row r="108" s="102" customFormat="1" ht="7.5"/>
    <row r="109" s="102" customFormat="1" ht="7.5"/>
    <row r="126" ht="12" customHeight="1"/>
    <row r="142" ht="19.5" customHeight="1"/>
    <row r="148" s="102" customFormat="1" ht="7.5"/>
    <row r="149" s="102" customFormat="1" ht="7.5"/>
    <row r="156" ht="19.5" customHeight="1"/>
    <row r="160" ht="9.75">
      <c r="I160" s="112"/>
    </row>
    <row r="161" s="113" customFormat="1" ht="7.5"/>
    <row r="162" ht="9.75">
      <c r="E162" s="114"/>
    </row>
    <row r="166" spans="1:8" s="118" customFormat="1" ht="9.75">
      <c r="A166" s="115"/>
      <c r="B166" s="116"/>
      <c r="C166" s="116"/>
      <c r="D166" s="116"/>
      <c r="E166" s="117"/>
      <c r="F166" s="98"/>
      <c r="G166" s="99"/>
      <c r="H166" s="98"/>
    </row>
  </sheetData>
  <mergeCells count="7">
    <mergeCell ref="A51:H51"/>
    <mergeCell ref="A47:H47"/>
    <mergeCell ref="A3:H3"/>
    <mergeCell ref="A4:H4"/>
    <mergeCell ref="A41:D41"/>
    <mergeCell ref="A37:E37"/>
    <mergeCell ref="A49:H49"/>
  </mergeCells>
  <printOptions/>
  <pageMargins left="0.984251968503937" right="0.3937007874015748" top="0.5511811023622047" bottom="0.3937007874015748" header="0.5511811023622047" footer="0.5118110236220472"/>
  <pageSetup fitToHeight="1" fitToWidth="1" horizontalDpi="600" verticalDpi="600" orientation="portrait" paperSize="9" scale="62" r:id="rId1"/>
  <rowBreaks count="3" manualBreakCount="3">
    <brk id="53" max="255" man="1"/>
    <brk id="105" max="255" man="1"/>
    <brk id="14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46"/>
  <sheetViews>
    <sheetView showGridLines="0" zoomScale="75" zoomScaleNormal="75" zoomScaleSheetLayoutView="75" workbookViewId="0" topLeftCell="A25">
      <selection activeCell="B20" sqref="B20"/>
    </sheetView>
  </sheetViews>
  <sheetFormatPr defaultColWidth="9.00390625" defaultRowHeight="14.25"/>
  <cols>
    <col min="1" max="1" width="9.625" style="9" customWidth="1"/>
    <col min="2" max="2" width="59.375" style="9" customWidth="1"/>
    <col min="3" max="5" width="9.625" style="9" customWidth="1"/>
    <col min="6" max="6" width="10.75390625" style="9" customWidth="1"/>
    <col min="7" max="16384" width="9.625" style="9" customWidth="1"/>
  </cols>
  <sheetData>
    <row r="1" spans="1:8" ht="22.5">
      <c r="A1" s="8" t="s">
        <v>211</v>
      </c>
      <c r="B1" s="21"/>
      <c r="C1" s="21"/>
      <c r="D1" s="21"/>
      <c r="E1" s="13"/>
      <c r="F1" s="22"/>
      <c r="G1" s="23"/>
      <c r="H1" s="23"/>
    </row>
    <row r="2" spans="1:8" ht="17.25">
      <c r="A2" s="3"/>
      <c r="B2" s="21"/>
      <c r="C2" s="21"/>
      <c r="D2" s="21"/>
      <c r="E2" s="13"/>
      <c r="F2" s="22"/>
      <c r="G2" s="23"/>
      <c r="H2" s="23"/>
    </row>
    <row r="3" spans="1:8" ht="17.25">
      <c r="A3" s="119" t="s">
        <v>766</v>
      </c>
      <c r="B3" s="21"/>
      <c r="C3" s="21"/>
      <c r="D3" s="21"/>
      <c r="E3" s="13"/>
      <c r="F3" s="22"/>
      <c r="G3" s="23"/>
      <c r="H3" s="23"/>
    </row>
    <row r="4" spans="1:8" ht="15">
      <c r="A4" s="50"/>
      <c r="B4" s="21"/>
      <c r="C4" s="21"/>
      <c r="D4" s="21"/>
      <c r="E4" s="13"/>
      <c r="F4" s="22"/>
      <c r="G4" s="23"/>
      <c r="H4" s="23"/>
    </row>
    <row r="5" spans="1:8" ht="15">
      <c r="A5" s="50"/>
      <c r="B5" s="21"/>
      <c r="C5" s="21"/>
      <c r="D5" s="21"/>
      <c r="E5" s="13"/>
      <c r="F5" s="22"/>
      <c r="G5" s="23"/>
      <c r="H5" s="23"/>
    </row>
    <row r="6" spans="1:8" ht="30.75">
      <c r="A6" s="12"/>
      <c r="B6" s="12"/>
      <c r="C6" s="12"/>
      <c r="D6" s="12"/>
      <c r="E6" s="13"/>
      <c r="F6" s="14" t="s">
        <v>615</v>
      </c>
      <c r="G6" s="15" t="s">
        <v>45</v>
      </c>
      <c r="H6" s="16" t="s">
        <v>616</v>
      </c>
    </row>
    <row r="7" spans="1:8" ht="15">
      <c r="A7" s="221"/>
      <c r="B7" s="17"/>
      <c r="C7" s="17"/>
      <c r="D7" s="17"/>
      <c r="E7" s="18"/>
      <c r="F7" s="19" t="s">
        <v>561</v>
      </c>
      <c r="G7" s="18" t="s">
        <v>561</v>
      </c>
      <c r="H7" s="18" t="s">
        <v>561</v>
      </c>
    </row>
    <row r="8" spans="1:8" ht="23.25" customHeight="1">
      <c r="A8" s="12" t="s">
        <v>27</v>
      </c>
      <c r="B8" s="21"/>
      <c r="C8" s="21"/>
      <c r="D8" s="21"/>
      <c r="E8" s="13"/>
      <c r="F8" s="24">
        <v>1775</v>
      </c>
      <c r="G8" s="25">
        <v>1052</v>
      </c>
      <c r="H8" s="25">
        <v>2212</v>
      </c>
    </row>
    <row r="9" spans="1:8" ht="23.25" customHeight="1">
      <c r="A9" s="12" t="s">
        <v>28</v>
      </c>
      <c r="B9" s="21"/>
      <c r="C9" s="21"/>
      <c r="D9" s="21"/>
      <c r="E9" s="13"/>
      <c r="F9" s="24"/>
      <c r="G9" s="25"/>
      <c r="H9" s="25"/>
    </row>
    <row r="10" spans="1:8" ht="23.25" customHeight="1">
      <c r="A10" s="56" t="s">
        <v>90</v>
      </c>
      <c r="B10" s="21"/>
      <c r="C10" s="21"/>
      <c r="D10" s="21"/>
      <c r="E10" s="13"/>
      <c r="F10" s="24">
        <v>-65</v>
      </c>
      <c r="G10" s="25">
        <v>-217</v>
      </c>
      <c r="H10" s="25">
        <v>-359</v>
      </c>
    </row>
    <row r="11" spans="1:8" ht="23.25" customHeight="1">
      <c r="A11" s="56" t="s">
        <v>706</v>
      </c>
      <c r="B11" s="21"/>
      <c r="C11" s="21"/>
      <c r="D11" s="21"/>
      <c r="E11" s="13"/>
      <c r="F11" s="22">
        <v>-2</v>
      </c>
      <c r="G11" s="120">
        <v>-4</v>
      </c>
      <c r="H11" s="25">
        <v>-2</v>
      </c>
    </row>
    <row r="12" spans="1:8" ht="23.25" customHeight="1">
      <c r="A12" s="56" t="s">
        <v>495</v>
      </c>
      <c r="B12" s="21"/>
      <c r="C12" s="21"/>
      <c r="D12" s="21"/>
      <c r="E12" s="13"/>
      <c r="F12" s="22">
        <v>-3</v>
      </c>
      <c r="G12" s="25">
        <v>4</v>
      </c>
      <c r="H12" s="25">
        <v>7</v>
      </c>
    </row>
    <row r="13" spans="1:8" ht="23.25" customHeight="1">
      <c r="A13" s="56" t="s">
        <v>91</v>
      </c>
      <c r="B13" s="21"/>
      <c r="C13" s="21"/>
      <c r="D13" s="21"/>
      <c r="E13" s="13"/>
      <c r="F13" s="24">
        <v>-11</v>
      </c>
      <c r="G13" s="25">
        <v>-39</v>
      </c>
      <c r="H13" s="25">
        <v>-74</v>
      </c>
    </row>
    <row r="14" spans="1:8" ht="23.25" customHeight="1">
      <c r="A14" s="56" t="s">
        <v>498</v>
      </c>
      <c r="B14" s="21"/>
      <c r="C14" s="21"/>
      <c r="D14" s="21"/>
      <c r="E14" s="13"/>
      <c r="F14" s="24">
        <v>-288</v>
      </c>
      <c r="G14" s="25">
        <v>-267</v>
      </c>
      <c r="H14" s="25">
        <v>-399</v>
      </c>
    </row>
    <row r="15" spans="1:8" ht="23.25" customHeight="1">
      <c r="A15" s="56" t="s">
        <v>678</v>
      </c>
      <c r="B15" s="21"/>
      <c r="C15" s="21"/>
      <c r="D15" s="21"/>
      <c r="E15" s="13"/>
      <c r="F15" s="22" t="s">
        <v>636</v>
      </c>
      <c r="G15" s="25">
        <v>-167</v>
      </c>
      <c r="H15" s="25">
        <v>-167</v>
      </c>
    </row>
    <row r="16" spans="1:8" ht="23.25" customHeight="1">
      <c r="A16" s="56" t="s">
        <v>235</v>
      </c>
      <c r="B16" s="21"/>
      <c r="C16" s="21"/>
      <c r="D16" s="21"/>
      <c r="E16" s="13"/>
      <c r="F16" s="24">
        <v>117</v>
      </c>
      <c r="G16" s="25">
        <v>253</v>
      </c>
      <c r="H16" s="25">
        <v>336</v>
      </c>
    </row>
    <row r="17" spans="1:8" ht="23.25" customHeight="1">
      <c r="A17" s="56" t="s">
        <v>29</v>
      </c>
      <c r="B17" s="21"/>
      <c r="C17" s="21"/>
      <c r="D17" s="21"/>
      <c r="E17" s="13"/>
      <c r="F17" s="24">
        <v>9</v>
      </c>
      <c r="G17" s="25">
        <v>6</v>
      </c>
      <c r="H17" s="25">
        <v>15</v>
      </c>
    </row>
    <row r="18" spans="1:8" ht="23.25" customHeight="1">
      <c r="A18" s="56" t="s">
        <v>30</v>
      </c>
      <c r="B18" s="21"/>
      <c r="C18" s="21"/>
      <c r="D18" s="21"/>
      <c r="E18" s="13"/>
      <c r="F18" s="24"/>
      <c r="G18" s="25"/>
      <c r="H18" s="25"/>
    </row>
    <row r="19" spans="1:8" ht="23.25" customHeight="1">
      <c r="A19" s="121" t="s">
        <v>236</v>
      </c>
      <c r="B19" s="21"/>
      <c r="C19" s="21"/>
      <c r="D19" s="21"/>
      <c r="E19" s="13"/>
      <c r="F19" s="24">
        <v>11</v>
      </c>
      <c r="G19" s="25">
        <v>9</v>
      </c>
      <c r="H19" s="25">
        <v>6</v>
      </c>
    </row>
    <row r="20" spans="1:8" ht="23.25" customHeight="1">
      <c r="A20" s="788" t="s">
        <v>237</v>
      </c>
      <c r="B20" s="35"/>
      <c r="C20" s="35"/>
      <c r="D20" s="35"/>
      <c r="E20" s="36"/>
      <c r="F20" s="37">
        <v>1</v>
      </c>
      <c r="G20" s="38">
        <v>1</v>
      </c>
      <c r="H20" s="38">
        <v>0</v>
      </c>
    </row>
    <row r="21" spans="1:8" ht="24" customHeight="1">
      <c r="A21" s="791" t="s">
        <v>288</v>
      </c>
      <c r="F21" s="123">
        <v>-15</v>
      </c>
      <c r="G21" s="23" t="s">
        <v>636</v>
      </c>
      <c r="H21" s="25">
        <v>7</v>
      </c>
    </row>
    <row r="22" spans="1:8" ht="23.25" customHeight="1">
      <c r="A22" s="906" t="s">
        <v>585</v>
      </c>
      <c r="B22" s="907"/>
      <c r="C22" s="907"/>
      <c r="D22" s="907"/>
      <c r="E22" s="213"/>
      <c r="F22" s="107">
        <f>SUM(F8:F21)</f>
        <v>1529</v>
      </c>
      <c r="G22" s="108">
        <f>SUM(G8:G21)</f>
        <v>631</v>
      </c>
      <c r="H22" s="108">
        <f>SUM(H8:H21)</f>
        <v>1582</v>
      </c>
    </row>
    <row r="23" spans="1:8" ht="23.25" customHeight="1">
      <c r="A23" s="12" t="s">
        <v>586</v>
      </c>
      <c r="B23" s="21"/>
      <c r="C23" s="21"/>
      <c r="D23" s="21"/>
      <c r="E23" s="13"/>
      <c r="F23" s="24">
        <v>11883</v>
      </c>
      <c r="G23" s="25">
        <v>10301</v>
      </c>
      <c r="H23" s="25">
        <v>10301</v>
      </c>
    </row>
    <row r="24" spans="1:8" ht="23.25" customHeight="1" thickBot="1">
      <c r="A24" s="51" t="s">
        <v>587</v>
      </c>
      <c r="B24" s="58"/>
      <c r="C24" s="58"/>
      <c r="D24" s="58"/>
      <c r="E24" s="59"/>
      <c r="F24" s="54">
        <f>F23+F22</f>
        <v>13412</v>
      </c>
      <c r="G24" s="55">
        <f>G23+G22</f>
        <v>10932</v>
      </c>
      <c r="H24" s="55">
        <f>H23+H22</f>
        <v>11883</v>
      </c>
    </row>
    <row r="25" spans="1:8" ht="23.25" customHeight="1">
      <c r="A25" s="12" t="s">
        <v>256</v>
      </c>
      <c r="B25" s="21"/>
      <c r="C25" s="21"/>
      <c r="D25" s="21"/>
      <c r="E25" s="13"/>
      <c r="F25" s="22"/>
      <c r="G25" s="23"/>
      <c r="H25" s="23"/>
    </row>
    <row r="26" spans="1:8" ht="23.25" customHeight="1">
      <c r="A26" s="908" t="s">
        <v>679</v>
      </c>
      <c r="B26" s="21"/>
      <c r="C26" s="21"/>
      <c r="D26" s="21"/>
      <c r="E26" s="13"/>
      <c r="F26" s="22"/>
      <c r="G26" s="23"/>
      <c r="H26" s="23"/>
    </row>
    <row r="27" spans="1:8" ht="23.25" customHeight="1">
      <c r="A27" s="911" t="s">
        <v>529</v>
      </c>
      <c r="B27" s="21"/>
      <c r="C27" s="21"/>
      <c r="D27" s="21"/>
      <c r="E27" s="13"/>
      <c r="F27" s="24">
        <v>6308</v>
      </c>
      <c r="G27" s="25">
        <v>5370</v>
      </c>
      <c r="H27" s="25">
        <v>5813</v>
      </c>
    </row>
    <row r="28" spans="1:8" ht="23.25" customHeight="1">
      <c r="A28" s="911" t="s">
        <v>275</v>
      </c>
      <c r="B28" s="21"/>
      <c r="C28" s="21"/>
      <c r="D28" s="21"/>
      <c r="E28" s="13"/>
      <c r="F28" s="24"/>
      <c r="G28" s="25"/>
      <c r="H28" s="25"/>
    </row>
    <row r="29" spans="1:8" ht="23.25" customHeight="1">
      <c r="A29" s="908" t="s">
        <v>530</v>
      </c>
      <c r="B29" s="21"/>
      <c r="C29" s="21"/>
      <c r="D29" s="21"/>
      <c r="E29" s="13"/>
      <c r="F29" s="24">
        <v>287</v>
      </c>
      <c r="G29" s="25">
        <v>273</v>
      </c>
      <c r="H29" s="25">
        <v>230</v>
      </c>
    </row>
    <row r="30" spans="1:8" ht="23.25" customHeight="1">
      <c r="A30" s="908" t="s">
        <v>531</v>
      </c>
      <c r="B30" s="21"/>
      <c r="C30" s="21"/>
      <c r="D30" s="21"/>
      <c r="E30" s="13"/>
      <c r="F30" s="24">
        <v>1153</v>
      </c>
      <c r="G30" s="25">
        <v>1153</v>
      </c>
      <c r="H30" s="25">
        <v>1153</v>
      </c>
    </row>
    <row r="31" spans="1:8" ht="23.25" customHeight="1">
      <c r="A31" s="911" t="s">
        <v>276</v>
      </c>
      <c r="B31" s="21"/>
      <c r="C31" s="21"/>
      <c r="D31" s="21"/>
      <c r="E31" s="13"/>
      <c r="F31" s="24" t="s">
        <v>636</v>
      </c>
      <c r="G31" s="25">
        <v>360</v>
      </c>
      <c r="H31" s="25">
        <v>292</v>
      </c>
    </row>
    <row r="32" spans="1:8" ht="23.25" customHeight="1">
      <c r="A32" s="906"/>
      <c r="B32" s="907"/>
      <c r="C32" s="907"/>
      <c r="D32" s="907"/>
      <c r="E32" s="213"/>
      <c r="F32" s="107">
        <f>F27+SUM(F29:F31)</f>
        <v>7748</v>
      </c>
      <c r="G32" s="108">
        <f>SUM(G27:G31)</f>
        <v>7156</v>
      </c>
      <c r="H32" s="108">
        <f>SUM(H27:H31)</f>
        <v>7488</v>
      </c>
    </row>
    <row r="33" spans="1:8" ht="23.25" customHeight="1">
      <c r="A33" s="12" t="s">
        <v>55</v>
      </c>
      <c r="B33" s="21"/>
      <c r="C33" s="21"/>
      <c r="D33" s="21"/>
      <c r="E33" s="13"/>
      <c r="F33" s="24">
        <v>3544</v>
      </c>
      <c r="G33" s="25">
        <v>3379</v>
      </c>
      <c r="H33" s="25">
        <v>3360</v>
      </c>
    </row>
    <row r="34" spans="1:8" ht="23.25" customHeight="1">
      <c r="A34" s="12" t="s">
        <v>680</v>
      </c>
      <c r="B34" s="21"/>
      <c r="C34" s="21"/>
      <c r="D34" s="21"/>
      <c r="E34" s="13"/>
      <c r="F34" s="24"/>
      <c r="G34" s="25"/>
      <c r="H34" s="25"/>
    </row>
    <row r="35" spans="1:8" ht="23.25" customHeight="1">
      <c r="A35" s="56" t="s">
        <v>257</v>
      </c>
      <c r="B35" s="21"/>
      <c r="C35" s="21"/>
      <c r="D35" s="21"/>
      <c r="E35" s="13"/>
      <c r="F35" s="24">
        <v>3012</v>
      </c>
      <c r="G35" s="25">
        <v>2159</v>
      </c>
      <c r="H35" s="25">
        <v>2637</v>
      </c>
    </row>
    <row r="36" spans="1:8" ht="23.25" customHeight="1">
      <c r="A36" s="56" t="s">
        <v>258</v>
      </c>
      <c r="B36" s="21"/>
      <c r="C36" s="21"/>
      <c r="D36" s="21"/>
      <c r="E36" s="13"/>
      <c r="F36" s="24">
        <v>172</v>
      </c>
      <c r="G36" s="25">
        <v>172</v>
      </c>
      <c r="H36" s="25">
        <v>172</v>
      </c>
    </row>
    <row r="37" spans="1:8" ht="23.25" customHeight="1">
      <c r="A37" s="908" t="s">
        <v>92</v>
      </c>
      <c r="B37" s="21"/>
      <c r="C37" s="21"/>
      <c r="D37" s="21"/>
      <c r="E37" s="13"/>
      <c r="F37" s="24">
        <v>-811</v>
      </c>
      <c r="G37" s="25">
        <v>-1558</v>
      </c>
      <c r="H37" s="25">
        <v>-1542</v>
      </c>
    </row>
    <row r="38" spans="1:8" ht="23.25" customHeight="1">
      <c r="A38" s="910" t="s">
        <v>259</v>
      </c>
      <c r="B38" s="26"/>
      <c r="C38" s="26"/>
      <c r="D38" s="26"/>
      <c r="E38" s="18"/>
      <c r="F38" s="27">
        <v>-253</v>
      </c>
      <c r="G38" s="28">
        <v>-376</v>
      </c>
      <c r="H38" s="28">
        <v>-232</v>
      </c>
    </row>
    <row r="39" spans="1:8" ht="23.25" customHeight="1" thickBot="1">
      <c r="A39" s="122" t="s">
        <v>588</v>
      </c>
      <c r="B39" s="58"/>
      <c r="C39" s="58"/>
      <c r="D39" s="58"/>
      <c r="E39" s="59"/>
      <c r="F39" s="54">
        <f>SUM(F32,F33,F35:F36,F37:F38)</f>
        <v>13412</v>
      </c>
      <c r="G39" s="55">
        <f>SUM(G32,G33,G35:G36,G37:G38)</f>
        <v>10932</v>
      </c>
      <c r="H39" s="55">
        <v>11883</v>
      </c>
    </row>
    <row r="40" spans="1:8" ht="13.5" customHeight="1">
      <c r="A40" s="909"/>
      <c r="B40" s="35"/>
      <c r="C40" s="35"/>
      <c r="D40" s="35"/>
      <c r="E40" s="36"/>
      <c r="F40" s="37"/>
      <c r="G40" s="38"/>
      <c r="H40" s="38"/>
    </row>
    <row r="41" spans="1:8" ht="18.75" customHeight="1">
      <c r="A41" s="34" t="s">
        <v>589</v>
      </c>
      <c r="B41" s="35"/>
      <c r="C41" s="35"/>
      <c r="D41" s="35"/>
      <c r="E41" s="36"/>
      <c r="F41" s="37"/>
      <c r="G41" s="38"/>
      <c r="H41" s="38"/>
    </row>
    <row r="42" spans="1:8" ht="18" customHeight="1">
      <c r="A42" s="34" t="s">
        <v>289</v>
      </c>
      <c r="B42" s="35"/>
      <c r="C42" s="35"/>
      <c r="D42" s="35"/>
      <c r="E42" s="36"/>
      <c r="F42" s="37">
        <v>12690</v>
      </c>
      <c r="G42" s="38">
        <v>10756</v>
      </c>
      <c r="H42" s="38">
        <v>11664</v>
      </c>
    </row>
    <row r="43" spans="1:8" ht="15">
      <c r="A43" s="34" t="s">
        <v>290</v>
      </c>
      <c r="B43" s="35"/>
      <c r="C43" s="35"/>
      <c r="D43" s="35"/>
      <c r="E43" s="36"/>
      <c r="F43" s="37">
        <v>722</v>
      </c>
      <c r="G43" s="38">
        <v>176</v>
      </c>
      <c r="H43" s="38">
        <v>219</v>
      </c>
    </row>
    <row r="44" spans="1:8" ht="15.75" thickBot="1">
      <c r="A44" s="877"/>
      <c r="B44" s="58"/>
      <c r="C44" s="58"/>
      <c r="D44" s="58"/>
      <c r="E44" s="59"/>
      <c r="F44" s="54">
        <f>SUM(F42:F43)</f>
        <v>13412</v>
      </c>
      <c r="G44" s="55">
        <f>SUM(G42:G43)</f>
        <v>10932</v>
      </c>
      <c r="H44" s="55">
        <f>SUM(H42:H43)</f>
        <v>11883</v>
      </c>
    </row>
    <row r="45" spans="1:8" ht="5.25" customHeight="1">
      <c r="A45" s="50"/>
      <c r="B45" s="21"/>
      <c r="C45" s="21"/>
      <c r="D45" s="21"/>
      <c r="E45" s="13"/>
      <c r="F45" s="22"/>
      <c r="G45" s="23"/>
      <c r="H45" s="23"/>
    </row>
    <row r="46" spans="1:8" ht="27" customHeight="1">
      <c r="A46" s="1032" t="s">
        <v>528</v>
      </c>
      <c r="B46" s="1032"/>
      <c r="C46" s="1032"/>
      <c r="D46" s="1032"/>
      <c r="E46" s="1032"/>
      <c r="F46" s="1032"/>
      <c r="G46" s="1032"/>
      <c r="H46" s="1032"/>
    </row>
  </sheetData>
  <mergeCells count="1">
    <mergeCell ref="A46:H46"/>
  </mergeCells>
  <printOptions/>
  <pageMargins left="0.984251968503937" right="0.33" top="0.5511811023622047" bottom="0.3937007874015748" header="0.5511811023622047" footer="0.5118110236220472"/>
  <pageSetup fitToHeight="1"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showGridLines="0" view="pageBreakPreview" zoomScale="60" zoomScaleNormal="75" workbookViewId="0" topLeftCell="A1">
      <selection activeCell="A22" sqref="A22"/>
    </sheetView>
  </sheetViews>
  <sheetFormatPr defaultColWidth="9.00390625" defaultRowHeight="14.25"/>
  <cols>
    <col min="1" max="1" width="9.625" style="9" customWidth="1"/>
    <col min="2" max="2" width="62.625" style="9" customWidth="1"/>
    <col min="3" max="4" width="9.625" style="9" customWidth="1"/>
    <col min="5" max="5" width="6.875" style="9" customWidth="1"/>
    <col min="6" max="6" width="12.50390625" style="9" customWidth="1"/>
    <col min="7" max="7" width="11.625" style="9" customWidth="1"/>
    <col min="8" max="8" width="11.75390625" style="9" customWidth="1"/>
    <col min="9" max="16384" width="9.625" style="9" customWidth="1"/>
  </cols>
  <sheetData>
    <row r="1" ht="22.5">
      <c r="A1" s="8" t="s">
        <v>211</v>
      </c>
    </row>
    <row r="2" ht="17.25">
      <c r="A2" s="3"/>
    </row>
    <row r="3" ht="17.25">
      <c r="A3" s="4" t="s">
        <v>260</v>
      </c>
    </row>
    <row r="5" spans="1:8" ht="30.75">
      <c r="A5" s="12"/>
      <c r="B5" s="12"/>
      <c r="C5" s="12"/>
      <c r="D5" s="12"/>
      <c r="E5" s="13"/>
      <c r="F5" s="927" t="s">
        <v>562</v>
      </c>
      <c r="G5" s="928" t="s">
        <v>563</v>
      </c>
      <c r="H5" s="16" t="s">
        <v>564</v>
      </c>
    </row>
    <row r="6" spans="1:8" ht="17.25" customHeight="1">
      <c r="A6" s="17"/>
      <c r="B6" s="17"/>
      <c r="C6" s="17"/>
      <c r="D6" s="17"/>
      <c r="E6" s="18"/>
      <c r="F6" s="19" t="s">
        <v>561</v>
      </c>
      <c r="G6" s="18" t="s">
        <v>561</v>
      </c>
      <c r="H6" s="18" t="s">
        <v>561</v>
      </c>
    </row>
    <row r="7" spans="1:8" ht="23.25" customHeight="1">
      <c r="A7" s="20" t="s">
        <v>261</v>
      </c>
      <c r="B7" s="21"/>
      <c r="C7" s="21"/>
      <c r="D7" s="21"/>
      <c r="E7" s="13"/>
      <c r="F7" s="24">
        <v>189436</v>
      </c>
      <c r="G7" s="25">
        <v>175456</v>
      </c>
      <c r="H7" s="25">
        <v>183130</v>
      </c>
    </row>
    <row r="8" spans="1:8" ht="23.25" customHeight="1">
      <c r="A8" s="12" t="s">
        <v>262</v>
      </c>
      <c r="B8" s="21"/>
      <c r="C8" s="21"/>
      <c r="D8" s="21"/>
      <c r="E8" s="13"/>
      <c r="F8" s="24"/>
      <c r="G8" s="25"/>
      <c r="H8" s="25"/>
    </row>
    <row r="9" spans="1:8" ht="23.25" customHeight="1">
      <c r="A9" s="56" t="s">
        <v>263</v>
      </c>
      <c r="B9" s="21"/>
      <c r="C9" s="21"/>
      <c r="D9" s="21"/>
      <c r="E9" s="124"/>
      <c r="F9" s="24">
        <v>-183531</v>
      </c>
      <c r="G9" s="25">
        <v>-170407</v>
      </c>
      <c r="H9" s="25">
        <v>-177642</v>
      </c>
    </row>
    <row r="10" spans="1:8" ht="23.25" customHeight="1">
      <c r="A10" s="57" t="s">
        <v>264</v>
      </c>
      <c r="B10" s="26"/>
      <c r="C10" s="26"/>
      <c r="D10" s="26"/>
      <c r="E10" s="18"/>
      <c r="F10" s="27">
        <v>7507</v>
      </c>
      <c r="G10" s="28">
        <v>5883</v>
      </c>
      <c r="H10" s="28">
        <v>6395</v>
      </c>
    </row>
    <row r="11" spans="1:8" ht="23.25" customHeight="1">
      <c r="A11" s="29"/>
      <c r="B11" s="30"/>
      <c r="C11" s="30"/>
      <c r="D11" s="30"/>
      <c r="E11" s="124"/>
      <c r="F11" s="125">
        <f>SUM(F8:F10)</f>
        <v>-176024</v>
      </c>
      <c r="G11" s="126">
        <f>SUM(G8:G10)</f>
        <v>-164524</v>
      </c>
      <c r="H11" s="33">
        <f>SUM(H9:H10)</f>
        <v>-171247</v>
      </c>
    </row>
    <row r="12" spans="1:8" ht="23.25" customHeight="1" thickBot="1">
      <c r="A12" s="51" t="s">
        <v>265</v>
      </c>
      <c r="B12" s="58"/>
      <c r="C12" s="58"/>
      <c r="D12" s="58"/>
      <c r="E12" s="59"/>
      <c r="F12" s="54">
        <f>F7+F11</f>
        <v>13412</v>
      </c>
      <c r="G12" s="55">
        <f>G7+G11</f>
        <v>10932</v>
      </c>
      <c r="H12" s="55">
        <f>+H7+H11</f>
        <v>11883</v>
      </c>
    </row>
    <row r="13" spans="1:8" ht="23.25" customHeight="1">
      <c r="A13" s="12" t="s">
        <v>499</v>
      </c>
      <c r="B13" s="21"/>
      <c r="C13" s="21"/>
      <c r="D13" s="21"/>
      <c r="E13" s="13"/>
      <c r="F13" s="24">
        <v>123</v>
      </c>
      <c r="G13" s="25">
        <v>121</v>
      </c>
      <c r="H13" s="25">
        <v>122</v>
      </c>
    </row>
    <row r="14" spans="1:8" ht="23.25" customHeight="1">
      <c r="A14" s="12" t="s">
        <v>500</v>
      </c>
      <c r="B14" s="21"/>
      <c r="C14" s="21"/>
      <c r="D14" s="21"/>
      <c r="E14" s="13"/>
      <c r="F14" s="24">
        <v>1823</v>
      </c>
      <c r="G14" s="25">
        <v>1808</v>
      </c>
      <c r="H14" s="25">
        <v>1822</v>
      </c>
    </row>
    <row r="15" spans="1:8" ht="23.25" customHeight="1">
      <c r="A15" s="17" t="s">
        <v>476</v>
      </c>
      <c r="B15" s="26"/>
      <c r="C15" s="26"/>
      <c r="D15" s="26"/>
      <c r="E15" s="18"/>
      <c r="F15" s="27">
        <v>3959</v>
      </c>
      <c r="G15" s="28">
        <v>3120</v>
      </c>
      <c r="H15" s="28">
        <v>3544</v>
      </c>
    </row>
    <row r="16" spans="1:8" ht="23.25" customHeight="1">
      <c r="A16" s="12" t="s">
        <v>590</v>
      </c>
      <c r="B16" s="21"/>
      <c r="C16" s="21"/>
      <c r="D16" s="21"/>
      <c r="E16" s="13"/>
      <c r="F16" s="24">
        <f>SUM(F13:F15)</f>
        <v>5905</v>
      </c>
      <c r="G16" s="25">
        <f>SUM(G13:G15)</f>
        <v>5049</v>
      </c>
      <c r="H16" s="25">
        <f>SUM(H13:H15)</f>
        <v>5488</v>
      </c>
    </row>
    <row r="17" spans="1:8" ht="23.25" customHeight="1">
      <c r="A17" s="17" t="s">
        <v>266</v>
      </c>
      <c r="B17" s="26"/>
      <c r="C17" s="26"/>
      <c r="D17" s="26"/>
      <c r="E17" s="18"/>
      <c r="F17" s="27">
        <v>7507</v>
      </c>
      <c r="G17" s="28">
        <v>5883</v>
      </c>
      <c r="H17" s="28">
        <v>6395</v>
      </c>
    </row>
    <row r="18" spans="1:8" ht="23.25" customHeight="1" thickBot="1">
      <c r="A18" s="51" t="s">
        <v>382</v>
      </c>
      <c r="B18" s="58"/>
      <c r="C18" s="58"/>
      <c r="D18" s="58"/>
      <c r="E18" s="59"/>
      <c r="F18" s="54">
        <f>SUM(F16:F17)</f>
        <v>13412</v>
      </c>
      <c r="G18" s="55">
        <f>SUM(G16:G17)</f>
        <v>10932</v>
      </c>
      <c r="H18" s="55">
        <f>SUM(H16:H17)</f>
        <v>11883</v>
      </c>
    </row>
    <row r="19" spans="1:8" ht="23.25" customHeight="1">
      <c r="A19" s="12" t="s">
        <v>267</v>
      </c>
      <c r="B19" s="21"/>
      <c r="C19" s="21"/>
      <c r="D19" s="21"/>
      <c r="E19" s="13"/>
      <c r="F19" s="22"/>
      <c r="G19" s="23"/>
      <c r="H19" s="23"/>
    </row>
    <row r="21" spans="1:8" ht="23.25" customHeight="1">
      <c r="A21" s="20" t="s">
        <v>355</v>
      </c>
      <c r="B21" s="21"/>
      <c r="C21" s="21"/>
      <c r="D21" s="21"/>
      <c r="E21" s="13"/>
      <c r="F21" s="24"/>
      <c r="G21" s="25"/>
      <c r="H21" s="25"/>
    </row>
    <row r="22" spans="1:8" ht="23.25" customHeight="1">
      <c r="A22" s="12" t="s">
        <v>383</v>
      </c>
      <c r="B22" s="21"/>
      <c r="C22" s="21"/>
      <c r="D22" s="21"/>
      <c r="E22" s="13"/>
      <c r="F22" s="667">
        <v>545</v>
      </c>
      <c r="G22" s="668">
        <v>450</v>
      </c>
      <c r="H22" s="668">
        <v>486</v>
      </c>
    </row>
    <row r="23" spans="1:8" ht="23.25" customHeight="1">
      <c r="A23" s="17" t="s">
        <v>342</v>
      </c>
      <c r="B23" s="26"/>
      <c r="C23" s="26"/>
      <c r="D23" s="26"/>
      <c r="E23" s="18"/>
      <c r="F23" s="27">
        <v>2460</v>
      </c>
      <c r="G23" s="28">
        <v>2430</v>
      </c>
      <c r="H23" s="28">
        <v>2444</v>
      </c>
    </row>
    <row r="24" spans="1:8" ht="15">
      <c r="A24" s="12"/>
      <c r="B24" s="21"/>
      <c r="C24" s="21"/>
      <c r="D24" s="21"/>
      <c r="E24" s="13"/>
      <c r="F24" s="22"/>
      <c r="G24" s="23"/>
      <c r="H24" s="23"/>
    </row>
  </sheetData>
  <printOptions/>
  <pageMargins left="0.984251968503937" right="0.3937007874015748" top="0.5511811023622047" bottom="0.3937007874015748" header="0.5511811023622047" footer="0.5118110236220472"/>
  <pageSetup fitToHeight="1" fitToWidth="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dimension ref="A1:AA260"/>
  <sheetViews>
    <sheetView showGridLines="0" view="pageBreakPreview" zoomScale="70" zoomScaleNormal="55" zoomScaleSheetLayoutView="70" workbookViewId="0" topLeftCell="A229">
      <selection activeCell="B242" sqref="B242:Y242"/>
    </sheetView>
  </sheetViews>
  <sheetFormatPr defaultColWidth="9.00390625" defaultRowHeight="25.5" customHeight="1"/>
  <cols>
    <col min="1" max="1" width="3.25390625" style="7" customWidth="1"/>
    <col min="2" max="2" width="15.25390625" style="7" customWidth="1"/>
    <col min="3" max="3" width="9.375" style="7" customWidth="1"/>
    <col min="4" max="4" width="1.875" style="7" customWidth="1"/>
    <col min="5" max="5" width="9.25390625" style="7" customWidth="1"/>
    <col min="6" max="6" width="13.75390625" style="7" customWidth="1"/>
    <col min="7" max="7" width="1.25" style="7" customWidth="1"/>
    <col min="8" max="8" width="9.125" style="7" customWidth="1"/>
    <col min="9" max="9" width="0.875" style="7" customWidth="1"/>
    <col min="10" max="10" width="10.375" style="7" customWidth="1"/>
    <col min="11" max="11" width="10.00390625" style="7" customWidth="1"/>
    <col min="12" max="12" width="1.25" style="7" customWidth="1"/>
    <col min="13" max="13" width="8.75390625" style="7" customWidth="1"/>
    <col min="14" max="14" width="1.625" style="7" customWidth="1"/>
    <col min="15" max="15" width="12.25390625" style="7" customWidth="1"/>
    <col min="16" max="16" width="1.37890625" style="7" customWidth="1"/>
    <col min="17" max="17" width="11.75390625" style="7" customWidth="1"/>
    <col min="18" max="18" width="1.00390625" style="7" customWidth="1"/>
    <col min="19" max="19" width="12.625" style="7" customWidth="1"/>
    <col min="20" max="20" width="0.74609375" style="7" customWidth="1"/>
    <col min="21" max="21" width="10.75390625" style="7" customWidth="1"/>
    <col min="22" max="22" width="2.125" style="7" customWidth="1"/>
    <col min="23" max="23" width="9.75390625" style="7" customWidth="1"/>
    <col min="24" max="24" width="2.375" style="7" customWidth="1"/>
    <col min="25" max="25" width="10.25390625" style="7" customWidth="1"/>
    <col min="26" max="16384" width="9.75390625" style="7" customWidth="1"/>
  </cols>
  <sheetData>
    <row r="1" spans="1:25" ht="25.5" customHeight="1">
      <c r="A1" s="801" t="s">
        <v>211</v>
      </c>
      <c r="W1" s="1078"/>
      <c r="X1" s="1078"/>
      <c r="Y1" s="1078"/>
    </row>
    <row r="2" ht="17.25" customHeight="1"/>
    <row r="3" ht="17.25" customHeight="1"/>
    <row r="4" ht="21" customHeight="1">
      <c r="B4" s="802" t="s">
        <v>681</v>
      </c>
    </row>
    <row r="5" spans="1:9" ht="33.75" customHeight="1">
      <c r="A5" s="803" t="s">
        <v>421</v>
      </c>
      <c r="B5" s="802" t="s">
        <v>316</v>
      </c>
      <c r="C5" s="804"/>
      <c r="H5" s="130"/>
      <c r="I5" s="130"/>
    </row>
    <row r="6" spans="2:25" ht="40.5" customHeight="1">
      <c r="B6" s="1073" t="s">
        <v>409</v>
      </c>
      <c r="C6" s="1074"/>
      <c r="D6" s="1074"/>
      <c r="E6" s="1074"/>
      <c r="F6" s="1074"/>
      <c r="G6" s="1074"/>
      <c r="H6" s="1074"/>
      <c r="I6" s="1074"/>
      <c r="J6" s="1074"/>
      <c r="K6" s="1074"/>
      <c r="L6" s="1074"/>
      <c r="M6" s="1074"/>
      <c r="N6" s="1074"/>
      <c r="O6" s="1074"/>
      <c r="P6" s="1074"/>
      <c r="Q6" s="1074"/>
      <c r="R6" s="1074"/>
      <c r="S6" s="1074"/>
      <c r="T6" s="1074"/>
      <c r="U6" s="1074"/>
      <c r="V6" s="1074"/>
      <c r="W6" s="1074"/>
      <c r="X6" s="1074"/>
      <c r="Y6" s="1074"/>
    </row>
    <row r="7" spans="2:25" ht="51.75" customHeight="1">
      <c r="B7" s="1073" t="s">
        <v>177</v>
      </c>
      <c r="C7" s="1073"/>
      <c r="D7" s="1073"/>
      <c r="E7" s="1073"/>
      <c r="F7" s="1073"/>
      <c r="G7" s="1073"/>
      <c r="H7" s="1073"/>
      <c r="I7" s="1073"/>
      <c r="J7" s="1073"/>
      <c r="K7" s="1073"/>
      <c r="L7" s="1073"/>
      <c r="M7" s="1073"/>
      <c r="N7" s="1073"/>
      <c r="O7" s="1073"/>
      <c r="P7" s="1073"/>
      <c r="Q7" s="1073"/>
      <c r="R7" s="1073"/>
      <c r="S7" s="1073"/>
      <c r="T7" s="1073"/>
      <c r="U7" s="1073"/>
      <c r="V7" s="1073"/>
      <c r="W7" s="1073"/>
      <c r="X7" s="1073"/>
      <c r="Y7" s="1073"/>
    </row>
    <row r="8" spans="2:25" ht="6" customHeight="1">
      <c r="B8" s="1023"/>
      <c r="C8" s="1023"/>
      <c r="D8" s="1023"/>
      <c r="E8" s="1023"/>
      <c r="F8" s="1023"/>
      <c r="G8" s="1024"/>
      <c r="H8" s="1024"/>
      <c r="I8" s="1024"/>
      <c r="J8" s="1024"/>
      <c r="K8" s="1024"/>
      <c r="L8" s="1024"/>
      <c r="M8" s="1024"/>
      <c r="N8" s="1024"/>
      <c r="O8" s="1024"/>
      <c r="P8" s="1024"/>
      <c r="Q8" s="1024"/>
      <c r="R8" s="1024"/>
      <c r="S8" s="1024"/>
      <c r="T8" s="1024"/>
      <c r="U8" s="1024"/>
      <c r="V8" s="1024"/>
      <c r="W8" s="1024"/>
      <c r="X8" s="1024"/>
      <c r="Y8" s="1024"/>
    </row>
    <row r="9" spans="2:25" ht="49.5" customHeight="1">
      <c r="B9" s="1073" t="s">
        <v>302</v>
      </c>
      <c r="C9" s="1073"/>
      <c r="D9" s="1073"/>
      <c r="E9" s="1073"/>
      <c r="F9" s="1073"/>
      <c r="G9" s="1074"/>
      <c r="H9" s="1074"/>
      <c r="I9" s="1074"/>
      <c r="J9" s="1074"/>
      <c r="K9" s="1074"/>
      <c r="L9" s="1074"/>
      <c r="M9" s="1074"/>
      <c r="N9" s="1074"/>
      <c r="O9" s="1074"/>
      <c r="P9" s="1074"/>
      <c r="Q9" s="1074"/>
      <c r="R9" s="1074"/>
      <c r="S9" s="1074"/>
      <c r="T9" s="1074"/>
      <c r="U9" s="1074"/>
      <c r="V9" s="1074"/>
      <c r="W9" s="1074"/>
      <c r="X9" s="1074"/>
      <c r="Y9" s="1074"/>
    </row>
    <row r="10" spans="2:25" ht="7.5" customHeight="1">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row>
    <row r="11" spans="2:25" ht="47.25" customHeight="1">
      <c r="B11" s="1073" t="s">
        <v>178</v>
      </c>
      <c r="C11" s="1073"/>
      <c r="D11" s="1073"/>
      <c r="E11" s="1073"/>
      <c r="F11" s="1073"/>
      <c r="G11" s="1074"/>
      <c r="H11" s="1074"/>
      <c r="I11" s="1074"/>
      <c r="J11" s="1074"/>
      <c r="K11" s="1074"/>
      <c r="L11" s="1074"/>
      <c r="M11" s="1074"/>
      <c r="N11" s="1074"/>
      <c r="O11" s="1074"/>
      <c r="P11" s="1074"/>
      <c r="Q11" s="1074"/>
      <c r="R11" s="1074"/>
      <c r="S11" s="1074"/>
      <c r="T11" s="1074"/>
      <c r="U11" s="1074"/>
      <c r="V11" s="1074"/>
      <c r="W11" s="1074"/>
      <c r="X11" s="1074"/>
      <c r="Y11" s="1074"/>
    </row>
    <row r="12" spans="2:25" ht="6.75" customHeight="1">
      <c r="B12" s="140"/>
      <c r="C12" s="140"/>
      <c r="D12" s="140"/>
      <c r="E12" s="140"/>
      <c r="F12" s="140"/>
      <c r="G12" s="218"/>
      <c r="H12" s="218"/>
      <c r="I12" s="218"/>
      <c r="J12" s="218"/>
      <c r="K12" s="218"/>
      <c r="L12" s="218"/>
      <c r="M12" s="218"/>
      <c r="N12" s="218"/>
      <c r="O12" s="218"/>
      <c r="P12" s="218"/>
      <c r="Q12" s="218"/>
      <c r="R12" s="218"/>
      <c r="S12" s="218"/>
      <c r="T12" s="218"/>
      <c r="U12" s="218"/>
      <c r="V12" s="218"/>
      <c r="W12" s="218"/>
      <c r="X12" s="218"/>
      <c r="Y12" s="218"/>
    </row>
    <row r="13" spans="2:25" ht="79.5" customHeight="1">
      <c r="B13" s="1070" t="s">
        <v>377</v>
      </c>
      <c r="C13" s="1070"/>
      <c r="D13" s="1070"/>
      <c r="E13" s="1070"/>
      <c r="F13" s="1070"/>
      <c r="G13" s="1070"/>
      <c r="H13" s="1070"/>
      <c r="I13" s="1070"/>
      <c r="J13" s="1070"/>
      <c r="K13" s="1070"/>
      <c r="L13" s="1070"/>
      <c r="M13" s="1070"/>
      <c r="N13" s="1070"/>
      <c r="O13" s="1070"/>
      <c r="P13" s="1070"/>
      <c r="Q13" s="1070"/>
      <c r="R13" s="1070"/>
      <c r="S13" s="1070"/>
      <c r="T13" s="1070"/>
      <c r="U13" s="1070"/>
      <c r="V13" s="1070"/>
      <c r="W13" s="1070"/>
      <c r="X13" s="1070"/>
      <c r="Y13" s="1070"/>
    </row>
    <row r="14" spans="2:25" ht="6.75" customHeight="1">
      <c r="B14" s="140"/>
      <c r="C14" s="140"/>
      <c r="D14" s="140"/>
      <c r="E14" s="140"/>
      <c r="F14" s="140"/>
      <c r="G14" s="218"/>
      <c r="H14" s="218"/>
      <c r="I14" s="218"/>
      <c r="J14" s="218"/>
      <c r="K14" s="218"/>
      <c r="L14" s="218"/>
      <c r="M14" s="218"/>
      <c r="N14" s="218"/>
      <c r="O14" s="218"/>
      <c r="P14" s="218"/>
      <c r="Q14" s="218"/>
      <c r="R14" s="218"/>
      <c r="S14" s="218"/>
      <c r="T14" s="218"/>
      <c r="U14" s="218"/>
      <c r="V14" s="218"/>
      <c r="W14" s="218"/>
      <c r="X14" s="218"/>
      <c r="Y14" s="218"/>
    </row>
    <row r="15" spans="2:25" ht="64.5" customHeight="1">
      <c r="B15" s="1070" t="s">
        <v>767</v>
      </c>
      <c r="C15" s="1070"/>
      <c r="D15" s="1070"/>
      <c r="E15" s="1070"/>
      <c r="F15" s="1070"/>
      <c r="G15" s="1070"/>
      <c r="H15" s="1070"/>
      <c r="I15" s="1070"/>
      <c r="J15" s="1070"/>
      <c r="K15" s="1070"/>
      <c r="L15" s="1070"/>
      <c r="M15" s="1070"/>
      <c r="N15" s="1070"/>
      <c r="O15" s="1070"/>
      <c r="P15" s="1070"/>
      <c r="Q15" s="1070"/>
      <c r="R15" s="1070"/>
      <c r="S15" s="1070"/>
      <c r="T15" s="1070"/>
      <c r="U15" s="1070"/>
      <c r="V15" s="1070"/>
      <c r="W15" s="1070"/>
      <c r="X15" s="1070"/>
      <c r="Y15" s="1070"/>
    </row>
    <row r="16" spans="2:25" ht="12" customHeight="1">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row>
    <row r="17" spans="2:25" ht="21.75" customHeight="1">
      <c r="B17" s="1071" t="s">
        <v>270</v>
      </c>
      <c r="C17" s="1071"/>
      <c r="D17" s="1071"/>
      <c r="E17" s="1071"/>
      <c r="F17" s="1071"/>
      <c r="G17" s="1071"/>
      <c r="H17" s="1071"/>
      <c r="I17" s="1071"/>
      <c r="J17" s="1071"/>
      <c r="K17" s="1071"/>
      <c r="L17" s="1071"/>
      <c r="M17" s="1071"/>
      <c r="N17" s="1071"/>
      <c r="O17" s="1071"/>
      <c r="P17" s="1071"/>
      <c r="Q17" s="1071"/>
      <c r="R17" s="1071"/>
      <c r="S17" s="1071"/>
      <c r="T17" s="1071"/>
      <c r="U17" s="1071"/>
      <c r="V17" s="1071"/>
      <c r="W17" s="1071"/>
      <c r="X17" s="1071"/>
      <c r="Y17" s="1071"/>
    </row>
    <row r="18" spans="2:25" ht="39" customHeight="1">
      <c r="B18" s="1023" t="s">
        <v>524</v>
      </c>
      <c r="C18" s="1023"/>
      <c r="D18" s="1023"/>
      <c r="E18" s="1023"/>
      <c r="F18" s="1023"/>
      <c r="G18" s="1023"/>
      <c r="H18" s="1023"/>
      <c r="I18" s="1023"/>
      <c r="J18" s="1023"/>
      <c r="K18" s="1023"/>
      <c r="L18" s="1023"/>
      <c r="M18" s="1023"/>
      <c r="N18" s="1023"/>
      <c r="O18" s="1023"/>
      <c r="P18" s="1023"/>
      <c r="Q18" s="1023"/>
      <c r="R18" s="1023"/>
      <c r="S18" s="1023"/>
      <c r="T18" s="1023"/>
      <c r="U18" s="1023"/>
      <c r="V18" s="1023"/>
      <c r="W18" s="1023"/>
      <c r="X18" s="1023"/>
      <c r="Y18" s="1023"/>
    </row>
    <row r="19" spans="2:25" ht="22.5" customHeight="1">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row>
    <row r="20" spans="2:25" ht="18.75" customHeight="1">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row>
    <row r="21" spans="1:9" ht="22.5" customHeight="1">
      <c r="A21" s="803" t="s">
        <v>422</v>
      </c>
      <c r="B21" s="807" t="s">
        <v>423</v>
      </c>
      <c r="C21" s="140"/>
      <c r="D21" s="140"/>
      <c r="E21" s="140"/>
      <c r="F21" s="140"/>
      <c r="G21" s="140"/>
      <c r="H21" s="140"/>
      <c r="I21" s="140"/>
    </row>
    <row r="22" spans="2:9" ht="18" customHeight="1">
      <c r="B22" s="808"/>
      <c r="C22" s="140"/>
      <c r="D22" s="140"/>
      <c r="E22" s="140"/>
      <c r="F22" s="140"/>
      <c r="G22" s="140"/>
      <c r="H22" s="140"/>
      <c r="I22" s="140"/>
    </row>
    <row r="23" spans="2:16" s="222" customFormat="1" ht="17.25">
      <c r="B23" s="1075" t="s">
        <v>191</v>
      </c>
      <c r="C23" s="1076"/>
      <c r="D23" s="1076"/>
      <c r="E23" s="1076"/>
      <c r="F23" s="1076"/>
      <c r="G23" s="1076"/>
      <c r="H23" s="1076"/>
      <c r="I23" s="1076"/>
      <c r="J23" s="1077"/>
      <c r="K23" s="1077"/>
      <c r="L23" s="1077"/>
      <c r="M23" s="1077"/>
      <c r="N23" s="1077"/>
      <c r="O23" s="1077"/>
      <c r="P23" s="217"/>
    </row>
    <row r="24" spans="2:16" s="222" customFormat="1" ht="9" customHeight="1">
      <c r="B24" s="223"/>
      <c r="C24" s="223"/>
      <c r="D24" s="223"/>
      <c r="E24" s="223"/>
      <c r="F24" s="223"/>
      <c r="G24" s="223">
        <v>29.3</v>
      </c>
      <c r="H24" s="223"/>
      <c r="I24" s="223"/>
      <c r="J24" s="224"/>
      <c r="K24" s="224"/>
      <c r="L24" s="224"/>
      <c r="M24" s="224"/>
      <c r="N24" s="224"/>
      <c r="O24" s="224"/>
      <c r="P24" s="224"/>
    </row>
    <row r="25" spans="2:25" s="222" customFormat="1" ht="51" customHeight="1">
      <c r="B25" s="1072" t="s">
        <v>384</v>
      </c>
      <c r="C25" s="1072"/>
      <c r="D25" s="1072"/>
      <c r="E25" s="1072"/>
      <c r="F25" s="1072"/>
      <c r="G25" s="1024"/>
      <c r="H25" s="1024"/>
      <c r="I25" s="1024"/>
      <c r="J25" s="1024"/>
      <c r="K25" s="1024"/>
      <c r="L25" s="1024"/>
      <c r="M25" s="1024"/>
      <c r="N25" s="1024"/>
      <c r="O25" s="1024"/>
      <c r="P25" s="1024"/>
      <c r="Q25" s="1024"/>
      <c r="R25" s="1024"/>
      <c r="S25" s="1024"/>
      <c r="T25" s="1024"/>
      <c r="U25" s="1024"/>
      <c r="V25" s="1024"/>
      <c r="W25" s="1024"/>
      <c r="X25" s="1024"/>
      <c r="Y25" s="1024"/>
    </row>
    <row r="26" spans="2:25" s="222" customFormat="1" ht="9" customHeight="1">
      <c r="B26" s="793"/>
      <c r="C26" s="793"/>
      <c r="D26" s="793"/>
      <c r="E26" s="793"/>
      <c r="F26" s="793"/>
      <c r="G26" s="793"/>
      <c r="H26" s="793"/>
      <c r="I26" s="793"/>
      <c r="J26" s="793"/>
      <c r="K26" s="793"/>
      <c r="L26" s="793"/>
      <c r="M26" s="793"/>
      <c r="N26" s="793"/>
      <c r="O26" s="793"/>
      <c r="P26" s="793"/>
      <c r="Q26" s="809"/>
      <c r="R26" s="809"/>
      <c r="S26" s="809"/>
      <c r="T26" s="809"/>
      <c r="U26" s="809"/>
      <c r="V26" s="809"/>
      <c r="W26" s="809"/>
      <c r="X26" s="809"/>
      <c r="Y26" s="809"/>
    </row>
    <row r="27" spans="2:25" s="222" customFormat="1" ht="33.75" customHeight="1">
      <c r="B27" s="1072" t="s">
        <v>768</v>
      </c>
      <c r="C27" s="1072"/>
      <c r="D27" s="1072"/>
      <c r="E27" s="1072"/>
      <c r="F27" s="1072"/>
      <c r="G27" s="1024"/>
      <c r="H27" s="1024"/>
      <c r="I27" s="1024"/>
      <c r="J27" s="1024"/>
      <c r="K27" s="1024"/>
      <c r="L27" s="1024"/>
      <c r="M27" s="1024"/>
      <c r="N27" s="1024"/>
      <c r="O27" s="1024"/>
      <c r="P27" s="1024"/>
      <c r="Q27" s="1024"/>
      <c r="R27" s="1024"/>
      <c r="S27" s="1024"/>
      <c r="T27" s="1024"/>
      <c r="U27" s="1024"/>
      <c r="V27" s="1024"/>
      <c r="W27" s="1024"/>
      <c r="X27" s="1024"/>
      <c r="Y27" s="1024"/>
    </row>
    <row r="28" spans="2:25" s="222" customFormat="1" ht="9" customHeight="1">
      <c r="B28" s="793"/>
      <c r="C28" s="793"/>
      <c r="D28" s="793"/>
      <c r="E28" s="793"/>
      <c r="F28" s="793"/>
      <c r="G28" s="793"/>
      <c r="H28" s="793"/>
      <c r="I28" s="793"/>
      <c r="J28" s="793"/>
      <c r="K28" s="793"/>
      <c r="L28" s="793"/>
      <c r="M28" s="793"/>
      <c r="N28" s="793"/>
      <c r="O28" s="793"/>
      <c r="P28" s="793"/>
      <c r="Q28" s="809"/>
      <c r="R28" s="809"/>
      <c r="S28" s="809"/>
      <c r="T28" s="809"/>
      <c r="U28" s="809"/>
      <c r="V28" s="809"/>
      <c r="W28" s="809"/>
      <c r="X28" s="809"/>
      <c r="Y28" s="809"/>
    </row>
    <row r="29" spans="2:25" s="226" customFormat="1" ht="76.5" customHeight="1">
      <c r="B29" s="1072" t="s">
        <v>769</v>
      </c>
      <c r="C29" s="1072"/>
      <c r="D29" s="1072"/>
      <c r="E29" s="1072"/>
      <c r="F29" s="1072"/>
      <c r="G29" s="1024"/>
      <c r="H29" s="1024"/>
      <c r="I29" s="1024"/>
      <c r="J29" s="1024"/>
      <c r="K29" s="1024"/>
      <c r="L29" s="1024"/>
      <c r="M29" s="1024"/>
      <c r="N29" s="1024"/>
      <c r="O29" s="1024"/>
      <c r="P29" s="1024"/>
      <c r="Q29" s="1024"/>
      <c r="R29" s="1024"/>
      <c r="S29" s="1024"/>
      <c r="T29" s="1024"/>
      <c r="U29" s="1024"/>
      <c r="V29" s="1024"/>
      <c r="W29" s="1024"/>
      <c r="X29" s="1024"/>
      <c r="Y29" s="1024"/>
    </row>
    <row r="30" spans="2:25" s="226" customFormat="1" ht="9" customHeight="1">
      <c r="B30" s="253"/>
      <c r="C30" s="254"/>
      <c r="D30" s="254"/>
      <c r="E30" s="254"/>
      <c r="F30" s="254"/>
      <c r="G30" s="254"/>
      <c r="H30" s="254"/>
      <c r="I30" s="254"/>
      <c r="J30" s="254"/>
      <c r="K30" s="254"/>
      <c r="L30" s="254"/>
      <c r="M30" s="254"/>
      <c r="N30" s="254"/>
      <c r="O30" s="254"/>
      <c r="P30" s="254"/>
      <c r="Q30" s="615"/>
      <c r="R30" s="615"/>
      <c r="S30" s="615"/>
      <c r="T30" s="615"/>
      <c r="U30" s="615"/>
      <c r="V30" s="615"/>
      <c r="W30" s="615"/>
      <c r="X30" s="615"/>
      <c r="Y30" s="615"/>
    </row>
    <row r="31" spans="2:25" s="226" customFormat="1" ht="21.75" customHeight="1">
      <c r="B31" s="1029" t="s">
        <v>707</v>
      </c>
      <c r="C31" s="1029"/>
      <c r="D31" s="1029"/>
      <c r="E31" s="1029"/>
      <c r="F31" s="1029"/>
      <c r="G31" s="1024"/>
      <c r="H31" s="1024"/>
      <c r="I31" s="1024"/>
      <c r="J31" s="1024"/>
      <c r="K31" s="1024"/>
      <c r="L31" s="1024"/>
      <c r="M31" s="1024"/>
      <c r="N31" s="1024"/>
      <c r="O31" s="1024"/>
      <c r="P31" s="1024"/>
      <c r="Q31" s="1024"/>
      <c r="R31" s="1024"/>
      <c r="S31" s="1024"/>
      <c r="T31" s="1024"/>
      <c r="U31" s="1024"/>
      <c r="V31" s="1024"/>
      <c r="W31" s="1024"/>
      <c r="X31" s="1024"/>
      <c r="Y31" s="1024"/>
    </row>
    <row r="32" spans="2:25" s="222" customFormat="1" ht="9" customHeight="1">
      <c r="B32" s="228"/>
      <c r="C32" s="227"/>
      <c r="D32" s="227"/>
      <c r="E32" s="227"/>
      <c r="F32" s="227"/>
      <c r="G32" s="227"/>
      <c r="H32" s="227"/>
      <c r="I32" s="227"/>
      <c r="J32" s="227"/>
      <c r="K32" s="227"/>
      <c r="L32" s="227"/>
      <c r="M32" s="227"/>
      <c r="N32" s="227"/>
      <c r="O32" s="227"/>
      <c r="P32" s="227"/>
      <c r="Q32" s="225"/>
      <c r="R32" s="225"/>
      <c r="S32" s="225"/>
      <c r="T32" s="225"/>
      <c r="U32" s="225"/>
      <c r="V32" s="225"/>
      <c r="W32" s="225"/>
      <c r="X32" s="225"/>
      <c r="Y32" s="225"/>
    </row>
    <row r="33" spans="2:25" s="226" customFormat="1" ht="20.25" customHeight="1">
      <c r="B33" s="1029" t="s">
        <v>279</v>
      </c>
      <c r="C33" s="1024"/>
      <c r="D33" s="1024"/>
      <c r="E33" s="1024"/>
      <c r="F33" s="1024"/>
      <c r="G33" s="1024"/>
      <c r="H33" s="1024"/>
      <c r="I33" s="1024"/>
      <c r="J33" s="1024"/>
      <c r="K33" s="1024"/>
      <c r="L33" s="1024"/>
      <c r="M33" s="1024"/>
      <c r="N33" s="1024"/>
      <c r="O33" s="1024"/>
      <c r="P33" s="229"/>
      <c r="Q33" s="229"/>
      <c r="R33" s="229"/>
      <c r="S33" s="630"/>
      <c r="T33" s="630"/>
      <c r="U33" s="810"/>
      <c r="V33" s="810"/>
      <c r="W33" s="811"/>
      <c r="X33" s="811"/>
      <c r="Y33" s="811"/>
    </row>
    <row r="34" spans="2:27" s="226" customFormat="1" ht="29.25" customHeight="1">
      <c r="B34" s="149"/>
      <c r="C34" s="149"/>
      <c r="D34" s="149"/>
      <c r="E34" s="149"/>
      <c r="F34" s="149"/>
      <c r="G34" s="149"/>
      <c r="H34" s="227"/>
      <c r="I34" s="227"/>
      <c r="J34" s="227"/>
      <c r="K34" s="227"/>
      <c r="L34" s="227"/>
      <c r="M34" s="227"/>
      <c r="N34" s="227"/>
      <c r="O34" s="227"/>
      <c r="P34" s="230"/>
      <c r="Q34" s="230"/>
      <c r="R34" s="230"/>
      <c r="S34" s="1068"/>
      <c r="T34" s="1069"/>
      <c r="U34" s="936" t="s">
        <v>179</v>
      </c>
      <c r="V34" s="671"/>
      <c r="W34" s="937" t="s">
        <v>180</v>
      </c>
      <c r="X34" s="672"/>
      <c r="Y34" s="937" t="s">
        <v>181</v>
      </c>
      <c r="AA34" s="231"/>
    </row>
    <row r="35" spans="2:27" s="220" customFormat="1" ht="19.5" customHeight="1">
      <c r="B35" s="153"/>
      <c r="C35" s="153"/>
      <c r="D35" s="153"/>
      <c r="E35" s="153"/>
      <c r="F35" s="153"/>
      <c r="G35" s="153"/>
      <c r="H35" s="232"/>
      <c r="I35" s="232"/>
      <c r="J35" s="232"/>
      <c r="K35" s="232"/>
      <c r="L35" s="232"/>
      <c r="M35" s="232"/>
      <c r="N35" s="232"/>
      <c r="O35" s="232"/>
      <c r="P35" s="1066"/>
      <c r="Q35" s="1067"/>
      <c r="R35" s="175"/>
      <c r="S35" s="1066"/>
      <c r="T35" s="1067"/>
      <c r="U35" s="837" t="s">
        <v>284</v>
      </c>
      <c r="V35" s="838"/>
      <c r="W35" s="838" t="s">
        <v>284</v>
      </c>
      <c r="X35" s="233"/>
      <c r="Y35" s="838" t="s">
        <v>284</v>
      </c>
      <c r="Z35" s="226"/>
      <c r="AA35" s="235"/>
    </row>
    <row r="36" spans="2:27" s="220" customFormat="1" ht="15">
      <c r="B36" s="236" t="s">
        <v>424</v>
      </c>
      <c r="C36" s="236"/>
      <c r="D36" s="236"/>
      <c r="E36" s="236"/>
      <c r="F36" s="236"/>
      <c r="G36" s="236"/>
      <c r="H36" s="227"/>
      <c r="I36" s="227"/>
      <c r="J36" s="144"/>
      <c r="K36" s="227"/>
      <c r="L36" s="227"/>
      <c r="M36" s="227"/>
      <c r="N36" s="227"/>
      <c r="O36" s="227"/>
      <c r="P36" s="227"/>
      <c r="Q36" s="227"/>
      <c r="R36" s="227"/>
      <c r="S36" s="227"/>
      <c r="T36" s="227"/>
      <c r="U36" s="255"/>
      <c r="W36" s="237"/>
      <c r="X36" s="144"/>
      <c r="Y36" s="238"/>
      <c r="Z36" s="226"/>
      <c r="AA36" s="239"/>
    </row>
    <row r="37" spans="2:27" s="220" customFormat="1" ht="15">
      <c r="B37" s="149" t="s">
        <v>285</v>
      </c>
      <c r="C37" s="149"/>
      <c r="D37" s="149"/>
      <c r="E37" s="149"/>
      <c r="F37" s="149"/>
      <c r="G37" s="149"/>
      <c r="H37" s="227"/>
      <c r="I37" s="227"/>
      <c r="J37" s="227"/>
      <c r="K37" s="227"/>
      <c r="L37" s="227"/>
      <c r="M37" s="227"/>
      <c r="N37" s="227"/>
      <c r="O37" s="227"/>
      <c r="P37" s="227"/>
      <c r="Q37" s="240"/>
      <c r="R37" s="240"/>
      <c r="S37" s="227"/>
      <c r="T37" s="240"/>
      <c r="U37" s="255"/>
      <c r="W37" s="237"/>
      <c r="X37" s="227"/>
      <c r="Y37" s="238"/>
      <c r="Z37" s="226"/>
      <c r="AA37" s="230"/>
    </row>
    <row r="38" spans="2:27" s="220" customFormat="1" ht="15">
      <c r="B38" s="812" t="s">
        <v>755</v>
      </c>
      <c r="C38" s="149"/>
      <c r="D38" s="149"/>
      <c r="E38" s="149"/>
      <c r="F38" s="149"/>
      <c r="G38" s="149"/>
      <c r="H38" s="227"/>
      <c r="I38" s="227"/>
      <c r="J38" s="227"/>
      <c r="K38" s="227"/>
      <c r="L38" s="227"/>
      <c r="M38" s="227"/>
      <c r="N38" s="227"/>
      <c r="O38" s="227"/>
      <c r="P38" s="227"/>
      <c r="Q38" s="240"/>
      <c r="R38" s="240"/>
      <c r="S38" s="227"/>
      <c r="T38" s="240"/>
      <c r="U38" s="156">
        <v>8.7</v>
      </c>
      <c r="W38" s="878">
        <v>8</v>
      </c>
      <c r="X38" s="242"/>
      <c r="Y38" s="879">
        <v>7.8</v>
      </c>
      <c r="Z38" s="226"/>
      <c r="AA38" s="230"/>
    </row>
    <row r="39" spans="2:27" s="220" customFormat="1" ht="15">
      <c r="B39" s="812" t="s">
        <v>756</v>
      </c>
      <c r="C39" s="812"/>
      <c r="D39" s="812"/>
      <c r="E39" s="812"/>
      <c r="F39" s="812"/>
      <c r="G39" s="812"/>
      <c r="H39" s="227"/>
      <c r="I39" s="227"/>
      <c r="J39" s="227"/>
      <c r="K39" s="227"/>
      <c r="L39" s="227"/>
      <c r="M39" s="227"/>
      <c r="N39" s="227"/>
      <c r="O39" s="227"/>
      <c r="P39" s="227"/>
      <c r="Q39" s="241"/>
      <c r="R39" s="240"/>
      <c r="S39" s="227"/>
      <c r="T39" s="151"/>
      <c r="U39" s="159">
        <v>8.6</v>
      </c>
      <c r="V39" s="144"/>
      <c r="W39" s="158">
        <v>8.2</v>
      </c>
      <c r="X39" s="227"/>
      <c r="Y39" s="242">
        <v>8</v>
      </c>
      <c r="Z39" s="245"/>
      <c r="AA39" s="244"/>
    </row>
    <row r="40" spans="2:27" s="220" customFormat="1" ht="15">
      <c r="B40" s="149" t="s">
        <v>0</v>
      </c>
      <c r="C40" s="149"/>
      <c r="D40" s="149"/>
      <c r="E40" s="149"/>
      <c r="F40" s="149"/>
      <c r="G40" s="149"/>
      <c r="H40" s="227"/>
      <c r="I40" s="227"/>
      <c r="J40" s="227"/>
      <c r="K40" s="227"/>
      <c r="L40" s="227"/>
      <c r="M40" s="227"/>
      <c r="N40" s="227"/>
      <c r="O40" s="227"/>
      <c r="P40" s="227"/>
      <c r="Q40" s="240"/>
      <c r="R40" s="240"/>
      <c r="S40" s="227"/>
      <c r="T40" s="240"/>
      <c r="U40" s="156"/>
      <c r="V40" s="144"/>
      <c r="W40" s="144"/>
      <c r="X40" s="227"/>
      <c r="Y40" s="242"/>
      <c r="Z40" s="245"/>
      <c r="AA40" s="246"/>
    </row>
    <row r="41" spans="2:27" s="220" customFormat="1" ht="15">
      <c r="B41" s="813" t="s">
        <v>757</v>
      </c>
      <c r="C41" s="813"/>
      <c r="D41" s="813"/>
      <c r="E41" s="813"/>
      <c r="F41" s="813"/>
      <c r="G41" s="813"/>
      <c r="H41" s="227"/>
      <c r="I41" s="227"/>
      <c r="J41" s="227"/>
      <c r="K41" s="227"/>
      <c r="L41" s="227"/>
      <c r="M41" s="227"/>
      <c r="N41" s="227"/>
      <c r="O41" s="227"/>
      <c r="P41" s="227"/>
      <c r="Q41" s="151"/>
      <c r="R41" s="151"/>
      <c r="S41" s="227"/>
      <c r="T41" s="151"/>
      <c r="U41" s="159">
        <v>9.3</v>
      </c>
      <c r="V41" s="144"/>
      <c r="W41" s="158">
        <v>8.7</v>
      </c>
      <c r="X41" s="227"/>
      <c r="Y41" s="242">
        <v>8.6</v>
      </c>
      <c r="Z41" s="245"/>
      <c r="AA41" s="244"/>
    </row>
    <row r="42" spans="2:27" s="220" customFormat="1" ht="15">
      <c r="B42" s="813" t="s">
        <v>758</v>
      </c>
      <c r="C42" s="813"/>
      <c r="D42" s="813"/>
      <c r="E42" s="813"/>
      <c r="F42" s="813"/>
      <c r="G42" s="813">
        <v>-1.3</v>
      </c>
      <c r="H42" s="227"/>
      <c r="I42" s="227"/>
      <c r="J42" s="227"/>
      <c r="K42" s="227"/>
      <c r="L42" s="227"/>
      <c r="M42" s="227"/>
      <c r="N42" s="227"/>
      <c r="O42" s="227"/>
      <c r="P42" s="227"/>
      <c r="Q42" s="192"/>
      <c r="R42" s="192"/>
      <c r="S42" s="227"/>
      <c r="T42" s="192"/>
      <c r="U42" s="159" t="s">
        <v>694</v>
      </c>
      <c r="V42" s="144"/>
      <c r="W42" s="158" t="s">
        <v>239</v>
      </c>
      <c r="X42" s="227"/>
      <c r="Y42" s="582" t="s">
        <v>348</v>
      </c>
      <c r="Z42" s="245"/>
      <c r="AA42" s="246"/>
    </row>
    <row r="43" spans="2:27" s="220" customFormat="1" ht="15">
      <c r="B43" s="813" t="s">
        <v>759</v>
      </c>
      <c r="C43" s="813"/>
      <c r="D43" s="813"/>
      <c r="E43" s="813"/>
      <c r="F43" s="813"/>
      <c r="G43" s="813"/>
      <c r="H43" s="227"/>
      <c r="I43" s="227"/>
      <c r="J43" s="227"/>
      <c r="K43" s="227"/>
      <c r="L43" s="227"/>
      <c r="M43" s="227"/>
      <c r="N43" s="227"/>
      <c r="O43" s="227"/>
      <c r="P43" s="227"/>
      <c r="Q43" s="151"/>
      <c r="R43" s="151"/>
      <c r="S43" s="227"/>
      <c r="T43" s="151"/>
      <c r="U43" s="159">
        <v>7.8</v>
      </c>
      <c r="V43" s="144"/>
      <c r="W43" s="158">
        <v>7.2</v>
      </c>
      <c r="X43" s="227"/>
      <c r="Y43" s="242">
        <v>7.1</v>
      </c>
      <c r="Z43" s="245"/>
      <c r="AA43" s="244"/>
    </row>
    <row r="44" spans="2:27" s="220" customFormat="1" ht="15">
      <c r="B44" s="813" t="s">
        <v>760</v>
      </c>
      <c r="C44" s="813"/>
      <c r="D44" s="813"/>
      <c r="E44" s="813"/>
      <c r="F44" s="813"/>
      <c r="G44" s="813"/>
      <c r="H44" s="227"/>
      <c r="I44" s="227"/>
      <c r="J44" s="227"/>
      <c r="K44" s="227"/>
      <c r="L44" s="227"/>
      <c r="M44" s="227"/>
      <c r="N44" s="227"/>
      <c r="O44" s="227"/>
      <c r="P44" s="227"/>
      <c r="Q44" s="151"/>
      <c r="R44" s="151"/>
      <c r="S44" s="227"/>
      <c r="T44" s="151"/>
      <c r="U44" s="159">
        <v>5.3</v>
      </c>
      <c r="V44" s="144"/>
      <c r="W44" s="158">
        <v>4.7</v>
      </c>
      <c r="X44" s="227"/>
      <c r="Y44" s="242">
        <v>4.6</v>
      </c>
      <c r="Z44" s="245"/>
      <c r="AA44" s="244"/>
    </row>
    <row r="45" spans="2:27" s="220" customFormat="1" ht="15">
      <c r="B45" s="813" t="s">
        <v>761</v>
      </c>
      <c r="C45" s="813"/>
      <c r="D45" s="813"/>
      <c r="E45" s="813"/>
      <c r="F45" s="813"/>
      <c r="G45" s="813"/>
      <c r="H45" s="227"/>
      <c r="I45" s="227"/>
      <c r="J45" s="227"/>
      <c r="K45" s="227"/>
      <c r="L45" s="227"/>
      <c r="M45" s="227"/>
      <c r="N45" s="227"/>
      <c r="O45" s="227"/>
      <c r="P45" s="227"/>
      <c r="Q45" s="151"/>
      <c r="R45" s="151"/>
      <c r="S45" s="227"/>
      <c r="T45" s="151"/>
      <c r="U45" s="673">
        <v>6</v>
      </c>
      <c r="V45" s="144"/>
      <c r="W45" s="158">
        <v>5.4</v>
      </c>
      <c r="X45" s="227"/>
      <c r="Y45" s="242">
        <v>5.3</v>
      </c>
      <c r="Z45" s="245"/>
      <c r="AA45" s="244"/>
    </row>
    <row r="46" spans="2:27" s="220" customFormat="1" ht="15">
      <c r="B46" s="813" t="s">
        <v>8</v>
      </c>
      <c r="C46" s="813"/>
      <c r="D46" s="813"/>
      <c r="E46" s="813"/>
      <c r="F46" s="813"/>
      <c r="G46" s="813"/>
      <c r="H46" s="227"/>
      <c r="I46" s="227"/>
      <c r="J46" s="227"/>
      <c r="K46" s="227"/>
      <c r="L46" s="227"/>
      <c r="M46" s="227"/>
      <c r="N46" s="227"/>
      <c r="O46" s="227"/>
      <c r="P46" s="227"/>
      <c r="Q46" s="151"/>
      <c r="R46" s="151"/>
      <c r="S46" s="227"/>
      <c r="T46" s="151"/>
      <c r="U46" s="673">
        <v>3.1</v>
      </c>
      <c r="V46" s="144"/>
      <c r="W46" s="192">
        <v>3</v>
      </c>
      <c r="X46" s="227"/>
      <c r="Y46" s="242">
        <v>3.1</v>
      </c>
      <c r="Z46" s="245"/>
      <c r="AA46" s="244"/>
    </row>
    <row r="47" spans="2:27" s="220" customFormat="1" ht="15">
      <c r="B47" s="249" t="s">
        <v>291</v>
      </c>
      <c r="C47" s="249"/>
      <c r="D47" s="249"/>
      <c r="E47" s="249"/>
      <c r="F47" s="249"/>
      <c r="G47" s="249"/>
      <c r="H47" s="227"/>
      <c r="I47" s="227"/>
      <c r="J47" s="227"/>
      <c r="K47" s="227"/>
      <c r="L47" s="227"/>
      <c r="M47" s="227"/>
      <c r="N47" s="227"/>
      <c r="O47" s="227"/>
      <c r="P47" s="227"/>
      <c r="Q47" s="151"/>
      <c r="R47" s="151"/>
      <c r="S47" s="227"/>
      <c r="T47" s="151"/>
      <c r="U47" s="156"/>
      <c r="V47" s="144"/>
      <c r="W47" s="144"/>
      <c r="X47" s="227"/>
      <c r="Y47" s="242"/>
      <c r="Z47" s="245"/>
      <c r="AA47" s="246"/>
    </row>
    <row r="48" spans="2:27" s="220" customFormat="1" ht="15">
      <c r="B48" s="813" t="s">
        <v>762</v>
      </c>
      <c r="C48" s="813"/>
      <c r="D48" s="813"/>
      <c r="E48" s="813"/>
      <c r="F48" s="813"/>
      <c r="G48" s="813"/>
      <c r="H48" s="227"/>
      <c r="I48" s="227"/>
      <c r="J48" s="227"/>
      <c r="K48" s="227"/>
      <c r="L48" s="227"/>
      <c r="M48" s="227"/>
      <c r="N48" s="227"/>
      <c r="O48" s="227"/>
      <c r="P48" s="227"/>
      <c r="Q48" s="151"/>
      <c r="R48" s="151"/>
      <c r="S48" s="227"/>
      <c r="T48" s="151"/>
      <c r="U48" s="673">
        <v>8.3</v>
      </c>
      <c r="V48" s="144"/>
      <c r="W48" s="192">
        <v>7.72</v>
      </c>
      <c r="X48" s="227"/>
      <c r="Y48" s="242">
        <v>7.5</v>
      </c>
      <c r="Z48" s="245"/>
      <c r="AA48" s="244"/>
    </row>
    <row r="49" spans="2:27" s="220" customFormat="1" ht="15">
      <c r="B49" s="813" t="s">
        <v>763</v>
      </c>
      <c r="C49" s="813"/>
      <c r="D49" s="813"/>
      <c r="E49" s="813"/>
      <c r="F49" s="813"/>
      <c r="G49" s="813"/>
      <c r="H49" s="227"/>
      <c r="I49" s="227"/>
      <c r="J49" s="227"/>
      <c r="K49" s="227"/>
      <c r="L49" s="227"/>
      <c r="M49" s="227"/>
      <c r="N49" s="227"/>
      <c r="O49" s="227"/>
      <c r="P49" s="227"/>
      <c r="Q49" s="151"/>
      <c r="R49" s="151"/>
      <c r="S49" s="227"/>
      <c r="T49" s="151"/>
      <c r="U49" s="673">
        <v>7.4</v>
      </c>
      <c r="V49" s="144"/>
      <c r="W49" s="752">
        <v>6.85</v>
      </c>
      <c r="X49" s="227"/>
      <c r="Y49" s="242">
        <v>6.6</v>
      </c>
      <c r="Z49" s="245"/>
      <c r="AA49" s="244"/>
    </row>
    <row r="50" spans="2:27" s="220" customFormat="1" ht="9" customHeight="1">
      <c r="B50" s="149"/>
      <c r="C50" s="149"/>
      <c r="D50" s="149"/>
      <c r="E50" s="149"/>
      <c r="F50" s="149"/>
      <c r="G50" s="149"/>
      <c r="H50" s="227"/>
      <c r="I50" s="227"/>
      <c r="J50" s="227"/>
      <c r="K50" s="227"/>
      <c r="L50" s="227"/>
      <c r="M50" s="227"/>
      <c r="N50" s="227"/>
      <c r="O50" s="227"/>
      <c r="P50" s="227"/>
      <c r="Q50" s="151"/>
      <c r="R50" s="151"/>
      <c r="S50" s="227"/>
      <c r="T50" s="151"/>
      <c r="U50" s="156"/>
      <c r="V50" s="144"/>
      <c r="W50" s="144"/>
      <c r="X50" s="227"/>
      <c r="Y50" s="242"/>
      <c r="Z50" s="245"/>
      <c r="AA50" s="246"/>
    </row>
    <row r="51" spans="2:27" s="220" customFormat="1" ht="15">
      <c r="B51" s="250" t="s">
        <v>26</v>
      </c>
      <c r="C51" s="250"/>
      <c r="D51" s="250"/>
      <c r="E51" s="250"/>
      <c r="F51" s="250"/>
      <c r="G51" s="250"/>
      <c r="H51" s="227"/>
      <c r="I51" s="227"/>
      <c r="J51" s="227"/>
      <c r="K51" s="227"/>
      <c r="L51" s="227"/>
      <c r="M51" s="227"/>
      <c r="N51" s="227"/>
      <c r="O51" s="227"/>
      <c r="P51" s="227"/>
      <c r="Q51" s="151"/>
      <c r="R51" s="151"/>
      <c r="S51" s="227"/>
      <c r="T51" s="151"/>
      <c r="U51" s="156"/>
      <c r="V51" s="144"/>
      <c r="W51" s="144"/>
      <c r="X51" s="227"/>
      <c r="Y51" s="242"/>
      <c r="Z51" s="245"/>
      <c r="AA51" s="246"/>
    </row>
    <row r="52" spans="2:27" s="220" customFormat="1" ht="15">
      <c r="B52" s="149" t="s">
        <v>285</v>
      </c>
      <c r="C52" s="149"/>
      <c r="D52" s="149"/>
      <c r="E52" s="149"/>
      <c r="F52" s="149"/>
      <c r="G52" s="149"/>
      <c r="H52" s="227"/>
      <c r="I52" s="227"/>
      <c r="J52" s="227"/>
      <c r="K52" s="227"/>
      <c r="L52" s="227"/>
      <c r="M52" s="227"/>
      <c r="N52" s="227"/>
      <c r="O52" s="227"/>
      <c r="P52" s="227"/>
      <c r="Q52" s="151"/>
      <c r="R52" s="151"/>
      <c r="S52" s="227"/>
      <c r="T52" s="151"/>
      <c r="U52" s="156"/>
      <c r="V52" s="144"/>
      <c r="W52" s="144"/>
      <c r="X52" s="227"/>
      <c r="Y52" s="242"/>
      <c r="Z52" s="245"/>
      <c r="AA52" s="246"/>
    </row>
    <row r="53" spans="2:27" s="220" customFormat="1" ht="15">
      <c r="B53" s="812" t="s">
        <v>169</v>
      </c>
      <c r="C53" s="812"/>
      <c r="D53" s="812"/>
      <c r="E53" s="812"/>
      <c r="F53" s="812"/>
      <c r="G53" s="812"/>
      <c r="H53" s="227"/>
      <c r="I53" s="227"/>
      <c r="J53" s="227"/>
      <c r="K53" s="227"/>
      <c r="L53" s="227"/>
      <c r="M53" s="227"/>
      <c r="N53" s="227"/>
      <c r="O53" s="227"/>
      <c r="P53" s="227"/>
      <c r="Q53" s="151"/>
      <c r="R53" s="151"/>
      <c r="S53" s="227"/>
      <c r="T53" s="151"/>
      <c r="U53" s="673">
        <v>7.9</v>
      </c>
      <c r="V53" s="144"/>
      <c r="W53" s="192">
        <v>8</v>
      </c>
      <c r="X53" s="227"/>
      <c r="Y53" s="242">
        <v>7.6</v>
      </c>
      <c r="Z53" s="245"/>
      <c r="AA53" s="251"/>
    </row>
    <row r="54" spans="2:27" s="220" customFormat="1" ht="15">
      <c r="B54" s="812" t="s">
        <v>170</v>
      </c>
      <c r="C54" s="812"/>
      <c r="D54" s="812"/>
      <c r="E54" s="812"/>
      <c r="F54" s="812"/>
      <c r="G54" s="812"/>
      <c r="H54" s="227"/>
      <c r="I54" s="227"/>
      <c r="J54" s="227"/>
      <c r="K54" s="227"/>
      <c r="L54" s="227"/>
      <c r="M54" s="227"/>
      <c r="N54" s="227"/>
      <c r="O54" s="227"/>
      <c r="P54" s="227"/>
      <c r="Q54" s="151"/>
      <c r="R54" s="151"/>
      <c r="S54" s="227"/>
      <c r="T54" s="151"/>
      <c r="U54" s="159">
        <v>7.3</v>
      </c>
      <c r="V54" s="144"/>
      <c r="W54" s="158">
        <v>7.1</v>
      </c>
      <c r="X54" s="227"/>
      <c r="Y54" s="242">
        <v>6.7</v>
      </c>
      <c r="Z54" s="245"/>
      <c r="AA54" s="251"/>
    </row>
    <row r="55" spans="2:27" s="220" customFormat="1" ht="15">
      <c r="B55" s="1080" t="s">
        <v>425</v>
      </c>
      <c r="C55" s="1081"/>
      <c r="D55" s="1081"/>
      <c r="E55" s="1081"/>
      <c r="F55" s="1081"/>
      <c r="G55" s="1081"/>
      <c r="H55" s="1081"/>
      <c r="I55" s="1081"/>
      <c r="J55" s="1081"/>
      <c r="K55" s="227"/>
      <c r="L55" s="227"/>
      <c r="M55" s="227"/>
      <c r="N55" s="227"/>
      <c r="O55" s="227"/>
      <c r="P55" s="227"/>
      <c r="Q55" s="151"/>
      <c r="R55" s="151"/>
      <c r="S55" s="227"/>
      <c r="T55" s="151"/>
      <c r="U55" s="156"/>
      <c r="V55" s="144"/>
      <c r="W55" s="144"/>
      <c r="X55" s="227"/>
      <c r="Y55" s="242"/>
      <c r="Z55" s="245"/>
      <c r="AA55" s="252"/>
    </row>
    <row r="56" spans="2:27" s="220" customFormat="1" ht="17.25" customHeight="1">
      <c r="B56" s="1082" t="s">
        <v>182</v>
      </c>
      <c r="C56" s="1082"/>
      <c r="D56" s="1083"/>
      <c r="E56" s="1083"/>
      <c r="F56" s="1083"/>
      <c r="G56" s="1083"/>
      <c r="H56" s="1083"/>
      <c r="I56" s="1083"/>
      <c r="J56" s="1083"/>
      <c r="K56" s="227"/>
      <c r="L56" s="227"/>
      <c r="M56" s="227"/>
      <c r="N56" s="227"/>
      <c r="O56" s="227"/>
      <c r="P56" s="227"/>
      <c r="Q56" s="151"/>
      <c r="R56" s="151"/>
      <c r="S56" s="227"/>
      <c r="T56" s="151"/>
      <c r="U56" s="159">
        <v>1.75</v>
      </c>
      <c r="V56" s="144"/>
      <c r="W56" s="158">
        <v>1.75</v>
      </c>
      <c r="X56" s="227"/>
      <c r="Y56" s="243">
        <v>1.75</v>
      </c>
      <c r="Z56" s="245"/>
      <c r="AA56" s="251"/>
    </row>
    <row r="57" spans="2:27" s="220" customFormat="1" ht="15">
      <c r="B57" s="249" t="s">
        <v>426</v>
      </c>
      <c r="C57" s="249"/>
      <c r="D57" s="249"/>
      <c r="E57" s="249"/>
      <c r="F57" s="249"/>
      <c r="G57" s="249"/>
      <c r="H57" s="227"/>
      <c r="I57" s="227"/>
      <c r="J57" s="227"/>
      <c r="K57" s="227"/>
      <c r="L57" s="227"/>
      <c r="M57" s="227"/>
      <c r="N57" s="227"/>
      <c r="O57" s="227"/>
      <c r="P57" s="227"/>
      <c r="Q57" s="151"/>
      <c r="R57" s="151"/>
      <c r="S57" s="227"/>
      <c r="T57" s="151"/>
      <c r="U57" s="159">
        <v>5.1</v>
      </c>
      <c r="V57" s="144"/>
      <c r="W57" s="158">
        <v>5.2</v>
      </c>
      <c r="X57" s="227"/>
      <c r="Y57" s="242">
        <v>4.8</v>
      </c>
      <c r="Z57" s="245"/>
      <c r="AA57" s="251"/>
    </row>
    <row r="58" spans="2:27" s="220" customFormat="1" ht="15">
      <c r="B58" s="1080" t="s">
        <v>16</v>
      </c>
      <c r="C58" s="1081"/>
      <c r="D58" s="1081"/>
      <c r="E58" s="1081"/>
      <c r="F58" s="1081"/>
      <c r="G58" s="1081"/>
      <c r="H58" s="1081"/>
      <c r="I58" s="1081"/>
      <c r="J58" s="1081"/>
      <c r="K58" s="227"/>
      <c r="L58" s="227"/>
      <c r="M58" s="227"/>
      <c r="N58" s="227"/>
      <c r="O58" s="227"/>
      <c r="P58" s="227"/>
      <c r="Q58" s="151"/>
      <c r="R58" s="151"/>
      <c r="S58" s="227"/>
      <c r="T58" s="151"/>
      <c r="U58" s="159">
        <v>9.1</v>
      </c>
      <c r="V58" s="144"/>
      <c r="W58" s="158">
        <v>9.2</v>
      </c>
      <c r="X58" s="227"/>
      <c r="Y58" s="242">
        <v>8.8</v>
      </c>
      <c r="Z58" s="245"/>
      <c r="AA58" s="251"/>
    </row>
    <row r="59" spans="2:27" s="220" customFormat="1" ht="15">
      <c r="B59" s="249" t="s">
        <v>427</v>
      </c>
      <c r="C59" s="249"/>
      <c r="D59" s="249"/>
      <c r="E59" s="249"/>
      <c r="F59" s="249"/>
      <c r="G59" s="249"/>
      <c r="H59" s="227"/>
      <c r="I59" s="227"/>
      <c r="J59" s="227"/>
      <c r="K59" s="227"/>
      <c r="L59" s="227"/>
      <c r="M59" s="227"/>
      <c r="N59" s="227"/>
      <c r="O59" s="227"/>
      <c r="P59" s="227"/>
      <c r="Q59" s="151"/>
      <c r="R59" s="151"/>
      <c r="S59" s="227"/>
      <c r="T59" s="151"/>
      <c r="U59" s="159">
        <v>2.4</v>
      </c>
      <c r="V59" s="144"/>
      <c r="W59" s="158">
        <v>2.7</v>
      </c>
      <c r="X59" s="227"/>
      <c r="Y59" s="242">
        <v>2.5</v>
      </c>
      <c r="Z59" s="245"/>
      <c r="AA59" s="251"/>
    </row>
    <row r="60" spans="2:27" s="220" customFormat="1" ht="15">
      <c r="B60" s="249"/>
      <c r="C60" s="249"/>
      <c r="D60" s="249"/>
      <c r="E60" s="249"/>
      <c r="F60" s="249"/>
      <c r="G60" s="249"/>
      <c r="H60" s="227"/>
      <c r="I60" s="227"/>
      <c r="J60" s="227"/>
      <c r="K60" s="227"/>
      <c r="L60" s="227"/>
      <c r="M60" s="227"/>
      <c r="N60" s="227"/>
      <c r="O60" s="227"/>
      <c r="P60" s="227"/>
      <c r="Q60" s="151"/>
      <c r="R60" s="151"/>
      <c r="S60" s="227"/>
      <c r="T60" s="151"/>
      <c r="U60" s="159"/>
      <c r="V60" s="144"/>
      <c r="W60" s="158"/>
      <c r="X60" s="227"/>
      <c r="Y60" s="242"/>
      <c r="Z60" s="245"/>
      <c r="AA60" s="251"/>
    </row>
    <row r="61" spans="2:27" s="220" customFormat="1" ht="15">
      <c r="B61" s="250" t="s">
        <v>477</v>
      </c>
      <c r="C61" s="249"/>
      <c r="D61" s="249"/>
      <c r="E61" s="249"/>
      <c r="F61" s="249"/>
      <c r="G61" s="249"/>
      <c r="H61" s="227"/>
      <c r="I61" s="227"/>
      <c r="J61" s="227"/>
      <c r="K61" s="227"/>
      <c r="L61" s="227"/>
      <c r="M61" s="227"/>
      <c r="N61" s="227"/>
      <c r="O61" s="227"/>
      <c r="P61" s="227"/>
      <c r="Q61" s="151"/>
      <c r="R61" s="151"/>
      <c r="S61" s="227"/>
      <c r="T61" s="151"/>
      <c r="U61" s="159"/>
      <c r="V61" s="144"/>
      <c r="W61" s="158"/>
      <c r="X61" s="227"/>
      <c r="Y61" s="242"/>
      <c r="Z61" s="245"/>
      <c r="AA61" s="251"/>
    </row>
    <row r="62" spans="2:27" s="220" customFormat="1" ht="15">
      <c r="B62" s="250" t="s">
        <v>196</v>
      </c>
      <c r="C62" s="249"/>
      <c r="D62" s="249"/>
      <c r="E62" s="249"/>
      <c r="F62" s="249"/>
      <c r="G62" s="249"/>
      <c r="H62" s="227"/>
      <c r="I62" s="227"/>
      <c r="J62" s="227"/>
      <c r="K62" s="227"/>
      <c r="L62" s="227"/>
      <c r="M62" s="227"/>
      <c r="N62" s="227"/>
      <c r="O62" s="227"/>
      <c r="P62" s="227"/>
      <c r="Q62" s="151"/>
      <c r="R62" s="151"/>
      <c r="S62" s="227"/>
      <c r="T62" s="151"/>
      <c r="U62" s="159"/>
      <c r="V62" s="144"/>
      <c r="W62" s="158"/>
      <c r="X62" s="227"/>
      <c r="Y62" s="242"/>
      <c r="Z62" s="245"/>
      <c r="AA62" s="251"/>
    </row>
    <row r="63" spans="2:27" s="220" customFormat="1" ht="50.25" customHeight="1">
      <c r="B63" s="1080" t="s">
        <v>532</v>
      </c>
      <c r="C63" s="1040"/>
      <c r="D63" s="1040"/>
      <c r="E63" s="1040"/>
      <c r="F63" s="1040"/>
      <c r="G63" s="1040"/>
      <c r="H63" s="1040"/>
      <c r="I63" s="1040"/>
      <c r="J63" s="1040"/>
      <c r="K63" s="1040"/>
      <c r="L63" s="1040"/>
      <c r="M63" s="1040"/>
      <c r="N63" s="1040"/>
      <c r="O63" s="1040"/>
      <c r="P63" s="1040"/>
      <c r="Q63" s="1040"/>
      <c r="R63" s="1040"/>
      <c r="S63" s="1040"/>
      <c r="T63" s="1040"/>
      <c r="U63" s="1040"/>
      <c r="V63" s="1040"/>
      <c r="W63" s="1040"/>
      <c r="X63" s="1040"/>
      <c r="Y63" s="1040"/>
      <c r="Z63" s="245"/>
      <c r="AA63" s="251"/>
    </row>
    <row r="64" spans="2:25" s="220" customFormat="1" ht="9" customHeight="1">
      <c r="B64" s="253"/>
      <c r="C64" s="253"/>
      <c r="D64" s="253"/>
      <c r="E64" s="253"/>
      <c r="F64" s="253"/>
      <c r="G64" s="253"/>
      <c r="H64" s="254"/>
      <c r="I64" s="254"/>
      <c r="J64" s="227"/>
      <c r="K64" s="227"/>
      <c r="L64" s="227"/>
      <c r="M64" s="240"/>
      <c r="N64" s="227"/>
      <c r="O64" s="237"/>
      <c r="P64" s="237"/>
      <c r="Q64" s="237"/>
      <c r="R64" s="237"/>
      <c r="S64" s="241"/>
      <c r="T64" s="241"/>
      <c r="U64" s="227"/>
      <c r="V64" s="227"/>
      <c r="W64" s="240"/>
      <c r="X64" s="240"/>
      <c r="Y64" s="144"/>
    </row>
    <row r="65" spans="2:25" s="220" customFormat="1" ht="9" customHeight="1">
      <c r="B65" s="149"/>
      <c r="C65" s="149"/>
      <c r="D65" s="149"/>
      <c r="E65" s="149"/>
      <c r="F65" s="149"/>
      <c r="G65" s="149"/>
      <c r="H65" s="227"/>
      <c r="I65" s="227"/>
      <c r="J65" s="227"/>
      <c r="K65" s="227"/>
      <c r="L65" s="227"/>
      <c r="M65" s="240"/>
      <c r="N65" s="227"/>
      <c r="O65" s="237"/>
      <c r="P65" s="237"/>
      <c r="Q65" s="237"/>
      <c r="R65" s="237"/>
      <c r="S65" s="241"/>
      <c r="T65" s="241"/>
      <c r="U65" s="227"/>
      <c r="V65" s="227"/>
      <c r="W65" s="240"/>
      <c r="X65" s="240"/>
      <c r="Y65" s="144"/>
    </row>
    <row r="66" spans="1:25" s="220" customFormat="1" ht="24.75" customHeight="1">
      <c r="A66" s="801" t="s">
        <v>211</v>
      </c>
      <c r="B66" s="149"/>
      <c r="C66" s="149"/>
      <c r="D66" s="149"/>
      <c r="E66" s="149"/>
      <c r="F66" s="149"/>
      <c r="G66" s="149"/>
      <c r="H66" s="227"/>
      <c r="I66" s="227"/>
      <c r="J66" s="227"/>
      <c r="K66" s="227"/>
      <c r="L66" s="227"/>
      <c r="M66" s="240"/>
      <c r="N66" s="227"/>
      <c r="O66" s="237"/>
      <c r="P66" s="237"/>
      <c r="Q66" s="237"/>
      <c r="R66" s="237"/>
      <c r="S66" s="241"/>
      <c r="T66" s="241"/>
      <c r="U66" s="227"/>
      <c r="V66" s="227"/>
      <c r="W66" s="240"/>
      <c r="X66" s="240"/>
      <c r="Y66" s="144"/>
    </row>
    <row r="67" spans="2:25" s="220" customFormat="1" ht="9" customHeight="1">
      <c r="B67" s="149"/>
      <c r="C67" s="149"/>
      <c r="D67" s="149"/>
      <c r="E67" s="149"/>
      <c r="F67" s="149"/>
      <c r="G67" s="149"/>
      <c r="H67" s="227"/>
      <c r="I67" s="227"/>
      <c r="J67" s="227"/>
      <c r="K67" s="227"/>
      <c r="L67" s="227"/>
      <c r="M67" s="240"/>
      <c r="N67" s="227"/>
      <c r="O67" s="237"/>
      <c r="P67" s="237"/>
      <c r="Q67" s="237"/>
      <c r="R67" s="237"/>
      <c r="S67" s="241"/>
      <c r="T67" s="241"/>
      <c r="U67" s="227"/>
      <c r="V67" s="227"/>
      <c r="W67" s="240"/>
      <c r="X67" s="240"/>
      <c r="Y67" s="144"/>
    </row>
    <row r="68" spans="2:25" s="220" customFormat="1" ht="22.5" customHeight="1">
      <c r="B68" s="807" t="s">
        <v>696</v>
      </c>
      <c r="C68" s="149"/>
      <c r="D68" s="149"/>
      <c r="E68" s="149"/>
      <c r="F68" s="149"/>
      <c r="G68" s="149"/>
      <c r="H68" s="227"/>
      <c r="I68" s="227"/>
      <c r="J68" s="227"/>
      <c r="K68" s="227"/>
      <c r="L68" s="227"/>
      <c r="M68" s="240"/>
      <c r="N68" s="227"/>
      <c r="O68" s="237"/>
      <c r="P68" s="237"/>
      <c r="Q68" s="237"/>
      <c r="R68" s="237"/>
      <c r="S68" s="241"/>
      <c r="T68" s="241"/>
      <c r="U68" s="227"/>
      <c r="V68" s="227"/>
      <c r="W68" s="240"/>
      <c r="X68" s="240"/>
      <c r="Y68" s="144"/>
    </row>
    <row r="69" spans="2:25" s="220" customFormat="1" ht="22.5" customHeight="1">
      <c r="B69" s="802"/>
      <c r="C69" s="149"/>
      <c r="D69" s="149"/>
      <c r="E69" s="149"/>
      <c r="F69" s="149"/>
      <c r="G69" s="149"/>
      <c r="H69" s="227"/>
      <c r="I69" s="227"/>
      <c r="J69" s="227"/>
      <c r="K69" s="227"/>
      <c r="L69" s="227"/>
      <c r="M69" s="240"/>
      <c r="N69" s="227"/>
      <c r="O69" s="237"/>
      <c r="P69" s="237"/>
      <c r="Q69" s="237"/>
      <c r="R69" s="237"/>
      <c r="S69" s="241"/>
      <c r="T69" s="241"/>
      <c r="U69" s="227"/>
      <c r="V69" s="227"/>
      <c r="W69" s="240"/>
      <c r="X69" s="240"/>
      <c r="Y69" s="144"/>
    </row>
    <row r="70" spans="1:24" s="220" customFormat="1" ht="22.5" customHeight="1">
      <c r="A70" s="803"/>
      <c r="B70" s="156" t="s">
        <v>506</v>
      </c>
      <c r="I70" s="256"/>
      <c r="J70" s="256"/>
      <c r="K70" s="256"/>
      <c r="L70" s="257"/>
      <c r="M70" s="256"/>
      <c r="N70" s="258"/>
      <c r="O70" s="245"/>
      <c r="P70" s="245"/>
      <c r="Q70" s="245"/>
      <c r="R70" s="245"/>
      <c r="S70" s="259"/>
      <c r="T70" s="259"/>
      <c r="U70" s="230"/>
      <c r="V70" s="230"/>
      <c r="W70" s="246"/>
      <c r="X70" s="246"/>
    </row>
    <row r="71" spans="1:25" s="220" customFormat="1" ht="21" customHeight="1">
      <c r="A71" s="803"/>
      <c r="B71" s="264"/>
      <c r="C71" s="173"/>
      <c r="D71" s="173"/>
      <c r="E71" s="260"/>
      <c r="F71" s="260" t="s">
        <v>17</v>
      </c>
      <c r="G71" s="216"/>
      <c r="H71" s="260"/>
      <c r="I71" s="216"/>
      <c r="J71" s="260"/>
      <c r="K71" s="216"/>
      <c r="L71" s="260"/>
      <c r="M71" s="260"/>
      <c r="N71" s="216"/>
      <c r="O71" s="260" t="s">
        <v>25</v>
      </c>
      <c r="P71" s="216"/>
      <c r="Q71" s="260"/>
      <c r="R71" s="216"/>
      <c r="S71" s="260" t="s">
        <v>70</v>
      </c>
      <c r="T71" s="216"/>
      <c r="U71" s="260" t="s">
        <v>18</v>
      </c>
      <c r="V71" s="216"/>
      <c r="W71" s="260"/>
      <c r="X71" s="260"/>
      <c r="Y71" s="261"/>
    </row>
    <row r="72" spans="2:25" s="265" customFormat="1" ht="15.75" customHeight="1">
      <c r="B72" s="264"/>
      <c r="C72" s="173"/>
      <c r="D72" s="173"/>
      <c r="E72" s="260" t="s">
        <v>19</v>
      </c>
      <c r="F72" s="260" t="s">
        <v>378</v>
      </c>
      <c r="G72" s="262"/>
      <c r="H72" s="260" t="s">
        <v>21</v>
      </c>
      <c r="I72" s="262"/>
      <c r="J72" s="260" t="s">
        <v>22</v>
      </c>
      <c r="K72" s="260" t="s">
        <v>23</v>
      </c>
      <c r="L72" s="260"/>
      <c r="M72" s="260" t="s">
        <v>24</v>
      </c>
      <c r="N72" s="262"/>
      <c r="O72" s="789" t="s">
        <v>708</v>
      </c>
      <c r="P72" s="262"/>
      <c r="Q72" s="260" t="s">
        <v>69</v>
      </c>
      <c r="R72" s="262"/>
      <c r="S72" s="789" t="s">
        <v>708</v>
      </c>
      <c r="T72" s="262"/>
      <c r="U72" s="260" t="s">
        <v>623</v>
      </c>
      <c r="V72" s="262"/>
      <c r="W72" s="260" t="s">
        <v>72</v>
      </c>
      <c r="X72" s="262"/>
      <c r="Y72" s="260" t="s">
        <v>73</v>
      </c>
    </row>
    <row r="73" spans="2:25" s="265" customFormat="1" ht="12.75">
      <c r="B73" s="966" t="s">
        <v>321</v>
      </c>
      <c r="C73" s="175"/>
      <c r="D73" s="175"/>
      <c r="E73" s="233" t="s">
        <v>284</v>
      </c>
      <c r="F73" s="233" t="s">
        <v>284</v>
      </c>
      <c r="G73" s="836"/>
      <c r="H73" s="233" t="s">
        <v>284</v>
      </c>
      <c r="I73" s="836"/>
      <c r="J73" s="233" t="s">
        <v>284</v>
      </c>
      <c r="K73" s="233" t="s">
        <v>284</v>
      </c>
      <c r="L73" s="233"/>
      <c r="M73" s="233" t="s">
        <v>284</v>
      </c>
      <c r="N73" s="836"/>
      <c r="O73" s="233" t="s">
        <v>284</v>
      </c>
      <c r="P73" s="836"/>
      <c r="Q73" s="233" t="s">
        <v>284</v>
      </c>
      <c r="R73" s="836"/>
      <c r="S73" s="233" t="s">
        <v>284</v>
      </c>
      <c r="T73" s="836"/>
      <c r="U73" s="233" t="s">
        <v>284</v>
      </c>
      <c r="V73" s="836"/>
      <c r="W73" s="233" t="s">
        <v>284</v>
      </c>
      <c r="X73" s="836"/>
      <c r="Y73" s="233" t="s">
        <v>284</v>
      </c>
    </row>
    <row r="74" spans="2:25" s="265" customFormat="1" ht="12.75">
      <c r="B74" s="220" t="s">
        <v>285</v>
      </c>
      <c r="C74" s="266"/>
      <c r="D74" s="266"/>
      <c r="E74" s="266"/>
      <c r="F74" s="266"/>
      <c r="G74" s="266"/>
      <c r="H74" s="266"/>
      <c r="I74" s="266"/>
      <c r="J74" s="266"/>
      <c r="K74" s="266"/>
      <c r="L74" s="266"/>
      <c r="M74" s="266"/>
      <c r="N74" s="266"/>
      <c r="O74" s="266"/>
      <c r="P74" s="266"/>
      <c r="Q74" s="267"/>
      <c r="R74" s="267"/>
      <c r="S74" s="259"/>
      <c r="T74" s="267"/>
      <c r="U74" s="267"/>
      <c r="V74" s="267"/>
      <c r="W74" s="267"/>
      <c r="X74" s="267"/>
      <c r="Y74" s="267"/>
    </row>
    <row r="75" spans="2:25" s="265" customFormat="1" ht="12.75">
      <c r="B75" s="814" t="s">
        <v>755</v>
      </c>
      <c r="C75" s="268"/>
      <c r="D75" s="268"/>
      <c r="E75" s="269">
        <v>12</v>
      </c>
      <c r="F75" s="269">
        <v>6.5</v>
      </c>
      <c r="G75" s="270"/>
      <c r="H75" s="269">
        <v>16.5</v>
      </c>
      <c r="I75" s="270"/>
      <c r="J75" s="269">
        <v>17.5</v>
      </c>
      <c r="K75" s="269">
        <v>5.3</v>
      </c>
      <c r="L75" s="270"/>
      <c r="M75" s="269">
        <v>10.1</v>
      </c>
      <c r="N75" s="270"/>
      <c r="O75" s="269">
        <v>9.7</v>
      </c>
      <c r="P75" s="270"/>
      <c r="Q75" s="269">
        <v>16.5</v>
      </c>
      <c r="R75" s="270"/>
      <c r="S75" s="269">
        <v>7.1</v>
      </c>
      <c r="T75" s="270"/>
      <c r="U75" s="269">
        <v>8.6</v>
      </c>
      <c r="V75" s="270"/>
      <c r="W75" s="271">
        <v>13.75</v>
      </c>
      <c r="X75" s="270"/>
      <c r="Y75" s="269">
        <v>16.5</v>
      </c>
    </row>
    <row r="76" spans="2:25" s="265" customFormat="1" ht="12" customHeight="1">
      <c r="B76" s="814" t="s">
        <v>756</v>
      </c>
      <c r="C76" s="268"/>
      <c r="D76" s="268"/>
      <c r="E76" s="269">
        <v>12</v>
      </c>
      <c r="F76" s="269">
        <v>6.7</v>
      </c>
      <c r="G76" s="270"/>
      <c r="H76" s="269">
        <v>16.5</v>
      </c>
      <c r="I76" s="270"/>
      <c r="J76" s="269">
        <v>17.5</v>
      </c>
      <c r="K76" s="269">
        <v>5.3</v>
      </c>
      <c r="L76" s="270"/>
      <c r="M76" s="269">
        <v>10.1</v>
      </c>
      <c r="N76" s="270"/>
      <c r="O76" s="269">
        <v>9.3</v>
      </c>
      <c r="P76" s="270"/>
      <c r="Q76" s="269">
        <v>16.5</v>
      </c>
      <c r="R76" s="270"/>
      <c r="S76" s="269">
        <v>6.3</v>
      </c>
      <c r="T76" s="270"/>
      <c r="U76" s="269">
        <v>9.3</v>
      </c>
      <c r="V76" s="270"/>
      <c r="W76" s="271">
        <v>13.75</v>
      </c>
      <c r="X76" s="270"/>
      <c r="Y76" s="269">
        <v>16.5</v>
      </c>
    </row>
    <row r="77" spans="2:25" s="265" customFormat="1" ht="12.75" customHeight="1">
      <c r="B77" s="220" t="s">
        <v>74</v>
      </c>
      <c r="C77" s="270"/>
      <c r="D77" s="272"/>
      <c r="E77" s="270"/>
      <c r="F77" s="272"/>
      <c r="G77" s="272"/>
      <c r="H77" s="272"/>
      <c r="I77" s="270"/>
      <c r="J77" s="272"/>
      <c r="K77" s="272"/>
      <c r="L77" s="272"/>
      <c r="M77" s="272"/>
      <c r="N77" s="272"/>
      <c r="O77" s="272"/>
      <c r="P77" s="272"/>
      <c r="Q77" s="815"/>
      <c r="R77" s="815"/>
      <c r="S77" s="815"/>
      <c r="T77" s="815"/>
      <c r="U77" s="815"/>
      <c r="V77" s="815"/>
      <c r="W77" s="815"/>
      <c r="X77" s="815"/>
      <c r="Y77" s="815"/>
    </row>
    <row r="78" spans="2:25" s="263" customFormat="1" ht="12" customHeight="1">
      <c r="B78" s="814" t="s">
        <v>75</v>
      </c>
      <c r="C78" s="268"/>
      <c r="D78" s="268"/>
      <c r="E78" s="900">
        <v>4</v>
      </c>
      <c r="F78" s="271">
        <v>2.25</v>
      </c>
      <c r="G78" s="270"/>
      <c r="H78" s="269">
        <v>5.5</v>
      </c>
      <c r="I78" s="270"/>
      <c r="J78" s="269">
        <v>6.5</v>
      </c>
      <c r="K78" s="307">
        <v>0</v>
      </c>
      <c r="L78" s="270"/>
      <c r="M78" s="273">
        <v>2.75</v>
      </c>
      <c r="N78" s="270"/>
      <c r="O78" s="269">
        <v>3</v>
      </c>
      <c r="P78" s="270"/>
      <c r="Q78" s="269">
        <v>5.5</v>
      </c>
      <c r="R78" s="270"/>
      <c r="S78" s="271">
        <v>1.75</v>
      </c>
      <c r="T78" s="270"/>
      <c r="U78" s="271">
        <v>2.25</v>
      </c>
      <c r="V78" s="270"/>
      <c r="W78" s="271">
        <v>3.75</v>
      </c>
      <c r="X78" s="270"/>
      <c r="Y78" s="269">
        <v>5.5</v>
      </c>
    </row>
    <row r="79" spans="2:25" s="265" customFormat="1" ht="13.5" customHeight="1">
      <c r="B79" s="274" t="s">
        <v>76</v>
      </c>
      <c r="C79" s="275"/>
      <c r="D79" s="275"/>
      <c r="E79" s="276">
        <v>9</v>
      </c>
      <c r="F79" s="276">
        <v>5.1</v>
      </c>
      <c r="G79" s="277"/>
      <c r="H79" s="276">
        <v>10.5</v>
      </c>
      <c r="I79" s="277"/>
      <c r="J79" s="276">
        <v>11.5</v>
      </c>
      <c r="K79" s="276">
        <v>2.2</v>
      </c>
      <c r="L79" s="277"/>
      <c r="M79" s="276">
        <v>5.6</v>
      </c>
      <c r="N79" s="277"/>
      <c r="O79" s="276">
        <v>7</v>
      </c>
      <c r="P79" s="277"/>
      <c r="Q79" s="276">
        <v>10.5</v>
      </c>
      <c r="R79" s="277"/>
      <c r="S79" s="276">
        <v>4.5</v>
      </c>
      <c r="T79" s="277"/>
      <c r="U79" s="276">
        <v>5.5</v>
      </c>
      <c r="V79" s="277"/>
      <c r="W79" s="278">
        <v>7.75</v>
      </c>
      <c r="X79" s="277"/>
      <c r="Y79" s="276">
        <v>10.5</v>
      </c>
    </row>
    <row r="80" spans="2:25" s="265" customFormat="1" ht="12" customHeight="1">
      <c r="B80" s="279"/>
      <c r="D80" s="816"/>
      <c r="F80" s="816"/>
      <c r="G80" s="816"/>
      <c r="H80" s="816"/>
      <c r="I80" s="816"/>
      <c r="J80" s="816"/>
      <c r="K80" s="816"/>
      <c r="L80" s="816"/>
      <c r="M80" s="816"/>
      <c r="N80" s="816"/>
      <c r="O80" s="816"/>
      <c r="P80" s="816"/>
      <c r="Q80" s="816"/>
      <c r="R80" s="816"/>
      <c r="S80" s="816"/>
      <c r="T80" s="816"/>
      <c r="U80" s="816"/>
      <c r="V80" s="816"/>
      <c r="W80" s="816"/>
      <c r="X80" s="816"/>
      <c r="Y80" s="816"/>
    </row>
    <row r="81" spans="2:25" s="265" customFormat="1" ht="12.75">
      <c r="B81" s="280"/>
      <c r="C81" s="252"/>
      <c r="D81" s="252"/>
      <c r="E81" s="835"/>
      <c r="F81" s="835"/>
      <c r="G81" s="835"/>
      <c r="H81" s="835"/>
      <c r="I81" s="835"/>
      <c r="J81" s="835"/>
      <c r="K81" s="835"/>
      <c r="L81" s="835"/>
      <c r="M81" s="835"/>
      <c r="N81" s="835"/>
      <c r="O81" s="835"/>
      <c r="P81" s="835"/>
      <c r="Q81" s="835"/>
      <c r="R81" s="835"/>
      <c r="S81" s="835"/>
      <c r="T81" s="835"/>
      <c r="U81" s="835"/>
      <c r="V81" s="835"/>
      <c r="W81" s="835"/>
      <c r="X81" s="835"/>
      <c r="Y81" s="835"/>
    </row>
    <row r="82" spans="2:25" s="265" customFormat="1" ht="12.75">
      <c r="B82" s="264"/>
      <c r="C82" s="182"/>
      <c r="D82" s="182"/>
      <c r="E82" s="281"/>
      <c r="F82" s="281" t="s">
        <v>17</v>
      </c>
      <c r="G82" s="262"/>
      <c r="H82" s="281"/>
      <c r="I82" s="262"/>
      <c r="J82" s="281"/>
      <c r="K82" s="281"/>
      <c r="L82" s="281"/>
      <c r="M82" s="281"/>
      <c r="N82" s="262"/>
      <c r="O82" s="281" t="s">
        <v>25</v>
      </c>
      <c r="P82" s="262"/>
      <c r="Q82" s="281"/>
      <c r="R82" s="262"/>
      <c r="S82" s="281" t="s">
        <v>70</v>
      </c>
      <c r="T82" s="262"/>
      <c r="U82" s="281" t="s">
        <v>18</v>
      </c>
      <c r="V82" s="262"/>
      <c r="W82" s="281"/>
      <c r="X82" s="262"/>
      <c r="Y82" s="281"/>
    </row>
    <row r="83" spans="2:25" s="265" customFormat="1" ht="15" customHeight="1">
      <c r="B83" s="264"/>
      <c r="C83" s="182"/>
      <c r="D83" s="182"/>
      <c r="E83" s="281" t="s">
        <v>19</v>
      </c>
      <c r="F83" s="281" t="s">
        <v>378</v>
      </c>
      <c r="G83" s="262"/>
      <c r="H83" s="281" t="s">
        <v>21</v>
      </c>
      <c r="I83" s="262"/>
      <c r="J83" s="281" t="s">
        <v>22</v>
      </c>
      <c r="K83" s="281" t="s">
        <v>23</v>
      </c>
      <c r="L83" s="281"/>
      <c r="M83" s="281" t="s">
        <v>24</v>
      </c>
      <c r="N83" s="262"/>
      <c r="O83" s="790" t="s">
        <v>708</v>
      </c>
      <c r="P83" s="262"/>
      <c r="Q83" s="281" t="s">
        <v>69</v>
      </c>
      <c r="R83" s="262"/>
      <c r="S83" s="790" t="s">
        <v>708</v>
      </c>
      <c r="T83" s="262"/>
      <c r="U83" s="281" t="s">
        <v>623</v>
      </c>
      <c r="V83" s="262"/>
      <c r="W83" s="281" t="s">
        <v>72</v>
      </c>
      <c r="X83" s="262"/>
      <c r="Y83" s="281" t="s">
        <v>73</v>
      </c>
    </row>
    <row r="84" spans="2:25" s="265" customFormat="1" ht="12.75">
      <c r="B84" s="938" t="s">
        <v>323</v>
      </c>
      <c r="C84" s="185"/>
      <c r="D84" s="185"/>
      <c r="E84" s="834" t="s">
        <v>284</v>
      </c>
      <c r="F84" s="834" t="s">
        <v>284</v>
      </c>
      <c r="G84" s="836"/>
      <c r="H84" s="834" t="s">
        <v>284</v>
      </c>
      <c r="I84" s="836"/>
      <c r="J84" s="834" t="s">
        <v>284</v>
      </c>
      <c r="K84" s="834" t="s">
        <v>284</v>
      </c>
      <c r="L84" s="834"/>
      <c r="M84" s="834" t="s">
        <v>284</v>
      </c>
      <c r="N84" s="836"/>
      <c r="O84" s="834" t="s">
        <v>284</v>
      </c>
      <c r="P84" s="836"/>
      <c r="Q84" s="834" t="s">
        <v>284</v>
      </c>
      <c r="R84" s="836"/>
      <c r="S84" s="834" t="s">
        <v>284</v>
      </c>
      <c r="T84" s="836"/>
      <c r="U84" s="834" t="s">
        <v>284</v>
      </c>
      <c r="V84" s="836"/>
      <c r="W84" s="834" t="s">
        <v>284</v>
      </c>
      <c r="X84" s="836"/>
      <c r="Y84" s="834" t="s">
        <v>284</v>
      </c>
    </row>
    <row r="85" spans="2:25" s="265" customFormat="1" ht="12.75" customHeight="1">
      <c r="B85" s="220" t="s">
        <v>285</v>
      </c>
      <c r="C85" s="247"/>
      <c r="D85" s="247"/>
      <c r="E85" s="247"/>
      <c r="F85" s="247"/>
      <c r="H85" s="247"/>
      <c r="J85" s="247"/>
      <c r="K85" s="247"/>
      <c r="L85" s="247"/>
      <c r="M85" s="247"/>
      <c r="O85" s="247"/>
      <c r="Q85" s="247"/>
      <c r="S85" s="247"/>
      <c r="U85" s="247"/>
      <c r="W85" s="247"/>
      <c r="Y85" s="247"/>
    </row>
    <row r="86" spans="2:25" s="265" customFormat="1" ht="14.25" customHeight="1">
      <c r="B86" s="814" t="s">
        <v>755</v>
      </c>
      <c r="C86" s="268"/>
      <c r="D86" s="282"/>
      <c r="E86" s="753">
        <v>12</v>
      </c>
      <c r="F86" s="753">
        <v>6.6</v>
      </c>
      <c r="G86" s="268"/>
      <c r="H86" s="753">
        <v>16.5</v>
      </c>
      <c r="I86" s="268"/>
      <c r="J86" s="753">
        <v>17.5</v>
      </c>
      <c r="K86" s="753">
        <v>5.28</v>
      </c>
      <c r="L86" s="268"/>
      <c r="M86" s="753">
        <v>9.68</v>
      </c>
      <c r="N86" s="268"/>
      <c r="O86" s="753">
        <v>9.5</v>
      </c>
      <c r="P86" s="268"/>
      <c r="Q86" s="753">
        <v>16.5</v>
      </c>
      <c r="R86" s="268"/>
      <c r="S86" s="753">
        <v>6.7</v>
      </c>
      <c r="T86" s="268"/>
      <c r="U86" s="753">
        <v>8.88</v>
      </c>
      <c r="V86" s="268"/>
      <c r="W86" s="754">
        <v>13.75</v>
      </c>
      <c r="X86" s="268"/>
      <c r="Y86" s="753">
        <v>16.5</v>
      </c>
    </row>
    <row r="87" spans="2:25" s="265" customFormat="1" ht="12" customHeight="1">
      <c r="B87" s="814" t="s">
        <v>756</v>
      </c>
      <c r="C87" s="268"/>
      <c r="D87" s="282"/>
      <c r="E87" s="753">
        <v>12</v>
      </c>
      <c r="F87" s="753">
        <v>6.9</v>
      </c>
      <c r="G87" s="268"/>
      <c r="H87" s="753">
        <v>16.5</v>
      </c>
      <c r="I87" s="268"/>
      <c r="J87" s="753">
        <v>17.5</v>
      </c>
      <c r="K87" s="753">
        <v>5.28</v>
      </c>
      <c r="L87" s="268"/>
      <c r="M87" s="753">
        <v>9.68</v>
      </c>
      <c r="N87" s="268"/>
      <c r="O87" s="753">
        <v>9.13</v>
      </c>
      <c r="P87" s="268"/>
      <c r="Q87" s="753">
        <v>16.5</v>
      </c>
      <c r="R87" s="268"/>
      <c r="S87" s="753">
        <v>6.8</v>
      </c>
      <c r="T87" s="268"/>
      <c r="U87" s="753">
        <v>9.49</v>
      </c>
      <c r="V87" s="268"/>
      <c r="W87" s="754">
        <v>13.75</v>
      </c>
      <c r="X87" s="268"/>
      <c r="Y87" s="753">
        <v>16.5</v>
      </c>
    </row>
    <row r="88" spans="2:25" s="265" customFormat="1" ht="12.75">
      <c r="B88" s="220" t="s">
        <v>74</v>
      </c>
      <c r="C88" s="268"/>
      <c r="D88" s="282"/>
      <c r="E88" s="268"/>
      <c r="F88" s="282"/>
      <c r="G88" s="282"/>
      <c r="H88" s="282"/>
      <c r="I88" s="268"/>
      <c r="J88" s="282"/>
      <c r="K88" s="282"/>
      <c r="L88" s="282"/>
      <c r="M88" s="282"/>
      <c r="N88" s="282"/>
      <c r="O88" s="282"/>
      <c r="P88" s="282"/>
      <c r="Q88" s="267"/>
      <c r="R88" s="267"/>
      <c r="S88" s="267"/>
      <c r="T88" s="267"/>
      <c r="U88" s="267"/>
      <c r="V88" s="267"/>
      <c r="W88" s="267"/>
      <c r="X88" s="267"/>
      <c r="Y88" s="267"/>
    </row>
    <row r="89" spans="2:25" s="265" customFormat="1" ht="12.75">
      <c r="B89" s="814" t="s">
        <v>75</v>
      </c>
      <c r="C89" s="268"/>
      <c r="D89" s="282"/>
      <c r="E89" s="753">
        <v>4</v>
      </c>
      <c r="F89" s="754">
        <v>2.25</v>
      </c>
      <c r="G89" s="268"/>
      <c r="H89" s="753">
        <v>5.5</v>
      </c>
      <c r="I89" s="268"/>
      <c r="J89" s="753">
        <v>6.5</v>
      </c>
      <c r="K89" s="755">
        <v>0</v>
      </c>
      <c r="L89" s="268"/>
      <c r="M89" s="756">
        <v>2.75</v>
      </c>
      <c r="N89" s="268"/>
      <c r="O89" s="753">
        <v>3</v>
      </c>
      <c r="P89" s="268"/>
      <c r="Q89" s="753">
        <v>5.5</v>
      </c>
      <c r="R89" s="268"/>
      <c r="S89" s="754">
        <v>1.75</v>
      </c>
      <c r="T89" s="268"/>
      <c r="U89" s="754">
        <v>2.25</v>
      </c>
      <c r="V89" s="268"/>
      <c r="W89" s="754">
        <v>3.75</v>
      </c>
      <c r="X89" s="268"/>
      <c r="Y89" s="753">
        <v>5.5</v>
      </c>
    </row>
    <row r="90" spans="2:25" s="265" customFormat="1" ht="12.75">
      <c r="B90" s="274" t="s">
        <v>76</v>
      </c>
      <c r="C90" s="283"/>
      <c r="D90" s="275"/>
      <c r="E90" s="757">
        <v>9</v>
      </c>
      <c r="F90" s="757">
        <v>5.28</v>
      </c>
      <c r="G90" s="275"/>
      <c r="H90" s="757">
        <v>10.5</v>
      </c>
      <c r="I90" s="275"/>
      <c r="J90" s="757">
        <v>11.5</v>
      </c>
      <c r="K90" s="757">
        <v>2.13</v>
      </c>
      <c r="L90" s="275"/>
      <c r="M90" s="757">
        <v>5.22</v>
      </c>
      <c r="N90" s="275"/>
      <c r="O90" s="757">
        <v>7</v>
      </c>
      <c r="P90" s="275"/>
      <c r="Q90" s="757">
        <v>10.5</v>
      </c>
      <c r="R90" s="275"/>
      <c r="S90" s="757">
        <v>4.5</v>
      </c>
      <c r="T90" s="275"/>
      <c r="U90" s="757">
        <v>5.5</v>
      </c>
      <c r="V90" s="275"/>
      <c r="W90" s="758">
        <v>7.75</v>
      </c>
      <c r="X90" s="275"/>
      <c r="Y90" s="757">
        <v>10.5</v>
      </c>
    </row>
    <row r="91" spans="2:24" s="220" customFormat="1" ht="9" customHeight="1">
      <c r="B91" s="817"/>
      <c r="C91" s="817"/>
      <c r="D91" s="817"/>
      <c r="E91" s="817"/>
      <c r="F91" s="817"/>
      <c r="G91" s="817"/>
      <c r="H91" s="817"/>
      <c r="I91" s="817"/>
      <c r="J91" s="239"/>
      <c r="K91" s="239"/>
      <c r="L91" s="239"/>
      <c r="M91" s="284"/>
      <c r="N91" s="284"/>
      <c r="O91" s="239"/>
      <c r="P91" s="284"/>
      <c r="W91" s="246"/>
      <c r="X91" s="246"/>
    </row>
    <row r="92" spans="2:25" s="285" customFormat="1" ht="9" customHeight="1">
      <c r="B92" s="286"/>
      <c r="C92" s="239"/>
      <c r="D92" s="239"/>
      <c r="E92" s="239"/>
      <c r="F92" s="239"/>
      <c r="G92" s="239"/>
      <c r="H92" s="239"/>
      <c r="I92" s="239"/>
      <c r="J92" s="239"/>
      <c r="K92" s="239"/>
      <c r="L92" s="239"/>
      <c r="M92" s="239"/>
      <c r="N92" s="239"/>
      <c r="O92" s="239"/>
      <c r="P92" s="239"/>
      <c r="Q92" s="287"/>
      <c r="R92" s="287"/>
      <c r="S92" s="220"/>
      <c r="T92" s="220"/>
      <c r="U92" s="220"/>
      <c r="V92" s="220"/>
      <c r="W92" s="220"/>
      <c r="X92" s="220"/>
      <c r="Y92" s="220"/>
    </row>
    <row r="93" spans="2:25" s="285" customFormat="1" ht="39.75" customHeight="1">
      <c r="B93" s="264"/>
      <c r="C93" s="182"/>
      <c r="D93" s="182"/>
      <c r="E93" s="281"/>
      <c r="F93" s="281" t="s">
        <v>17</v>
      </c>
      <c r="G93" s="216"/>
      <c r="H93" s="281"/>
      <c r="I93" s="216"/>
      <c r="J93" s="281"/>
      <c r="K93" s="281"/>
      <c r="L93" s="281"/>
      <c r="M93" s="281"/>
      <c r="N93" s="216"/>
      <c r="O93" s="281" t="s">
        <v>25</v>
      </c>
      <c r="P93" s="216"/>
      <c r="Q93" s="281"/>
      <c r="R93" s="216"/>
      <c r="S93" s="281" t="s">
        <v>70</v>
      </c>
      <c r="T93" s="216"/>
      <c r="U93" s="281" t="s">
        <v>18</v>
      </c>
      <c r="V93" s="216"/>
      <c r="W93" s="281"/>
      <c r="X93" s="216"/>
      <c r="Y93" s="281"/>
    </row>
    <row r="94" spans="3:25" s="285" customFormat="1" ht="15.75" customHeight="1">
      <c r="C94" s="182"/>
      <c r="D94" s="182"/>
      <c r="E94" s="281" t="s">
        <v>19</v>
      </c>
      <c r="F94" s="281" t="s">
        <v>378</v>
      </c>
      <c r="G94" s="216"/>
      <c r="H94" s="281" t="s">
        <v>21</v>
      </c>
      <c r="I94" s="216"/>
      <c r="J94" s="281" t="s">
        <v>22</v>
      </c>
      <c r="K94" s="281" t="s">
        <v>23</v>
      </c>
      <c r="L94" s="281"/>
      <c r="M94" s="281" t="s">
        <v>24</v>
      </c>
      <c r="N94" s="216"/>
      <c r="O94" s="790" t="s">
        <v>708</v>
      </c>
      <c r="P94" s="216"/>
      <c r="Q94" s="281" t="s">
        <v>69</v>
      </c>
      <c r="R94" s="216"/>
      <c r="S94" s="790" t="s">
        <v>708</v>
      </c>
      <c r="T94" s="216"/>
      <c r="U94" s="281" t="s">
        <v>623</v>
      </c>
      <c r="V94" s="216"/>
      <c r="W94" s="281" t="s">
        <v>72</v>
      </c>
      <c r="X94" s="216"/>
      <c r="Y94" s="281" t="s">
        <v>73</v>
      </c>
    </row>
    <row r="95" spans="2:25" s="285" customFormat="1" ht="13.5" customHeight="1">
      <c r="B95" s="938" t="s">
        <v>322</v>
      </c>
      <c r="C95" s="185"/>
      <c r="D95" s="185"/>
      <c r="E95" s="834" t="s">
        <v>284</v>
      </c>
      <c r="F95" s="834" t="s">
        <v>284</v>
      </c>
      <c r="G95" s="796"/>
      <c r="H95" s="834" t="s">
        <v>284</v>
      </c>
      <c r="I95" s="796"/>
      <c r="J95" s="834" t="s">
        <v>284</v>
      </c>
      <c r="K95" s="834" t="s">
        <v>284</v>
      </c>
      <c r="L95" s="834"/>
      <c r="M95" s="834" t="s">
        <v>284</v>
      </c>
      <c r="N95" s="796"/>
      <c r="O95" s="834" t="s">
        <v>284</v>
      </c>
      <c r="P95" s="796"/>
      <c r="Q95" s="834" t="s">
        <v>284</v>
      </c>
      <c r="R95" s="796"/>
      <c r="S95" s="834" t="s">
        <v>284</v>
      </c>
      <c r="T95" s="796"/>
      <c r="U95" s="834" t="s">
        <v>284</v>
      </c>
      <c r="V95" s="796"/>
      <c r="W95" s="834" t="s">
        <v>284</v>
      </c>
      <c r="X95" s="796"/>
      <c r="Y95" s="834" t="s">
        <v>284</v>
      </c>
    </row>
    <row r="96" spans="2:25" s="285" customFormat="1" ht="12.75" customHeight="1">
      <c r="B96" s="220" t="s">
        <v>285</v>
      </c>
      <c r="C96" s="247"/>
      <c r="D96" s="247"/>
      <c r="E96" s="247"/>
      <c r="F96" s="247"/>
      <c r="G96" s="220"/>
      <c r="H96" s="247"/>
      <c r="I96" s="220"/>
      <c r="J96" s="247"/>
      <c r="K96" s="247"/>
      <c r="L96" s="247"/>
      <c r="M96" s="247"/>
      <c r="N96" s="220"/>
      <c r="O96" s="247"/>
      <c r="P96" s="220"/>
      <c r="Q96" s="247"/>
      <c r="R96" s="220"/>
      <c r="S96" s="247"/>
      <c r="T96" s="220"/>
      <c r="U96" s="247"/>
      <c r="V96" s="220"/>
      <c r="W96" s="247"/>
      <c r="X96" s="220"/>
      <c r="Y96" s="247"/>
    </row>
    <row r="97" spans="2:25" s="285" customFormat="1" ht="14.25" customHeight="1">
      <c r="B97" s="814" t="s">
        <v>755</v>
      </c>
      <c r="C97" s="248"/>
      <c r="D97" s="282"/>
      <c r="E97" s="248">
        <v>12</v>
      </c>
      <c r="F97" s="282">
        <v>6.6</v>
      </c>
      <c r="G97" s="220"/>
      <c r="H97" s="247">
        <v>16.5</v>
      </c>
      <c r="I97" s="220"/>
      <c r="J97" s="247">
        <v>17.5</v>
      </c>
      <c r="K97" s="248">
        <v>5.3</v>
      </c>
      <c r="L97" s="248"/>
      <c r="M97" s="247">
        <v>9.5</v>
      </c>
      <c r="N97" s="220"/>
      <c r="O97" s="247">
        <v>9.5</v>
      </c>
      <c r="P97" s="220"/>
      <c r="Q97" s="247">
        <v>16.5</v>
      </c>
      <c r="R97" s="220"/>
      <c r="S97" s="247">
        <v>6.9</v>
      </c>
      <c r="T97" s="220"/>
      <c r="U97" s="248">
        <v>8.8</v>
      </c>
      <c r="V97" s="220"/>
      <c r="W97" s="247">
        <v>13.75</v>
      </c>
      <c r="X97" s="220"/>
      <c r="Y97" s="247">
        <v>16.5</v>
      </c>
    </row>
    <row r="98" spans="2:25" s="285" customFormat="1" ht="12" customHeight="1">
      <c r="B98" s="814" t="s">
        <v>756</v>
      </c>
      <c r="C98" s="248"/>
      <c r="D98" s="282"/>
      <c r="E98" s="248">
        <v>12</v>
      </c>
      <c r="F98" s="282">
        <v>6.8</v>
      </c>
      <c r="G98" s="220"/>
      <c r="H98" s="247">
        <v>16.5</v>
      </c>
      <c r="I98" s="220"/>
      <c r="J98" s="247">
        <v>17.5</v>
      </c>
      <c r="K98" s="248">
        <v>5.3</v>
      </c>
      <c r="L98" s="248"/>
      <c r="M98" s="247">
        <v>9.5</v>
      </c>
      <c r="N98" s="220"/>
      <c r="O98" s="248">
        <v>9.2</v>
      </c>
      <c r="P98" s="220"/>
      <c r="Q98" s="247">
        <v>16.5</v>
      </c>
      <c r="R98" s="220"/>
      <c r="S98" s="247">
        <v>6.9</v>
      </c>
      <c r="T98" s="220"/>
      <c r="U98" s="247">
        <v>9.3</v>
      </c>
      <c r="V98" s="220"/>
      <c r="W98" s="247">
        <v>13.75</v>
      </c>
      <c r="X98" s="220"/>
      <c r="Y98" s="247">
        <v>16.5</v>
      </c>
    </row>
    <row r="99" spans="2:25" s="285" customFormat="1" ht="12" customHeight="1">
      <c r="B99" s="220" t="s">
        <v>74</v>
      </c>
      <c r="C99" s="248"/>
      <c r="D99" s="247"/>
      <c r="E99" s="248"/>
      <c r="F99" s="247"/>
      <c r="G99" s="220"/>
      <c r="H99" s="247"/>
      <c r="I99" s="220"/>
      <c r="J99" s="247"/>
      <c r="K99" s="248"/>
      <c r="L99" s="248"/>
      <c r="M99" s="247"/>
      <c r="N99" s="220"/>
      <c r="O99" s="248"/>
      <c r="P99" s="220"/>
      <c r="Q99" s="247"/>
      <c r="R99" s="220"/>
      <c r="S99" s="247"/>
      <c r="T99" s="220"/>
      <c r="U99" s="247"/>
      <c r="V99" s="220"/>
      <c r="W99" s="247"/>
      <c r="X99" s="220"/>
      <c r="Y99" s="247"/>
    </row>
    <row r="100" spans="2:25" s="285" customFormat="1" ht="12.75" customHeight="1">
      <c r="B100" s="814" t="s">
        <v>75</v>
      </c>
      <c r="C100" s="248"/>
      <c r="D100" s="258"/>
      <c r="E100" s="248">
        <v>4</v>
      </c>
      <c r="F100" s="258">
        <v>2.25</v>
      </c>
      <c r="G100" s="256"/>
      <c r="H100" s="258">
        <v>5.5</v>
      </c>
      <c r="I100" s="256"/>
      <c r="J100" s="258">
        <v>6.5</v>
      </c>
      <c r="K100" s="288">
        <v>0</v>
      </c>
      <c r="L100" s="288"/>
      <c r="M100" s="258">
        <v>2.75</v>
      </c>
      <c r="N100" s="256"/>
      <c r="O100" s="288">
        <v>3</v>
      </c>
      <c r="P100" s="256"/>
      <c r="Q100" s="258">
        <v>5.5</v>
      </c>
      <c r="R100" s="256"/>
      <c r="S100" s="258">
        <v>1.75</v>
      </c>
      <c r="T100" s="256"/>
      <c r="U100" s="258">
        <v>2.25</v>
      </c>
      <c r="V100" s="256"/>
      <c r="W100" s="258">
        <v>3.75</v>
      </c>
      <c r="X100" s="256"/>
      <c r="Y100" s="258">
        <v>5.5</v>
      </c>
    </row>
    <row r="101" spans="2:25" s="285" customFormat="1" ht="12.75" customHeight="1">
      <c r="B101" s="274" t="s">
        <v>76</v>
      </c>
      <c r="C101" s="289"/>
      <c r="D101" s="234"/>
      <c r="E101" s="289">
        <v>9</v>
      </c>
      <c r="F101" s="234">
        <v>4.7</v>
      </c>
      <c r="G101" s="274"/>
      <c r="H101" s="234">
        <v>10.5</v>
      </c>
      <c r="I101" s="274"/>
      <c r="J101" s="234">
        <v>11.5</v>
      </c>
      <c r="K101" s="234">
        <v>2.1</v>
      </c>
      <c r="L101" s="234"/>
      <c r="M101" s="289">
        <v>5</v>
      </c>
      <c r="N101" s="274"/>
      <c r="O101" s="289">
        <v>7</v>
      </c>
      <c r="P101" s="274"/>
      <c r="Q101" s="234">
        <v>10.5</v>
      </c>
      <c r="R101" s="274"/>
      <c r="S101" s="234">
        <v>4.5</v>
      </c>
      <c r="T101" s="274"/>
      <c r="U101" s="234">
        <v>5.5</v>
      </c>
      <c r="V101" s="274"/>
      <c r="W101" s="234">
        <v>7.75</v>
      </c>
      <c r="X101" s="274"/>
      <c r="Y101" s="234">
        <v>10.5</v>
      </c>
    </row>
    <row r="102" spans="2:25" s="285" customFormat="1" ht="33" customHeight="1">
      <c r="B102" s="290"/>
      <c r="C102" s="290"/>
      <c r="D102" s="290"/>
      <c r="E102" s="290"/>
      <c r="F102" s="290"/>
      <c r="G102" s="290"/>
      <c r="H102" s="290"/>
      <c r="I102" s="290"/>
      <c r="J102" s="290"/>
      <c r="K102" s="290"/>
      <c r="L102" s="290"/>
      <c r="M102" s="290"/>
      <c r="N102" s="290"/>
      <c r="O102" s="290"/>
      <c r="P102" s="290"/>
      <c r="Q102" s="290"/>
      <c r="R102" s="290"/>
      <c r="S102" s="290"/>
      <c r="T102" s="290"/>
      <c r="U102" s="290"/>
      <c r="V102" s="290"/>
      <c r="W102" s="290"/>
      <c r="X102" s="290"/>
      <c r="Y102" s="290"/>
    </row>
    <row r="103" spans="2:25" s="285" customFormat="1" ht="18" customHeight="1">
      <c r="B103" s="149"/>
      <c r="C103" s="149"/>
      <c r="D103" s="150"/>
      <c r="E103" s="149"/>
      <c r="F103" s="150"/>
      <c r="G103" s="149"/>
      <c r="H103" s="151"/>
      <c r="I103" s="151"/>
      <c r="J103" s="151"/>
      <c r="K103" s="149"/>
      <c r="L103" s="144"/>
      <c r="M103" s="149"/>
      <c r="N103" s="144"/>
      <c r="O103" s="149"/>
      <c r="P103" s="144"/>
      <c r="Q103" s="227"/>
      <c r="R103" s="227"/>
      <c r="S103" s="144"/>
      <c r="T103" s="144"/>
      <c r="U103" s="260" t="s">
        <v>77</v>
      </c>
      <c r="V103" s="216"/>
      <c r="W103" s="281" t="s">
        <v>77</v>
      </c>
      <c r="X103" s="216"/>
      <c r="Y103" s="281" t="s">
        <v>77</v>
      </c>
    </row>
    <row r="104" spans="2:25" s="285" customFormat="1" ht="18" customHeight="1">
      <c r="B104" s="149"/>
      <c r="C104" s="149"/>
      <c r="D104" s="150"/>
      <c r="E104" s="149"/>
      <c r="F104" s="150"/>
      <c r="G104" s="149"/>
      <c r="H104" s="151"/>
      <c r="I104" s="151"/>
      <c r="J104" s="151"/>
      <c r="K104" s="149"/>
      <c r="L104" s="144"/>
      <c r="M104" s="149"/>
      <c r="N104" s="144"/>
      <c r="O104" s="149"/>
      <c r="P104" s="144"/>
      <c r="Q104" s="218"/>
      <c r="R104" s="218"/>
      <c r="S104" s="218"/>
      <c r="T104" s="218"/>
      <c r="U104" s="939" t="s">
        <v>280</v>
      </c>
      <c r="V104" s="215"/>
      <c r="W104" s="940" t="s">
        <v>280</v>
      </c>
      <c r="X104" s="215"/>
      <c r="Y104" s="940" t="s">
        <v>281</v>
      </c>
    </row>
    <row r="105" spans="2:25" s="285" customFormat="1" ht="13.5" customHeight="1">
      <c r="B105" s="149"/>
      <c r="C105" s="149"/>
      <c r="D105" s="150"/>
      <c r="E105" s="149"/>
      <c r="F105" s="150"/>
      <c r="G105" s="149"/>
      <c r="H105" s="151"/>
      <c r="I105" s="151"/>
      <c r="J105" s="151"/>
      <c r="K105" s="149"/>
      <c r="L105" s="144"/>
      <c r="M105" s="149"/>
      <c r="N105" s="144"/>
      <c r="O105" s="149"/>
      <c r="P105" s="144"/>
      <c r="Q105" s="227"/>
      <c r="R105" s="227"/>
      <c r="S105" s="144"/>
      <c r="T105" s="144"/>
      <c r="U105" s="260" t="s">
        <v>349</v>
      </c>
      <c r="V105" s="216"/>
      <c r="W105" s="281" t="s">
        <v>282</v>
      </c>
      <c r="X105" s="216"/>
      <c r="Y105" s="281" t="s">
        <v>282</v>
      </c>
    </row>
    <row r="106" spans="2:25" s="285" customFormat="1" ht="17.25">
      <c r="B106" s="153"/>
      <c r="C106" s="153"/>
      <c r="D106" s="154"/>
      <c r="E106" s="153"/>
      <c r="F106" s="154"/>
      <c r="G106" s="153"/>
      <c r="H106" s="155"/>
      <c r="I106" s="155"/>
      <c r="J106" s="155"/>
      <c r="K106" s="153"/>
      <c r="L106" s="167"/>
      <c r="M106" s="153"/>
      <c r="N106" s="167"/>
      <c r="O106" s="153"/>
      <c r="P106" s="167"/>
      <c r="Q106" s="232"/>
      <c r="R106" s="232"/>
      <c r="S106" s="167"/>
      <c r="T106" s="167"/>
      <c r="U106" s="233" t="s">
        <v>284</v>
      </c>
      <c r="V106" s="796"/>
      <c r="W106" s="834" t="s">
        <v>284</v>
      </c>
      <c r="X106" s="796"/>
      <c r="Y106" s="834" t="s">
        <v>284</v>
      </c>
    </row>
    <row r="107" spans="2:25" s="285" customFormat="1" ht="13.5" customHeight="1">
      <c r="B107" s="220" t="s">
        <v>78</v>
      </c>
      <c r="C107" s="220"/>
      <c r="D107" s="255"/>
      <c r="E107" s="220"/>
      <c r="F107" s="156"/>
      <c r="G107" s="144"/>
      <c r="H107" s="158"/>
      <c r="I107" s="158"/>
      <c r="J107" s="158"/>
      <c r="K107" s="144"/>
      <c r="L107" s="144"/>
      <c r="M107" s="144"/>
      <c r="N107" s="144"/>
      <c r="O107" s="144"/>
      <c r="P107" s="144"/>
      <c r="Q107" s="227"/>
      <c r="R107" s="227"/>
      <c r="S107" s="144"/>
      <c r="T107" s="144"/>
      <c r="U107" s="255"/>
      <c r="V107" s="220"/>
      <c r="W107" s="220"/>
      <c r="X107" s="220"/>
      <c r="Y107" s="247"/>
    </row>
    <row r="108" spans="2:25" s="285" customFormat="1" ht="15.75" customHeight="1">
      <c r="B108" s="814" t="s">
        <v>755</v>
      </c>
      <c r="C108" s="220"/>
      <c r="D108" s="255"/>
      <c r="E108" s="220"/>
      <c r="F108" s="156"/>
      <c r="G108" s="144"/>
      <c r="H108" s="158"/>
      <c r="I108" s="158"/>
      <c r="J108" s="192"/>
      <c r="K108" s="144"/>
      <c r="L108" s="144"/>
      <c r="M108" s="144"/>
      <c r="N108" s="144"/>
      <c r="O108" s="144"/>
      <c r="P108" s="144"/>
      <c r="Q108" s="218"/>
      <c r="R108" s="218"/>
      <c r="S108" s="218"/>
      <c r="T108" s="218"/>
      <c r="U108" s="266">
        <v>10.1</v>
      </c>
      <c r="V108" s="290"/>
      <c r="W108" s="247">
        <v>9.9</v>
      </c>
      <c r="X108" s="290"/>
      <c r="Y108" s="247">
        <v>9.8</v>
      </c>
    </row>
    <row r="109" spans="2:25" s="285" customFormat="1" ht="18" customHeight="1">
      <c r="B109" s="818" t="s">
        <v>756</v>
      </c>
      <c r="C109" s="274"/>
      <c r="D109" s="968"/>
      <c r="E109" s="274"/>
      <c r="F109" s="168"/>
      <c r="G109" s="167"/>
      <c r="H109" s="169"/>
      <c r="I109" s="169"/>
      <c r="J109" s="169"/>
      <c r="K109" s="167"/>
      <c r="L109" s="167"/>
      <c r="M109" s="167"/>
      <c r="N109" s="167"/>
      <c r="O109" s="167"/>
      <c r="P109" s="167"/>
      <c r="Q109" s="942"/>
      <c r="R109" s="942"/>
      <c r="S109" s="942"/>
      <c r="T109" s="942"/>
      <c r="U109" s="967">
        <v>8.7</v>
      </c>
      <c r="V109" s="819"/>
      <c r="W109" s="234">
        <v>8.9</v>
      </c>
      <c r="X109" s="819"/>
      <c r="Y109" s="234">
        <v>8.8</v>
      </c>
    </row>
    <row r="110" spans="2:25" s="285" customFormat="1" ht="24" customHeight="1">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row>
    <row r="111" spans="2:25" s="285" customFormat="1" ht="19.5" customHeight="1">
      <c r="B111" s="156" t="s">
        <v>183</v>
      </c>
      <c r="C111" s="144"/>
      <c r="D111" s="144"/>
      <c r="E111" s="144"/>
      <c r="F111" s="144"/>
      <c r="G111" s="144"/>
      <c r="H111" s="144"/>
      <c r="I111" s="144"/>
      <c r="J111" s="144"/>
      <c r="K111" s="144"/>
      <c r="L111" s="144"/>
      <c r="M111" s="144"/>
      <c r="N111" s="144"/>
      <c r="O111" s="218"/>
      <c r="P111" s="218"/>
      <c r="Q111" s="218"/>
      <c r="R111" s="218"/>
      <c r="S111" s="218"/>
      <c r="T111" s="218"/>
      <c r="U111" s="218"/>
      <c r="V111" s="218"/>
      <c r="W111" s="218"/>
      <c r="X111" s="218"/>
      <c r="Y111" s="218"/>
    </row>
    <row r="112" spans="2:25" s="285" customFormat="1" ht="19.5" customHeight="1">
      <c r="B112" s="156" t="s">
        <v>197</v>
      </c>
      <c r="C112" s="144"/>
      <c r="D112" s="144"/>
      <c r="E112" s="144"/>
      <c r="F112" s="144"/>
      <c r="G112" s="144"/>
      <c r="H112" s="144"/>
      <c r="I112" s="144"/>
      <c r="J112" s="144"/>
      <c r="K112" s="144"/>
      <c r="L112" s="144"/>
      <c r="M112" s="144"/>
      <c r="N112" s="144"/>
      <c r="O112" s="218"/>
      <c r="P112" s="218"/>
      <c r="Q112" s="218"/>
      <c r="R112" s="218"/>
      <c r="S112" s="218"/>
      <c r="T112" s="218"/>
      <c r="U112" s="218"/>
      <c r="V112" s="218"/>
      <c r="W112" s="218"/>
      <c r="X112" s="218"/>
      <c r="Y112" s="218"/>
    </row>
    <row r="113" spans="2:25" s="285" customFormat="1" ht="33" customHeight="1">
      <c r="B113" s="1024" t="s">
        <v>371</v>
      </c>
      <c r="C113" s="1024"/>
      <c r="D113" s="1024"/>
      <c r="E113" s="1024"/>
      <c r="F113" s="1024"/>
      <c r="G113" s="1024"/>
      <c r="H113" s="1024"/>
      <c r="I113" s="1024"/>
      <c r="J113" s="1024"/>
      <c r="K113" s="1024"/>
      <c r="L113" s="1024"/>
      <c r="M113" s="1024"/>
      <c r="N113" s="1024"/>
      <c r="O113" s="1024"/>
      <c r="P113" s="1024"/>
      <c r="Q113" s="1024"/>
      <c r="R113" s="1024"/>
      <c r="S113" s="1024"/>
      <c r="T113" s="1024"/>
      <c r="U113" s="1024"/>
      <c r="V113" s="1024"/>
      <c r="W113" s="1024"/>
      <c r="X113" s="1024"/>
      <c r="Y113" s="1024"/>
    </row>
    <row r="114" spans="2:25" s="285" customFormat="1" ht="7.5" customHeight="1">
      <c r="B114" s="820"/>
      <c r="C114" s="615"/>
      <c r="D114" s="615"/>
      <c r="E114" s="615"/>
      <c r="F114" s="615"/>
      <c r="G114" s="615"/>
      <c r="H114" s="615"/>
      <c r="I114" s="615"/>
      <c r="J114" s="615"/>
      <c r="K114" s="615"/>
      <c r="L114" s="615"/>
      <c r="M114" s="615"/>
      <c r="N114" s="615"/>
      <c r="O114" s="218"/>
      <c r="P114" s="218"/>
      <c r="Q114" s="218"/>
      <c r="R114" s="218"/>
      <c r="S114" s="218"/>
      <c r="T114" s="218"/>
      <c r="U114" s="218"/>
      <c r="V114" s="218"/>
      <c r="W114" s="218"/>
      <c r="X114" s="218"/>
      <c r="Y114" s="218"/>
    </row>
    <row r="115" spans="2:25" s="285" customFormat="1" ht="63" customHeight="1">
      <c r="B115" s="1024" t="s">
        <v>184</v>
      </c>
      <c r="C115" s="1024"/>
      <c r="D115" s="1024"/>
      <c r="E115" s="1024"/>
      <c r="F115" s="1024"/>
      <c r="G115" s="1024"/>
      <c r="H115" s="1024"/>
      <c r="I115" s="1024"/>
      <c r="J115" s="1024"/>
      <c r="K115" s="1024"/>
      <c r="L115" s="1024"/>
      <c r="M115" s="1024"/>
      <c r="N115" s="1024"/>
      <c r="O115" s="1079"/>
      <c r="P115" s="1079"/>
      <c r="Q115" s="1079"/>
      <c r="R115" s="1079"/>
      <c r="S115" s="1079"/>
      <c r="T115" s="1079"/>
      <c r="U115" s="1079"/>
      <c r="V115" s="1079"/>
      <c r="W115" s="1079"/>
      <c r="X115" s="1079"/>
      <c r="Y115" s="1079"/>
    </row>
    <row r="116" spans="2:25" s="285" customFormat="1" ht="51" customHeight="1">
      <c r="B116" s="1022" t="s">
        <v>770</v>
      </c>
      <c r="C116" s="1022"/>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row>
    <row r="117" spans="2:25" s="285" customFormat="1" ht="35.25" customHeight="1">
      <c r="B117" s="1022" t="s">
        <v>771</v>
      </c>
      <c r="C117" s="1022"/>
      <c r="D117" s="1022"/>
      <c r="E117" s="1022"/>
      <c r="F117" s="1022"/>
      <c r="G117" s="1022"/>
      <c r="H117" s="1022"/>
      <c r="I117" s="1022"/>
      <c r="J117" s="1022"/>
      <c r="K117" s="1022"/>
      <c r="L117" s="1022"/>
      <c r="M117" s="1022"/>
      <c r="N117" s="1022"/>
      <c r="O117" s="1022"/>
      <c r="P117" s="1022"/>
      <c r="Q117" s="1022"/>
      <c r="R117" s="1022"/>
      <c r="S117" s="1022"/>
      <c r="T117" s="1022"/>
      <c r="U117" s="1022"/>
      <c r="V117" s="1022"/>
      <c r="W117" s="1022"/>
      <c r="X117" s="1022"/>
      <c r="Y117" s="1022"/>
    </row>
    <row r="118" spans="2:25" s="285" customFormat="1" ht="27" customHeight="1">
      <c r="B118" s="1074" t="s">
        <v>521</v>
      </c>
      <c r="C118" s="1074"/>
      <c r="D118" s="1074"/>
      <c r="E118" s="1074"/>
      <c r="F118" s="1074"/>
      <c r="G118" s="1074"/>
      <c r="H118" s="1074"/>
      <c r="I118" s="1074"/>
      <c r="J118" s="1074"/>
      <c r="K118" s="1074"/>
      <c r="L118" s="1074"/>
      <c r="M118" s="1074"/>
      <c r="N118" s="1074"/>
      <c r="O118" s="1074"/>
      <c r="P118" s="1074"/>
      <c r="Q118" s="1074"/>
      <c r="R118" s="1074"/>
      <c r="S118" s="1074"/>
      <c r="T118" s="1074"/>
      <c r="U118" s="1074"/>
      <c r="V118" s="1074"/>
      <c r="W118" s="1074"/>
      <c r="X118" s="1074"/>
      <c r="Y118" s="1074"/>
    </row>
    <row r="119" spans="2:25" s="285" customFormat="1" ht="6" customHeight="1">
      <c r="B119" s="615"/>
      <c r="C119" s="218"/>
      <c r="D119" s="218"/>
      <c r="E119" s="218"/>
      <c r="F119" s="218"/>
      <c r="G119" s="218"/>
      <c r="H119" s="218"/>
      <c r="I119" s="218"/>
      <c r="J119" s="218"/>
      <c r="K119" s="218"/>
      <c r="L119" s="218"/>
      <c r="M119" s="218"/>
      <c r="N119" s="218"/>
      <c r="O119" s="615"/>
      <c r="P119" s="615"/>
      <c r="Q119" s="615"/>
      <c r="R119" s="615"/>
      <c r="S119" s="615"/>
      <c r="T119" s="615"/>
      <c r="U119" s="615"/>
      <c r="V119" s="615"/>
      <c r="W119" s="615"/>
      <c r="X119" s="615"/>
      <c r="Y119" s="615"/>
    </row>
    <row r="120" spans="2:25" s="285" customFormat="1" ht="24" customHeight="1">
      <c r="B120" s="1079" t="s">
        <v>277</v>
      </c>
      <c r="C120" s="1084"/>
      <c r="D120" s="1084"/>
      <c r="E120" s="1084"/>
      <c r="F120" s="1084"/>
      <c r="G120" s="1084"/>
      <c r="H120" s="1084"/>
      <c r="I120" s="1084"/>
      <c r="J120" s="1084"/>
      <c r="K120" s="1084"/>
      <c r="L120" s="1084"/>
      <c r="M120" s="1084"/>
      <c r="N120" s="1084"/>
      <c r="O120" s="1084"/>
      <c r="P120" s="1084"/>
      <c r="Q120" s="1084"/>
      <c r="R120" s="1084"/>
      <c r="S120" s="1084"/>
      <c r="T120" s="1084"/>
      <c r="U120" s="1084"/>
      <c r="V120" s="1084"/>
      <c r="W120" s="1084"/>
      <c r="X120" s="1084"/>
      <c r="Y120" s="1084"/>
    </row>
    <row r="121" spans="2:25" s="285" customFormat="1" ht="2.25" customHeight="1">
      <c r="B121" s="615"/>
      <c r="C121" s="615"/>
      <c r="D121" s="615"/>
      <c r="E121" s="615"/>
      <c r="F121" s="615"/>
      <c r="G121" s="615"/>
      <c r="H121" s="615"/>
      <c r="I121" s="615"/>
      <c r="J121" s="615"/>
      <c r="K121" s="615"/>
      <c r="L121" s="615"/>
      <c r="M121" s="615"/>
      <c r="N121" s="615"/>
      <c r="O121" s="218"/>
      <c r="P121" s="218"/>
      <c r="Q121" s="218"/>
      <c r="R121" s="218"/>
      <c r="S121" s="218"/>
      <c r="T121" s="218"/>
      <c r="U121" s="218"/>
      <c r="V121" s="218"/>
      <c r="W121" s="218"/>
      <c r="X121" s="218"/>
      <c r="Y121" s="218"/>
    </row>
    <row r="122" spans="2:19" s="285" customFormat="1" ht="21.75" customHeight="1">
      <c r="B122" s="1085" t="s">
        <v>82</v>
      </c>
      <c r="C122" s="1085"/>
      <c r="D122" s="1085"/>
      <c r="E122" s="1085"/>
      <c r="F122" s="1085"/>
      <c r="G122" s="1085"/>
      <c r="H122" s="1085"/>
      <c r="I122" s="615"/>
      <c r="J122" s="615"/>
      <c r="K122" s="615"/>
      <c r="L122" s="615"/>
      <c r="M122" s="615"/>
      <c r="N122" s="615"/>
      <c r="O122" s="218"/>
      <c r="P122" s="218"/>
      <c r="Q122" s="218"/>
      <c r="R122" s="218"/>
      <c r="S122" s="218"/>
    </row>
    <row r="123" spans="2:25" s="285" customFormat="1" ht="15.75" customHeight="1">
      <c r="B123" s="164" t="s">
        <v>772</v>
      </c>
      <c r="C123" s="164"/>
      <c r="D123" s="164"/>
      <c r="E123" s="164"/>
      <c r="F123" s="164"/>
      <c r="G123" s="164"/>
      <c r="H123" s="164"/>
      <c r="I123" s="615"/>
      <c r="J123" s="615"/>
      <c r="K123" s="615"/>
      <c r="L123" s="615"/>
      <c r="M123" s="615"/>
      <c r="N123" s="615"/>
      <c r="O123" s="218"/>
      <c r="P123" s="218"/>
      <c r="Q123" s="218"/>
      <c r="R123" s="218"/>
      <c r="U123" s="939" t="s">
        <v>280</v>
      </c>
      <c r="V123" s="215"/>
      <c r="W123" s="940" t="s">
        <v>280</v>
      </c>
      <c r="X123" s="215"/>
      <c r="Y123" s="940" t="s">
        <v>281</v>
      </c>
    </row>
    <row r="124" spans="2:25" s="285" customFormat="1" ht="15" customHeight="1">
      <c r="B124" s="963"/>
      <c r="C124" s="963"/>
      <c r="D124" s="963"/>
      <c r="E124" s="963"/>
      <c r="F124" s="963"/>
      <c r="G124" s="963"/>
      <c r="H124" s="963"/>
      <c r="I124" s="616"/>
      <c r="J124" s="616"/>
      <c r="K124" s="616"/>
      <c r="L124" s="616"/>
      <c r="M124" s="616"/>
      <c r="N124" s="616"/>
      <c r="O124" s="964"/>
      <c r="P124" s="964"/>
      <c r="Q124" s="964"/>
      <c r="R124" s="964"/>
      <c r="S124" s="293"/>
      <c r="T124" s="293"/>
      <c r="U124" s="945" t="s">
        <v>349</v>
      </c>
      <c r="V124" s="946"/>
      <c r="W124" s="947" t="s">
        <v>282</v>
      </c>
      <c r="X124" s="946"/>
      <c r="Y124" s="947" t="s">
        <v>282</v>
      </c>
    </row>
    <row r="125" spans="2:25" s="285" customFormat="1" ht="15" customHeight="1">
      <c r="B125" s="941"/>
      <c r="C125" s="941"/>
      <c r="D125" s="941"/>
      <c r="E125" s="941"/>
      <c r="F125" s="941"/>
      <c r="G125" s="941"/>
      <c r="H125" s="941"/>
      <c r="I125" s="617"/>
      <c r="J125" s="617"/>
      <c r="K125" s="617"/>
      <c r="L125" s="617"/>
      <c r="M125" s="617"/>
      <c r="N125" s="617"/>
      <c r="O125" s="942"/>
      <c r="P125" s="942"/>
      <c r="Q125" s="942"/>
      <c r="R125" s="942"/>
      <c r="S125" s="943"/>
      <c r="T125" s="943"/>
      <c r="U125" s="233" t="s">
        <v>284</v>
      </c>
      <c r="V125" s="796"/>
      <c r="W125" s="834" t="s">
        <v>284</v>
      </c>
      <c r="X125" s="796"/>
      <c r="Y125" s="834" t="s">
        <v>284</v>
      </c>
    </row>
    <row r="126" spans="2:25" s="285" customFormat="1" ht="18" customHeight="1">
      <c r="B126" s="957" t="s">
        <v>17</v>
      </c>
      <c r="C126" s="814"/>
      <c r="D126" s="814"/>
      <c r="E126" s="814"/>
      <c r="F126" s="814"/>
      <c r="G126" s="814"/>
      <c r="H126" s="814"/>
      <c r="I126" s="958"/>
      <c r="J126" s="958"/>
      <c r="K126" s="958"/>
      <c r="L126" s="958"/>
      <c r="M126" s="958"/>
      <c r="N126" s="958"/>
      <c r="O126" s="290"/>
      <c r="P126" s="290"/>
      <c r="Q126" s="290"/>
      <c r="R126" s="290"/>
      <c r="U126" s="260" t="s">
        <v>186</v>
      </c>
      <c r="V126" s="216"/>
      <c r="W126" s="281" t="s">
        <v>188</v>
      </c>
      <c r="X126" s="215"/>
      <c r="Y126" s="959">
        <v>8.7</v>
      </c>
    </row>
    <row r="127" spans="2:25" s="285" customFormat="1" ht="18" customHeight="1">
      <c r="B127" s="957" t="s">
        <v>25</v>
      </c>
      <c r="C127" s="814"/>
      <c r="D127" s="814"/>
      <c r="E127" s="814"/>
      <c r="F127" s="814"/>
      <c r="G127" s="814"/>
      <c r="H127" s="814"/>
      <c r="I127" s="958"/>
      <c r="J127" s="958"/>
      <c r="K127" s="958"/>
      <c r="L127" s="958"/>
      <c r="M127" s="958"/>
      <c r="N127" s="958"/>
      <c r="O127" s="290"/>
      <c r="P127" s="290"/>
      <c r="Q127" s="290"/>
      <c r="R127" s="290"/>
      <c r="U127" s="260" t="s">
        <v>187</v>
      </c>
      <c r="V127" s="216"/>
      <c r="W127" s="281" t="s">
        <v>187</v>
      </c>
      <c r="X127" s="215"/>
      <c r="Y127" s="959">
        <v>12.8</v>
      </c>
    </row>
    <row r="128" spans="2:25" s="285" customFormat="1" ht="15.75" customHeight="1">
      <c r="B128" s="960" t="s">
        <v>70</v>
      </c>
      <c r="C128" s="818"/>
      <c r="D128" s="818"/>
      <c r="E128" s="818"/>
      <c r="F128" s="818"/>
      <c r="G128" s="818"/>
      <c r="H128" s="818"/>
      <c r="I128" s="961"/>
      <c r="J128" s="961"/>
      <c r="K128" s="961"/>
      <c r="L128" s="961"/>
      <c r="M128" s="961"/>
      <c r="N128" s="961"/>
      <c r="O128" s="819"/>
      <c r="P128" s="819"/>
      <c r="Q128" s="819"/>
      <c r="R128" s="819"/>
      <c r="S128" s="943"/>
      <c r="T128" s="943"/>
      <c r="U128" s="1009">
        <v>9.3</v>
      </c>
      <c r="V128" s="962"/>
      <c r="W128" s="962">
        <v>9.3</v>
      </c>
      <c r="X128" s="962"/>
      <c r="Y128" s="962">
        <v>9.3</v>
      </c>
    </row>
    <row r="129" spans="2:25" s="285" customFormat="1" ht="21.75" customHeight="1">
      <c r="B129" s="164"/>
      <c r="C129" s="164"/>
      <c r="D129" s="164"/>
      <c r="E129" s="164"/>
      <c r="F129" s="164"/>
      <c r="G129" s="164"/>
      <c r="H129" s="164"/>
      <c r="I129" s="615"/>
      <c r="J129" s="615"/>
      <c r="K129" s="615"/>
      <c r="L129" s="615"/>
      <c r="M129" s="615"/>
      <c r="N129" s="615"/>
      <c r="O129" s="218"/>
      <c r="P129" s="218"/>
      <c r="Q129" s="218"/>
      <c r="R129" s="218"/>
      <c r="S129" s="218"/>
      <c r="T129" s="218"/>
      <c r="U129" s="218"/>
      <c r="V129" s="218"/>
      <c r="W129" s="218"/>
      <c r="X129" s="218"/>
      <c r="Y129" s="218"/>
    </row>
    <row r="130" spans="2:25" s="285" customFormat="1" ht="32.25" customHeight="1">
      <c r="B130" s="1024" t="s">
        <v>185</v>
      </c>
      <c r="C130" s="1024"/>
      <c r="D130" s="1024"/>
      <c r="E130" s="1024"/>
      <c r="F130" s="1024"/>
      <c r="G130" s="1024"/>
      <c r="H130" s="1024"/>
      <c r="I130" s="1024"/>
      <c r="J130" s="1024"/>
      <c r="K130" s="1024"/>
      <c r="L130" s="1024"/>
      <c r="M130" s="1024"/>
      <c r="N130" s="1024"/>
      <c r="O130" s="1079"/>
      <c r="P130" s="1079"/>
      <c r="Q130" s="1079"/>
      <c r="R130" s="1079"/>
      <c r="S130" s="1079"/>
      <c r="T130" s="1079"/>
      <c r="U130" s="1079"/>
      <c r="V130" s="1079"/>
      <c r="W130" s="1079"/>
      <c r="X130" s="1079"/>
      <c r="Y130" s="1079"/>
    </row>
    <row r="131" spans="2:25" s="285" customFormat="1" ht="15" customHeight="1">
      <c r="B131" s="218"/>
      <c r="C131" s="218"/>
      <c r="D131" s="218"/>
      <c r="E131" s="218"/>
      <c r="F131" s="218"/>
      <c r="G131" s="218"/>
      <c r="H131" s="218"/>
      <c r="I131" s="218"/>
      <c r="J131" s="218"/>
      <c r="K131" s="218"/>
      <c r="L131" s="218"/>
      <c r="M131" s="218"/>
      <c r="N131" s="218"/>
      <c r="O131" s="615"/>
      <c r="P131" s="615"/>
      <c r="Q131" s="615"/>
      <c r="R131" s="615"/>
      <c r="S131" s="615"/>
      <c r="T131" s="615"/>
      <c r="U131" s="615"/>
      <c r="V131" s="615"/>
      <c r="W131" s="615"/>
      <c r="X131" s="615"/>
      <c r="Y131" s="615"/>
    </row>
    <row r="132" spans="2:25" s="285" customFormat="1" ht="24" customHeight="1">
      <c r="B132" s="1024" t="s">
        <v>189</v>
      </c>
      <c r="C132" s="1084"/>
      <c r="D132" s="1084"/>
      <c r="E132" s="1084"/>
      <c r="F132" s="1084"/>
      <c r="G132" s="1084"/>
      <c r="H132" s="1084"/>
      <c r="I132" s="1084"/>
      <c r="J132" s="1084"/>
      <c r="K132" s="1084"/>
      <c r="L132" s="1084"/>
      <c r="M132" s="1084"/>
      <c r="N132" s="1084"/>
      <c r="O132" s="1084"/>
      <c r="P132" s="1084"/>
      <c r="Q132" s="1084"/>
      <c r="R132" s="1084"/>
      <c r="S132" s="1084"/>
      <c r="T132" s="1084"/>
      <c r="U132" s="1084"/>
      <c r="V132" s="1084"/>
      <c r="W132" s="1084"/>
      <c r="X132" s="1084"/>
      <c r="Y132" s="1084"/>
    </row>
    <row r="133" spans="2:25" s="285" customFormat="1" ht="15" customHeight="1">
      <c r="B133" s="1084"/>
      <c r="C133" s="1084"/>
      <c r="D133" s="1084"/>
      <c r="E133" s="1084"/>
      <c r="F133" s="1084"/>
      <c r="G133" s="1084"/>
      <c r="H133" s="1084"/>
      <c r="I133" s="1084"/>
      <c r="J133" s="1084"/>
      <c r="K133" s="1084"/>
      <c r="L133" s="1084"/>
      <c r="M133" s="1084"/>
      <c r="N133" s="1084"/>
      <c r="O133" s="1084"/>
      <c r="P133" s="1084"/>
      <c r="Q133" s="1084"/>
      <c r="R133" s="1084"/>
      <c r="S133" s="1084"/>
      <c r="T133" s="1084"/>
      <c r="U133" s="1084"/>
      <c r="V133" s="1084"/>
      <c r="W133" s="1084"/>
      <c r="X133" s="1084"/>
      <c r="Y133" s="1084"/>
    </row>
    <row r="134" spans="2:25" s="285" customFormat="1" ht="18.75" customHeight="1">
      <c r="B134" s="944" t="s">
        <v>190</v>
      </c>
      <c r="C134" s="144"/>
      <c r="D134" s="144"/>
      <c r="E134" s="144"/>
      <c r="F134" s="144"/>
      <c r="G134" s="144"/>
      <c r="H134" s="144"/>
      <c r="I134" s="144"/>
      <c r="J134" s="144"/>
      <c r="K134" s="144"/>
      <c r="L134" s="144"/>
      <c r="M134" s="144"/>
      <c r="N134" s="144"/>
      <c r="O134" s="291"/>
      <c r="P134" s="291"/>
      <c r="Q134" s="292"/>
      <c r="R134" s="292"/>
      <c r="S134" s="291"/>
      <c r="T134" s="291"/>
      <c r="U134" s="170"/>
      <c r="V134" s="170"/>
      <c r="W134" s="292"/>
      <c r="X134" s="292"/>
      <c r="Y134" s="170"/>
    </row>
    <row r="135" spans="2:25" s="285" customFormat="1" ht="64.5" customHeight="1">
      <c r="B135" s="1024" t="s">
        <v>511</v>
      </c>
      <c r="C135" s="1024"/>
      <c r="D135" s="1024"/>
      <c r="E135" s="1024"/>
      <c r="F135" s="1024"/>
      <c r="G135" s="1024"/>
      <c r="H135" s="1024"/>
      <c r="I135" s="1024"/>
      <c r="J135" s="1024"/>
      <c r="K135" s="1024"/>
      <c r="L135" s="1024"/>
      <c r="M135" s="1024"/>
      <c r="N135" s="1024"/>
      <c r="O135" s="1079"/>
      <c r="P135" s="1079"/>
      <c r="Q135" s="1079"/>
      <c r="R135" s="1079"/>
      <c r="S135" s="1079"/>
      <c r="T135" s="1079"/>
      <c r="U135" s="1079"/>
      <c r="V135" s="1079"/>
      <c r="W135" s="1079"/>
      <c r="X135" s="1079"/>
      <c r="Y135" s="1079"/>
    </row>
    <row r="136" spans="2:25" s="285" customFormat="1" ht="19.5" customHeight="1">
      <c r="B136" s="1024" t="s">
        <v>48</v>
      </c>
      <c r="C136" s="1040"/>
      <c r="D136" s="1040"/>
      <c r="E136" s="1040"/>
      <c r="F136" s="1040"/>
      <c r="G136" s="1040"/>
      <c r="H136" s="1040"/>
      <c r="I136" s="1040"/>
      <c r="J136" s="1040"/>
      <c r="K136" s="1040"/>
      <c r="L136" s="1040"/>
      <c r="M136" s="1040"/>
      <c r="N136" s="1040"/>
      <c r="O136" s="1040"/>
      <c r="P136" s="1040"/>
      <c r="Q136" s="1040"/>
      <c r="R136" s="1040"/>
      <c r="S136" s="1040"/>
      <c r="T136" s="1040"/>
      <c r="U136" s="1040"/>
      <c r="V136" s="1040"/>
      <c r="W136" s="1040"/>
      <c r="X136" s="1040"/>
      <c r="Y136" s="1040"/>
    </row>
    <row r="137" spans="2:25" s="285" customFormat="1" ht="12.75" customHeight="1">
      <c r="B137" s="144"/>
      <c r="C137" s="170"/>
      <c r="D137" s="144"/>
      <c r="E137" s="144"/>
      <c r="F137" s="170"/>
      <c r="G137" s="170"/>
      <c r="H137" s="292"/>
      <c r="I137" s="292"/>
      <c r="J137" s="170"/>
      <c r="K137" s="170"/>
      <c r="L137" s="170"/>
      <c r="M137" s="291"/>
      <c r="N137" s="291"/>
      <c r="O137" s="291"/>
      <c r="P137" s="291"/>
      <c r="Q137" s="292"/>
      <c r="R137" s="292"/>
      <c r="S137" s="291"/>
      <c r="T137" s="291"/>
      <c r="U137" s="170"/>
      <c r="V137" s="170"/>
      <c r="W137" s="292"/>
      <c r="X137" s="292"/>
      <c r="Y137" s="170"/>
    </row>
    <row r="138" spans="2:25" s="285" customFormat="1" ht="18.75" customHeight="1">
      <c r="B138" s="969" t="s">
        <v>424</v>
      </c>
      <c r="C138" s="144"/>
      <c r="D138" s="144"/>
      <c r="E138" s="144"/>
      <c r="F138" s="144"/>
      <c r="G138" s="144"/>
      <c r="H138" s="144"/>
      <c r="I138" s="144"/>
      <c r="J138" s="144"/>
      <c r="K138" s="144"/>
      <c r="L138" s="144"/>
      <c r="M138" s="144"/>
      <c r="N138" s="144"/>
      <c r="O138" s="291"/>
      <c r="P138" s="291"/>
      <c r="Q138" s="292"/>
      <c r="R138" s="292"/>
      <c r="S138" s="291"/>
      <c r="T138" s="291"/>
      <c r="U138" s="170"/>
      <c r="V138" s="170"/>
      <c r="W138" s="292"/>
      <c r="X138" s="292"/>
      <c r="Y138" s="170"/>
    </row>
    <row r="139" spans="2:25" s="285" customFormat="1" ht="17.25">
      <c r="B139" s="1024" t="s">
        <v>49</v>
      </c>
      <c r="C139" s="1040"/>
      <c r="D139" s="1040"/>
      <c r="E139" s="1040"/>
      <c r="F139" s="1040"/>
      <c r="G139" s="1040"/>
      <c r="H139" s="1040"/>
      <c r="I139" s="1040"/>
      <c r="J139" s="1040"/>
      <c r="K139" s="1040"/>
      <c r="L139" s="1040"/>
      <c r="M139" s="1040"/>
      <c r="N139" s="1040"/>
      <c r="O139" s="1040"/>
      <c r="P139" s="1040"/>
      <c r="Q139" s="1040"/>
      <c r="R139" s="1040"/>
      <c r="S139" s="1040"/>
      <c r="T139" s="1040"/>
      <c r="U139" s="1040"/>
      <c r="V139" s="1040"/>
      <c r="W139" s="1040"/>
      <c r="X139" s="1040"/>
      <c r="Y139" s="1040"/>
    </row>
    <row r="140" spans="2:25" s="285" customFormat="1" ht="17.25">
      <c r="B140" s="615"/>
      <c r="C140" s="615"/>
      <c r="D140" s="615"/>
      <c r="E140" s="615"/>
      <c r="F140" s="615"/>
      <c r="G140" s="615"/>
      <c r="H140" s="615"/>
      <c r="I140" s="615"/>
      <c r="J140" s="615"/>
      <c r="K140" s="615"/>
      <c r="L140" s="615"/>
      <c r="M140" s="615"/>
      <c r="N140" s="615"/>
      <c r="O140" s="821"/>
      <c r="P140" s="821"/>
      <c r="Q140" s="822"/>
      <c r="R140" s="822"/>
      <c r="S140" s="821"/>
      <c r="T140" s="821"/>
      <c r="U140" s="616"/>
      <c r="V140" s="616"/>
      <c r="W140" s="822"/>
      <c r="X140" s="822"/>
      <c r="Y140" s="616"/>
    </row>
    <row r="141" spans="2:25" s="285" customFormat="1" ht="17.25">
      <c r="B141" s="1024" t="s">
        <v>46</v>
      </c>
      <c r="C141" s="1040"/>
      <c r="D141" s="1040"/>
      <c r="E141" s="1040"/>
      <c r="F141" s="1040"/>
      <c r="G141" s="1040"/>
      <c r="H141" s="1040"/>
      <c r="I141" s="1040"/>
      <c r="J141" s="1040"/>
      <c r="K141" s="1040"/>
      <c r="L141" s="1040"/>
      <c r="M141" s="1040"/>
      <c r="N141" s="1040"/>
      <c r="O141" s="1040"/>
      <c r="P141" s="1040"/>
      <c r="Q141" s="1040"/>
      <c r="R141" s="1040"/>
      <c r="S141" s="1040"/>
      <c r="T141" s="1040"/>
      <c r="U141" s="1040"/>
      <c r="V141" s="1040"/>
      <c r="W141" s="1040"/>
      <c r="X141" s="1040"/>
      <c r="Y141" s="1040"/>
    </row>
    <row r="142" spans="2:25" s="285" customFormat="1" ht="17.25">
      <c r="B142" s="615"/>
      <c r="C142" s="615"/>
      <c r="D142" s="615"/>
      <c r="E142" s="615"/>
      <c r="F142" s="615"/>
      <c r="G142" s="615"/>
      <c r="H142" s="615"/>
      <c r="I142" s="615"/>
      <c r="J142" s="615"/>
      <c r="K142" s="615"/>
      <c r="L142" s="615"/>
      <c r="M142" s="615"/>
      <c r="N142" s="615"/>
      <c r="O142" s="821"/>
      <c r="P142" s="821"/>
      <c r="Q142" s="822"/>
      <c r="R142" s="822"/>
      <c r="S142" s="821"/>
      <c r="T142" s="821"/>
      <c r="U142" s="616"/>
      <c r="V142" s="616"/>
      <c r="W142" s="822"/>
      <c r="X142" s="822"/>
      <c r="Y142" s="616"/>
    </row>
    <row r="143" spans="2:25" s="285" customFormat="1" ht="21.75" customHeight="1">
      <c r="B143" s="1024" t="s">
        <v>111</v>
      </c>
      <c r="C143" s="1024"/>
      <c r="D143" s="1024"/>
      <c r="E143" s="1024"/>
      <c r="F143" s="1024"/>
      <c r="G143" s="1024"/>
      <c r="H143" s="1024"/>
      <c r="I143" s="1024"/>
      <c r="J143" s="1024"/>
      <c r="K143" s="1024"/>
      <c r="L143" s="1024"/>
      <c r="M143" s="1024"/>
      <c r="N143" s="1024"/>
      <c r="O143" s="1079"/>
      <c r="P143" s="1079"/>
      <c r="Q143" s="1079"/>
      <c r="R143" s="1079"/>
      <c r="S143" s="1079"/>
      <c r="T143" s="1079"/>
      <c r="U143" s="1079"/>
      <c r="V143" s="1079"/>
      <c r="W143" s="1079"/>
      <c r="X143" s="1084"/>
      <c r="Y143" s="1084"/>
    </row>
    <row r="144" spans="2:25" s="285" customFormat="1" ht="15" customHeight="1">
      <c r="B144" s="615"/>
      <c r="C144" s="615"/>
      <c r="D144" s="615"/>
      <c r="E144" s="615"/>
      <c r="F144" s="615"/>
      <c r="G144" s="615"/>
      <c r="H144" s="615"/>
      <c r="I144" s="615"/>
      <c r="J144" s="615"/>
      <c r="K144" s="615"/>
      <c r="L144" s="615"/>
      <c r="M144" s="615"/>
      <c r="N144" s="615"/>
      <c r="O144" s="821"/>
      <c r="P144" s="821"/>
      <c r="Q144" s="822"/>
      <c r="R144" s="822"/>
      <c r="S144" s="821"/>
      <c r="T144" s="821"/>
      <c r="U144" s="616"/>
      <c r="V144" s="616"/>
      <c r="W144" s="822"/>
      <c r="X144" s="822"/>
      <c r="Y144" s="616"/>
    </row>
    <row r="145" spans="2:25" s="285" customFormat="1" ht="30" customHeight="1">
      <c r="B145" s="1024" t="s">
        <v>675</v>
      </c>
      <c r="C145" s="1079"/>
      <c r="D145" s="1079"/>
      <c r="E145" s="1079"/>
      <c r="F145" s="1079"/>
      <c r="G145" s="1079"/>
      <c r="H145" s="1079"/>
      <c r="I145" s="1079"/>
      <c r="J145" s="1079"/>
      <c r="K145" s="1079"/>
      <c r="L145" s="1079"/>
      <c r="M145" s="1079"/>
      <c r="N145" s="1079"/>
      <c r="O145" s="1079"/>
      <c r="P145" s="1079"/>
      <c r="Q145" s="1079"/>
      <c r="R145" s="1079"/>
      <c r="S145" s="1079"/>
      <c r="T145" s="1079"/>
      <c r="U145" s="1079"/>
      <c r="V145" s="1079"/>
      <c r="W145" s="1079"/>
      <c r="X145" s="1084"/>
      <c r="Y145" s="1084"/>
    </row>
    <row r="146" spans="2:25" s="285" customFormat="1" ht="17.25" customHeight="1">
      <c r="B146" s="141"/>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row>
    <row r="147" spans="1:25" s="285" customFormat="1" ht="22.5">
      <c r="A147" s="801" t="s">
        <v>211</v>
      </c>
      <c r="C147" s="144"/>
      <c r="D147" s="144"/>
      <c r="E147" s="144"/>
      <c r="F147" s="144"/>
      <c r="G147" s="144"/>
      <c r="H147" s="144"/>
      <c r="I147" s="144"/>
      <c r="J147" s="144"/>
      <c r="K147" s="144"/>
      <c r="L147" s="144"/>
      <c r="M147" s="144"/>
      <c r="N147" s="144"/>
      <c r="O147" s="291"/>
      <c r="P147" s="291"/>
      <c r="Q147" s="292"/>
      <c r="R147" s="292"/>
      <c r="S147" s="291"/>
      <c r="T147" s="291"/>
      <c r="U147" s="170"/>
      <c r="V147" s="170"/>
      <c r="W147" s="292"/>
      <c r="X147" s="292"/>
      <c r="Y147" s="170"/>
    </row>
    <row r="148" spans="2:25" s="285" customFormat="1" ht="22.5">
      <c r="B148" s="801"/>
      <c r="C148" s="144"/>
      <c r="D148" s="144"/>
      <c r="E148" s="144"/>
      <c r="F148" s="144"/>
      <c r="G148" s="144"/>
      <c r="H148" s="144"/>
      <c r="I148" s="144"/>
      <c r="J148" s="144"/>
      <c r="K148" s="144"/>
      <c r="L148" s="144"/>
      <c r="M148" s="144"/>
      <c r="N148" s="144"/>
      <c r="O148" s="291"/>
      <c r="P148" s="291"/>
      <c r="Q148" s="292"/>
      <c r="R148" s="292"/>
      <c r="S148" s="291"/>
      <c r="T148" s="291"/>
      <c r="U148" s="170"/>
      <c r="V148" s="170"/>
      <c r="W148" s="292"/>
      <c r="X148" s="292"/>
      <c r="Y148" s="170"/>
    </row>
    <row r="149" spans="2:25" s="285" customFormat="1" ht="17.25">
      <c r="B149" s="807" t="s">
        <v>696</v>
      </c>
      <c r="C149" s="144"/>
      <c r="D149" s="144"/>
      <c r="E149" s="144"/>
      <c r="F149" s="144"/>
      <c r="G149" s="144"/>
      <c r="H149" s="144"/>
      <c r="I149" s="144"/>
      <c r="J149" s="144"/>
      <c r="K149" s="144"/>
      <c r="L149" s="144"/>
      <c r="M149" s="144"/>
      <c r="N149" s="144"/>
      <c r="O149" s="291"/>
      <c r="P149" s="291"/>
      <c r="Q149" s="292"/>
      <c r="R149" s="292"/>
      <c r="S149" s="291"/>
      <c r="T149" s="291"/>
      <c r="U149" s="170"/>
      <c r="V149" s="170"/>
      <c r="W149" s="292"/>
      <c r="X149" s="292"/>
      <c r="Y149" s="170"/>
    </row>
    <row r="150" spans="2:25" s="285" customFormat="1" ht="17.25">
      <c r="B150" s="144"/>
      <c r="C150" s="144"/>
      <c r="D150" s="144"/>
      <c r="E150" s="144"/>
      <c r="F150" s="144"/>
      <c r="G150" s="144"/>
      <c r="H150" s="144"/>
      <c r="I150" s="144"/>
      <c r="J150" s="144"/>
      <c r="K150" s="144"/>
      <c r="L150" s="144"/>
      <c r="M150" s="144"/>
      <c r="N150" s="144"/>
      <c r="O150" s="291"/>
      <c r="P150" s="291"/>
      <c r="Q150" s="292"/>
      <c r="R150" s="292"/>
      <c r="S150" s="291"/>
      <c r="T150" s="291"/>
      <c r="U150" s="170"/>
      <c r="V150" s="170"/>
      <c r="W150" s="292"/>
      <c r="X150" s="292"/>
      <c r="Y150" s="170"/>
    </row>
    <row r="151" spans="1:25" s="285" customFormat="1" ht="17.25">
      <c r="A151" s="293"/>
      <c r="B151" s="144" t="s">
        <v>292</v>
      </c>
      <c r="C151" s="144"/>
      <c r="D151" s="144"/>
      <c r="E151" s="144"/>
      <c r="F151" s="144"/>
      <c r="G151" s="144"/>
      <c r="H151" s="144"/>
      <c r="I151" s="144"/>
      <c r="J151" s="144"/>
      <c r="K151" s="144"/>
      <c r="L151" s="144"/>
      <c r="M151" s="144"/>
      <c r="N151" s="144"/>
      <c r="O151" s="291"/>
      <c r="P151" s="291"/>
      <c r="Q151" s="292"/>
      <c r="R151" s="292"/>
      <c r="S151" s="291"/>
      <c r="T151" s="291"/>
      <c r="U151" s="170"/>
      <c r="V151" s="170"/>
      <c r="W151" s="292"/>
      <c r="X151" s="292"/>
      <c r="Y151" s="170"/>
    </row>
    <row r="152" spans="1:25" s="285" customFormat="1" ht="14.25" customHeight="1">
      <c r="A152" s="293"/>
      <c r="B152" s="144"/>
      <c r="C152" s="144"/>
      <c r="D152" s="144"/>
      <c r="E152" s="144"/>
      <c r="F152" s="144"/>
      <c r="G152" s="144"/>
      <c r="H152" s="144"/>
      <c r="I152" s="144"/>
      <c r="J152" s="144"/>
      <c r="K152" s="144"/>
      <c r="L152" s="144"/>
      <c r="M152" s="144"/>
      <c r="N152" s="144"/>
      <c r="O152" s="227"/>
      <c r="P152" s="227"/>
      <c r="Q152" s="144"/>
      <c r="R152" s="144"/>
      <c r="S152" s="144"/>
      <c r="T152" s="144"/>
      <c r="U152" s="144"/>
      <c r="V152" s="144"/>
      <c r="W152" s="144"/>
      <c r="X152" s="144"/>
      <c r="Y152" s="144"/>
    </row>
    <row r="153" spans="1:25" s="285" customFormat="1" ht="14.25" customHeight="1">
      <c r="A153" s="293"/>
      <c r="B153" s="144" t="s">
        <v>54</v>
      </c>
      <c r="C153" s="144"/>
      <c r="D153" s="144"/>
      <c r="E153" s="144"/>
      <c r="F153" s="144"/>
      <c r="G153" s="144"/>
      <c r="H153" s="144"/>
      <c r="I153" s="144"/>
      <c r="J153" s="144"/>
      <c r="K153" s="144"/>
      <c r="L153" s="144"/>
      <c r="M153" s="144"/>
      <c r="N153" s="144"/>
      <c r="O153" s="227"/>
      <c r="P153" s="227"/>
      <c r="Q153" s="144"/>
      <c r="R153" s="144"/>
      <c r="S153" s="144"/>
      <c r="T153" s="144"/>
      <c r="U153" s="144"/>
      <c r="V153" s="144"/>
      <c r="W153" s="144"/>
      <c r="X153" s="144"/>
      <c r="Y153" s="144"/>
    </row>
    <row r="154" spans="1:25" s="285" customFormat="1" ht="14.25" customHeight="1">
      <c r="A154" s="293"/>
      <c r="B154" s="144"/>
      <c r="C154" s="144"/>
      <c r="D154" s="144"/>
      <c r="E154" s="144"/>
      <c r="F154" s="144"/>
      <c r="G154" s="144"/>
      <c r="H154" s="144"/>
      <c r="I154" s="144"/>
      <c r="J154" s="144"/>
      <c r="K154" s="144"/>
      <c r="L154" s="144"/>
      <c r="M154" s="144"/>
      <c r="N154" s="144"/>
      <c r="O154" s="227"/>
      <c r="P154" s="227"/>
      <c r="Q154" s="144"/>
      <c r="R154" s="144"/>
      <c r="S154" s="144"/>
      <c r="T154" s="144"/>
      <c r="U154" s="144"/>
      <c r="V154" s="144"/>
      <c r="W154" s="144"/>
      <c r="X154" s="144"/>
      <c r="Y154" s="144"/>
    </row>
    <row r="155" spans="2:25" s="285" customFormat="1" ht="54" customHeight="1">
      <c r="B155" s="1022" t="s">
        <v>401</v>
      </c>
      <c r="C155" s="1022"/>
      <c r="D155" s="1022"/>
      <c r="E155" s="1022"/>
      <c r="F155" s="1022"/>
      <c r="G155" s="1022"/>
      <c r="H155" s="1022"/>
      <c r="I155" s="1022"/>
      <c r="J155" s="1022"/>
      <c r="K155" s="1022"/>
      <c r="L155" s="1022"/>
      <c r="M155" s="1022"/>
      <c r="N155" s="1022"/>
      <c r="O155" s="1022"/>
      <c r="P155" s="1022"/>
      <c r="Q155" s="1022"/>
      <c r="R155" s="1022"/>
      <c r="S155" s="1022"/>
      <c r="T155" s="1022"/>
      <c r="U155" s="1022"/>
      <c r="V155" s="1022"/>
      <c r="W155" s="1022"/>
      <c r="X155" s="1022"/>
      <c r="Y155" s="1022"/>
    </row>
    <row r="156" spans="2:25" s="285" customFormat="1" ht="14.25" customHeight="1">
      <c r="B156" s="141"/>
      <c r="C156" s="141"/>
      <c r="D156" s="141"/>
      <c r="E156" s="141"/>
      <c r="F156" s="141"/>
      <c r="G156" s="141"/>
      <c r="H156" s="141"/>
      <c r="I156" s="141"/>
      <c r="J156" s="141"/>
      <c r="K156" s="141"/>
      <c r="L156" s="141"/>
      <c r="M156" s="141"/>
      <c r="N156" s="141"/>
      <c r="O156" s="227"/>
      <c r="P156" s="227"/>
      <c r="Q156" s="144"/>
      <c r="R156" s="144"/>
      <c r="S156" s="144"/>
      <c r="T156" s="144"/>
      <c r="U156" s="144"/>
      <c r="V156" s="144"/>
      <c r="W156" s="144"/>
      <c r="X156" s="144"/>
      <c r="Y156" s="144"/>
    </row>
    <row r="157" spans="2:25" s="285" customFormat="1" ht="18" customHeight="1">
      <c r="B157" s="167"/>
      <c r="C157" s="167"/>
      <c r="D157" s="167"/>
      <c r="E157" s="167"/>
      <c r="F157" s="167"/>
      <c r="G157" s="167"/>
      <c r="H157" s="167"/>
      <c r="I157" s="167"/>
      <c r="J157" s="167"/>
      <c r="K157" s="167"/>
      <c r="L157" s="167"/>
      <c r="M157" s="167"/>
      <c r="N157" s="167"/>
      <c r="O157" s="232"/>
      <c r="P157" s="232"/>
      <c r="Q157" s="167"/>
      <c r="R157" s="167"/>
      <c r="S157" s="612" t="s">
        <v>284</v>
      </c>
      <c r="T157" s="144"/>
      <c r="U157" s="144"/>
      <c r="V157" s="144"/>
      <c r="W157" s="144"/>
      <c r="X157" s="144"/>
      <c r="Y157" s="144"/>
    </row>
    <row r="158" spans="2:25" s="285" customFormat="1" ht="14.25" customHeight="1">
      <c r="B158" s="144" t="s">
        <v>76</v>
      </c>
      <c r="C158" s="144"/>
      <c r="D158" s="144"/>
      <c r="E158" s="144"/>
      <c r="F158" s="144"/>
      <c r="G158" s="144"/>
      <c r="H158" s="144"/>
      <c r="I158" s="144"/>
      <c r="J158" s="144"/>
      <c r="K158" s="144"/>
      <c r="L158" s="144"/>
      <c r="M158" s="144"/>
      <c r="N158" s="144"/>
      <c r="O158" s="227"/>
      <c r="P158" s="227"/>
      <c r="Q158" s="144"/>
      <c r="R158" s="158"/>
      <c r="S158" s="613">
        <v>2</v>
      </c>
      <c r="T158" s="144"/>
      <c r="U158" s="144"/>
      <c r="V158" s="144"/>
      <c r="W158" s="144"/>
      <c r="X158" s="144"/>
      <c r="Y158" s="144"/>
    </row>
    <row r="159" spans="2:25" s="285" customFormat="1" ht="14.25" customHeight="1">
      <c r="B159" s="144" t="s">
        <v>416</v>
      </c>
      <c r="C159" s="144"/>
      <c r="D159" s="144"/>
      <c r="E159" s="144"/>
      <c r="F159" s="144"/>
      <c r="G159" s="144"/>
      <c r="H159" s="144"/>
      <c r="I159" s="144"/>
      <c r="J159" s="144"/>
      <c r="K159" s="144"/>
      <c r="L159" s="144"/>
      <c r="M159" s="144"/>
      <c r="N159" s="144"/>
      <c r="O159" s="227"/>
      <c r="P159" s="227"/>
      <c r="Q159" s="144"/>
      <c r="R159" s="158"/>
      <c r="S159" s="613">
        <v>5.5</v>
      </c>
      <c r="T159" s="144"/>
      <c r="U159" s="144"/>
      <c r="V159" s="144"/>
      <c r="W159" s="144"/>
      <c r="X159" s="144"/>
      <c r="Y159" s="144"/>
    </row>
    <row r="160" spans="2:25" s="285" customFormat="1" ht="14.25" customHeight="1">
      <c r="B160" s="144" t="s">
        <v>417</v>
      </c>
      <c r="C160" s="144"/>
      <c r="D160" s="144"/>
      <c r="E160" s="144"/>
      <c r="F160" s="144"/>
      <c r="G160" s="144"/>
      <c r="H160" s="144"/>
      <c r="I160" s="144"/>
      <c r="J160" s="144"/>
      <c r="K160" s="144"/>
      <c r="L160" s="144"/>
      <c r="M160" s="144"/>
      <c r="N160" s="144"/>
      <c r="O160" s="227"/>
      <c r="P160" s="227"/>
      <c r="Q160" s="144"/>
      <c r="R160" s="158"/>
      <c r="S160" s="613"/>
      <c r="T160" s="144"/>
      <c r="U160" s="144"/>
      <c r="V160" s="144"/>
      <c r="W160" s="144"/>
      <c r="X160" s="144"/>
      <c r="Y160" s="144"/>
    </row>
    <row r="161" spans="2:25" s="285" customFormat="1" ht="14.25" customHeight="1">
      <c r="B161" s="164" t="s">
        <v>385</v>
      </c>
      <c r="C161" s="144"/>
      <c r="D161" s="144"/>
      <c r="E161" s="144"/>
      <c r="F161" s="144"/>
      <c r="G161" s="144"/>
      <c r="H161" s="144"/>
      <c r="I161" s="144"/>
      <c r="J161" s="144"/>
      <c r="K161" s="144"/>
      <c r="L161" s="144"/>
      <c r="M161" s="144"/>
      <c r="N161" s="144"/>
      <c r="O161" s="227"/>
      <c r="P161" s="227"/>
      <c r="Q161" s="144"/>
      <c r="R161" s="158"/>
      <c r="S161" s="613">
        <v>18</v>
      </c>
      <c r="T161" s="144"/>
      <c r="U161" s="144"/>
      <c r="V161" s="144"/>
      <c r="W161" s="144"/>
      <c r="X161" s="144"/>
      <c r="Y161" s="144"/>
    </row>
    <row r="162" spans="2:25" s="285" customFormat="1" ht="14.25" customHeight="1">
      <c r="B162" s="164" t="s">
        <v>386</v>
      </c>
      <c r="C162" s="144"/>
      <c r="D162" s="144"/>
      <c r="E162" s="144"/>
      <c r="F162" s="144"/>
      <c r="G162" s="144"/>
      <c r="H162" s="144"/>
      <c r="I162" s="144"/>
      <c r="J162" s="144"/>
      <c r="K162" s="144"/>
      <c r="L162" s="144"/>
      <c r="M162" s="144"/>
      <c r="N162" s="144"/>
      <c r="O162" s="227"/>
      <c r="P162" s="227"/>
      <c r="Q162" s="144"/>
      <c r="R162" s="158"/>
      <c r="S162" s="613">
        <v>16</v>
      </c>
      <c r="T162" s="144"/>
      <c r="U162" s="144"/>
      <c r="V162" s="144"/>
      <c r="W162" s="144"/>
      <c r="X162" s="144"/>
      <c r="Y162" s="144"/>
    </row>
    <row r="163" spans="2:25" s="285" customFormat="1" ht="14.25" customHeight="1">
      <c r="B163" s="167" t="s">
        <v>5</v>
      </c>
      <c r="C163" s="167"/>
      <c r="D163" s="167"/>
      <c r="E163" s="167"/>
      <c r="F163" s="167"/>
      <c r="G163" s="167"/>
      <c r="H163" s="167"/>
      <c r="I163" s="167"/>
      <c r="J163" s="167"/>
      <c r="K163" s="167"/>
      <c r="L163" s="167"/>
      <c r="M163" s="167"/>
      <c r="N163" s="167"/>
      <c r="O163" s="232"/>
      <c r="P163" s="232"/>
      <c r="Q163" s="167"/>
      <c r="R163" s="169"/>
      <c r="S163" s="614">
        <v>15</v>
      </c>
      <c r="T163" s="144"/>
      <c r="U163" s="144"/>
      <c r="V163" s="144"/>
      <c r="W163" s="144"/>
      <c r="X163" s="144"/>
      <c r="Y163" s="144"/>
    </row>
    <row r="164" spans="2:25" s="285" customFormat="1" ht="14.25" customHeight="1">
      <c r="B164" s="141"/>
      <c r="C164" s="141"/>
      <c r="D164" s="141"/>
      <c r="E164" s="141"/>
      <c r="F164" s="141"/>
      <c r="G164" s="141"/>
      <c r="H164" s="141"/>
      <c r="I164" s="141"/>
      <c r="J164" s="141"/>
      <c r="K164" s="141"/>
      <c r="L164" s="141"/>
      <c r="M164" s="141"/>
      <c r="N164" s="141"/>
      <c r="O164" s="227"/>
      <c r="P164" s="227"/>
      <c r="Q164" s="144"/>
      <c r="R164" s="144"/>
      <c r="S164" s="144"/>
      <c r="T164" s="144"/>
      <c r="U164" s="144"/>
      <c r="V164" s="144"/>
      <c r="W164" s="144"/>
      <c r="X164" s="144"/>
      <c r="Y164" s="144"/>
    </row>
    <row r="165" spans="2:25" s="285" customFormat="1" ht="14.25" customHeight="1">
      <c r="B165" s="144"/>
      <c r="C165" s="227"/>
      <c r="D165" s="227"/>
      <c r="E165" s="227"/>
      <c r="F165" s="227"/>
      <c r="G165" s="227"/>
      <c r="H165" s="227"/>
      <c r="I165" s="227"/>
      <c r="J165" s="227"/>
      <c r="K165" s="227"/>
      <c r="L165" s="227"/>
      <c r="M165" s="227"/>
      <c r="N165" s="227"/>
      <c r="O165" s="227"/>
      <c r="P165" s="227"/>
      <c r="Q165" s="144"/>
      <c r="R165" s="144"/>
      <c r="S165" s="144"/>
      <c r="T165" s="144"/>
      <c r="U165" s="144"/>
      <c r="V165" s="144"/>
      <c r="W165" s="144"/>
      <c r="X165" s="144"/>
      <c r="Y165" s="144"/>
    </row>
    <row r="166" spans="2:25" s="285" customFormat="1" ht="17.25">
      <c r="B166" s="156" t="s">
        <v>522</v>
      </c>
      <c r="C166" s="227"/>
      <c r="D166" s="227"/>
      <c r="E166" s="227"/>
      <c r="F166" s="227"/>
      <c r="G166" s="227"/>
      <c r="H166" s="227"/>
      <c r="I166" s="227"/>
      <c r="J166" s="227"/>
      <c r="K166" s="227"/>
      <c r="L166" s="227"/>
      <c r="M166" s="227"/>
      <c r="N166" s="227"/>
      <c r="O166" s="227"/>
      <c r="P166" s="227"/>
      <c r="Q166" s="144"/>
      <c r="R166" s="144"/>
      <c r="S166" s="144"/>
      <c r="T166" s="144"/>
      <c r="U166" s="144"/>
      <c r="V166" s="144"/>
      <c r="W166" s="144"/>
      <c r="X166" s="144"/>
      <c r="Y166" s="144"/>
    </row>
    <row r="167" spans="2:25" s="285" customFormat="1" ht="6" customHeight="1">
      <c r="B167" s="144"/>
      <c r="C167" s="227"/>
      <c r="D167" s="227"/>
      <c r="E167" s="227"/>
      <c r="F167" s="227"/>
      <c r="G167" s="227"/>
      <c r="H167" s="227"/>
      <c r="I167" s="227"/>
      <c r="J167" s="227"/>
      <c r="K167" s="227"/>
      <c r="L167" s="227"/>
      <c r="M167" s="227"/>
      <c r="N167" s="227"/>
      <c r="O167" s="227"/>
      <c r="P167" s="227"/>
      <c r="Q167" s="144"/>
      <c r="R167" s="144"/>
      <c r="S167" s="144"/>
      <c r="T167" s="144"/>
      <c r="U167" s="144"/>
      <c r="V167" s="144"/>
      <c r="W167" s="144"/>
      <c r="X167" s="144"/>
      <c r="Y167" s="144"/>
    </row>
    <row r="168" spans="2:25" s="285" customFormat="1" ht="17.25">
      <c r="B168" s="144" t="s">
        <v>741</v>
      </c>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row>
    <row r="169" spans="2:25" s="285" customFormat="1" ht="15.75" customHeight="1">
      <c r="B169" s="144"/>
      <c r="C169" s="144"/>
      <c r="D169" s="144"/>
      <c r="E169" s="144"/>
      <c r="F169" s="144"/>
      <c r="G169" s="144"/>
      <c r="H169" s="144"/>
      <c r="I169" s="144"/>
      <c r="J169" s="144"/>
      <c r="K169" s="144"/>
      <c r="L169" s="144"/>
      <c r="M169" s="144"/>
      <c r="N169" s="144"/>
      <c r="O169" s="227"/>
      <c r="P169" s="227"/>
      <c r="Q169" s="144"/>
      <c r="R169" s="144"/>
      <c r="S169" s="144"/>
      <c r="T169" s="144"/>
      <c r="U169" s="144"/>
      <c r="V169" s="144"/>
      <c r="W169" s="144"/>
      <c r="X169" s="144"/>
      <c r="Y169" s="144"/>
    </row>
    <row r="170" spans="2:25" s="285" customFormat="1" ht="35.25" customHeight="1">
      <c r="B170" s="1024" t="s">
        <v>313</v>
      </c>
      <c r="C170" s="1024"/>
      <c r="D170" s="1024"/>
      <c r="E170" s="1024"/>
      <c r="F170" s="1024"/>
      <c r="G170" s="1024"/>
      <c r="H170" s="1024"/>
      <c r="I170" s="1024"/>
      <c r="J170" s="1024"/>
      <c r="K170" s="1024"/>
      <c r="L170" s="1024"/>
      <c r="M170" s="1024"/>
      <c r="N170" s="1024"/>
      <c r="O170" s="1024"/>
      <c r="P170" s="1024"/>
      <c r="Q170" s="1024"/>
      <c r="R170" s="1024"/>
      <c r="S170" s="1024"/>
      <c r="T170" s="1024"/>
      <c r="U170" s="1024"/>
      <c r="V170" s="1024"/>
      <c r="W170" s="1024"/>
      <c r="X170" s="1024"/>
      <c r="Y170" s="1024"/>
    </row>
    <row r="171" spans="2:25" s="285" customFormat="1" ht="66.75" customHeight="1">
      <c r="B171" s="1024" t="s">
        <v>773</v>
      </c>
      <c r="C171" s="1024"/>
      <c r="D171" s="1024"/>
      <c r="E171" s="1024"/>
      <c r="F171" s="1024"/>
      <c r="G171" s="1024"/>
      <c r="H171" s="1024"/>
      <c r="I171" s="1024"/>
      <c r="J171" s="1024"/>
      <c r="K171" s="1024"/>
      <c r="L171" s="1024"/>
      <c r="M171" s="1024"/>
      <c r="N171" s="1024"/>
      <c r="O171" s="1024"/>
      <c r="P171" s="1024"/>
      <c r="Q171" s="1024"/>
      <c r="R171" s="1024"/>
      <c r="S171" s="1024"/>
      <c r="T171" s="1024"/>
      <c r="U171" s="1024"/>
      <c r="V171" s="1024"/>
      <c r="W171" s="1024"/>
      <c r="X171" s="1024"/>
      <c r="Y171" s="1024"/>
    </row>
    <row r="172" spans="2:25" s="823" customFormat="1" ht="15" customHeight="1">
      <c r="B172" s="144"/>
      <c r="C172" s="144"/>
      <c r="D172" s="144"/>
      <c r="E172" s="144"/>
      <c r="F172" s="144"/>
      <c r="G172" s="144"/>
      <c r="H172" s="144"/>
      <c r="I172" s="144"/>
      <c r="J172" s="144"/>
      <c r="K172" s="144"/>
      <c r="L172" s="144"/>
      <c r="M172" s="144"/>
      <c r="N172" s="144"/>
      <c r="O172" s="130"/>
      <c r="P172" s="130"/>
      <c r="Q172" s="130"/>
      <c r="R172" s="130"/>
      <c r="S172" s="130"/>
      <c r="T172" s="130"/>
      <c r="U172" s="130"/>
      <c r="V172" s="130"/>
      <c r="W172" s="130"/>
      <c r="X172" s="130"/>
      <c r="Y172" s="130"/>
    </row>
    <row r="173" spans="2:25" s="823" customFormat="1" ht="21" customHeight="1">
      <c r="B173" s="156" t="s">
        <v>506</v>
      </c>
      <c r="C173" s="144"/>
      <c r="D173" s="144"/>
      <c r="E173" s="144"/>
      <c r="F173" s="144"/>
      <c r="G173" s="144"/>
      <c r="H173" s="144"/>
      <c r="I173" s="144"/>
      <c r="J173" s="144"/>
      <c r="K173" s="144"/>
      <c r="L173" s="144"/>
      <c r="M173" s="144"/>
      <c r="N173" s="144"/>
      <c r="O173" s="130"/>
      <c r="P173" s="130"/>
      <c r="Q173" s="130"/>
      <c r="R173" s="130"/>
      <c r="S173" s="130"/>
      <c r="T173" s="130"/>
      <c r="U173" s="130"/>
      <c r="V173" s="130"/>
      <c r="W173" s="130"/>
      <c r="X173" s="130"/>
      <c r="Y173" s="130"/>
    </row>
    <row r="174" spans="2:25" s="823" customFormat="1" ht="33" customHeight="1">
      <c r="B174" s="1024" t="s">
        <v>764</v>
      </c>
      <c r="C174" s="1024"/>
      <c r="D174" s="1024"/>
      <c r="E174" s="1024"/>
      <c r="F174" s="1024"/>
      <c r="G174" s="1024"/>
      <c r="H174" s="1024"/>
      <c r="I174" s="1024"/>
      <c r="J174" s="1024"/>
      <c r="K174" s="1024"/>
      <c r="L174" s="1024"/>
      <c r="M174" s="1024"/>
      <c r="N174" s="1024"/>
      <c r="O174" s="1024"/>
      <c r="P174" s="1024"/>
      <c r="Q174" s="1024"/>
      <c r="R174" s="1024"/>
      <c r="S174" s="1024"/>
      <c r="T174" s="1024"/>
      <c r="U174" s="1024"/>
      <c r="V174" s="1024"/>
      <c r="W174" s="1024"/>
      <c r="X174" s="1024"/>
      <c r="Y174" s="1024"/>
    </row>
    <row r="175" spans="2:25" ht="24" customHeight="1">
      <c r="B175" s="144" t="s">
        <v>201</v>
      </c>
      <c r="C175" s="144"/>
      <c r="D175" s="144"/>
      <c r="E175" s="144"/>
      <c r="F175" s="144"/>
      <c r="G175" s="144"/>
      <c r="H175" s="144"/>
      <c r="I175" s="144"/>
      <c r="J175" s="144"/>
      <c r="K175" s="144"/>
      <c r="L175" s="144"/>
      <c r="M175" s="144"/>
      <c r="N175" s="144"/>
      <c r="O175" s="218"/>
      <c r="P175" s="218"/>
      <c r="Q175" s="218"/>
      <c r="R175" s="218"/>
      <c r="S175" s="218"/>
      <c r="T175" s="218"/>
      <c r="U175" s="218"/>
      <c r="V175" s="218"/>
      <c r="W175" s="218"/>
      <c r="X175" s="218"/>
      <c r="Y175" s="218"/>
    </row>
    <row r="176" spans="2:25" ht="17.25" customHeight="1">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row>
    <row r="177" spans="2:25" ht="54.75" customHeight="1">
      <c r="B177" s="1024" t="s">
        <v>192</v>
      </c>
      <c r="C177" s="1024"/>
      <c r="D177" s="1024"/>
      <c r="E177" s="1024"/>
      <c r="F177" s="1024"/>
      <c r="G177" s="1024"/>
      <c r="H177" s="1024"/>
      <c r="I177" s="1024"/>
      <c r="J177" s="1024"/>
      <c r="K177" s="1024"/>
      <c r="L177" s="1024"/>
      <c r="M177" s="1024"/>
      <c r="N177" s="1024"/>
      <c r="O177" s="1024"/>
      <c r="P177" s="1024"/>
      <c r="Q177" s="1024"/>
      <c r="R177" s="1024"/>
      <c r="S177" s="1024"/>
      <c r="T177" s="1024"/>
      <c r="U177" s="1024"/>
      <c r="V177" s="1024"/>
      <c r="W177" s="1024"/>
      <c r="X177" s="1024"/>
      <c r="Y177" s="1024"/>
    </row>
    <row r="178" spans="2:25" ht="24" customHeight="1">
      <c r="B178" s="140"/>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row>
    <row r="179" spans="1:25" ht="21" customHeight="1">
      <c r="A179" s="803" t="s">
        <v>428</v>
      </c>
      <c r="B179" s="807" t="s">
        <v>429</v>
      </c>
      <c r="C179" s="130"/>
      <c r="D179" s="583"/>
      <c r="E179" s="583"/>
      <c r="F179" s="583"/>
      <c r="G179" s="583"/>
      <c r="H179" s="583"/>
      <c r="I179" s="583"/>
      <c r="J179" s="130"/>
      <c r="K179" s="130"/>
      <c r="L179" s="130"/>
      <c r="M179" s="130"/>
      <c r="N179" s="130"/>
      <c r="O179" s="130"/>
      <c r="P179" s="130"/>
      <c r="Q179" s="130"/>
      <c r="R179" s="130"/>
      <c r="S179" s="130"/>
      <c r="T179" s="130"/>
      <c r="U179" s="130"/>
      <c r="V179" s="130"/>
      <c r="W179" s="130"/>
      <c r="X179" s="130"/>
      <c r="Y179" s="130"/>
    </row>
    <row r="180" spans="2:25" ht="15" customHeight="1">
      <c r="B180" s="808"/>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row>
    <row r="181" spans="2:25" ht="59.25" customHeight="1">
      <c r="B181" s="1023" t="s">
        <v>745</v>
      </c>
      <c r="C181" s="1024"/>
      <c r="D181" s="1024"/>
      <c r="E181" s="1024"/>
      <c r="F181" s="1024"/>
      <c r="G181" s="1024"/>
      <c r="H181" s="1024"/>
      <c r="I181" s="1024"/>
      <c r="J181" s="1024"/>
      <c r="K181" s="1024"/>
      <c r="L181" s="1024"/>
      <c r="M181" s="1024"/>
      <c r="N181" s="1024"/>
      <c r="O181" s="1024"/>
      <c r="P181" s="1024"/>
      <c r="Q181" s="1024"/>
      <c r="R181" s="1024"/>
      <c r="S181" s="1024"/>
      <c r="T181" s="1024"/>
      <c r="U181" s="1024"/>
      <c r="V181" s="1024"/>
      <c r="W181" s="1024"/>
      <c r="X181" s="1024"/>
      <c r="Y181" s="1024"/>
    </row>
    <row r="182" spans="2:25" ht="15.75" customHeight="1">
      <c r="B182" s="130"/>
      <c r="C182" s="297"/>
      <c r="D182" s="297"/>
      <c r="E182" s="297"/>
      <c r="F182" s="297"/>
      <c r="G182" s="297"/>
      <c r="H182" s="297"/>
      <c r="I182" s="297"/>
      <c r="J182" s="297"/>
      <c r="K182" s="297"/>
      <c r="L182" s="297"/>
      <c r="M182" s="297"/>
      <c r="N182" s="297"/>
      <c r="O182" s="297"/>
      <c r="P182" s="297"/>
      <c r="Q182" s="297"/>
      <c r="R182" s="297"/>
      <c r="S182" s="297"/>
      <c r="T182" s="297"/>
      <c r="U182" s="297"/>
      <c r="V182" s="297"/>
      <c r="W182" s="297"/>
      <c r="X182" s="297"/>
      <c r="Y182" s="297"/>
    </row>
    <row r="183" spans="2:25" ht="21.75" customHeight="1">
      <c r="B183" s="130" t="s">
        <v>430</v>
      </c>
      <c r="C183" s="297"/>
      <c r="D183" s="297"/>
      <c r="E183" s="297"/>
      <c r="F183" s="297"/>
      <c r="G183" s="297"/>
      <c r="H183" s="297"/>
      <c r="I183" s="297"/>
      <c r="J183" s="297"/>
      <c r="K183" s="297"/>
      <c r="L183" s="297"/>
      <c r="M183" s="297"/>
      <c r="N183" s="297"/>
      <c r="O183" s="297"/>
      <c r="P183" s="297"/>
      <c r="Q183" s="297"/>
      <c r="R183" s="297"/>
      <c r="S183" s="297"/>
      <c r="T183" s="297"/>
      <c r="U183" s="297"/>
      <c r="V183" s="297"/>
      <c r="W183" s="297"/>
      <c r="X183" s="297"/>
      <c r="Y183" s="297"/>
    </row>
    <row r="184" spans="2:25" ht="78" customHeight="1">
      <c r="B184" s="297"/>
      <c r="C184" s="615"/>
      <c r="D184" s="615"/>
      <c r="E184" s="615"/>
      <c r="F184" s="615"/>
      <c r="G184" s="615"/>
      <c r="H184" s="615"/>
      <c r="I184" s="615"/>
      <c r="J184" s="615"/>
      <c r="K184" s="615"/>
      <c r="L184" s="615"/>
      <c r="M184" s="615"/>
      <c r="N184" s="615"/>
      <c r="O184" s="615"/>
      <c r="P184" s="615"/>
      <c r="Q184" s="615"/>
      <c r="R184" s="615"/>
      <c r="S184" s="1025" t="s">
        <v>431</v>
      </c>
      <c r="T184" s="1025"/>
      <c r="U184" s="1026"/>
      <c r="V184" s="198"/>
      <c r="W184" s="824"/>
      <c r="X184" s="616"/>
      <c r="Y184" s="615"/>
    </row>
    <row r="185" spans="2:25" ht="9" customHeight="1">
      <c r="B185" s="296"/>
      <c r="C185" s="825"/>
      <c r="D185" s="826"/>
      <c r="E185" s="826"/>
      <c r="F185" s="826"/>
      <c r="G185" s="826"/>
      <c r="H185" s="826"/>
      <c r="I185" s="826"/>
      <c r="J185" s="826"/>
      <c r="K185" s="826"/>
      <c r="L185" s="826"/>
      <c r="M185" s="826"/>
      <c r="N185" s="826"/>
      <c r="O185" s="826"/>
      <c r="P185" s="826"/>
      <c r="Q185" s="826"/>
      <c r="R185" s="826"/>
      <c r="S185" s="826"/>
      <c r="T185" s="826"/>
      <c r="U185" s="826"/>
      <c r="V185" s="826"/>
      <c r="W185" s="616"/>
      <c r="X185" s="616"/>
      <c r="Y185" s="616"/>
    </row>
    <row r="186" spans="2:25" ht="17.25">
      <c r="B186" s="134" t="s">
        <v>424</v>
      </c>
      <c r="C186" s="140"/>
      <c r="D186" s="615"/>
      <c r="E186" s="615"/>
      <c r="F186" s="615"/>
      <c r="G186" s="615"/>
      <c r="H186" s="615"/>
      <c r="I186" s="615"/>
      <c r="J186" s="615"/>
      <c r="K186" s="615"/>
      <c r="L186" s="615"/>
      <c r="M186" s="615"/>
      <c r="N186" s="615"/>
      <c r="O186" s="615"/>
      <c r="P186" s="615"/>
      <c r="Q186" s="615"/>
      <c r="R186" s="615"/>
      <c r="S186" s="130"/>
      <c r="T186" s="615"/>
      <c r="U186" s="158" t="s">
        <v>738</v>
      </c>
      <c r="V186" s="615"/>
      <c r="W186" s="616"/>
      <c r="X186" s="616"/>
      <c r="Y186" s="616"/>
    </row>
    <row r="187" spans="2:25" ht="19.5" customHeight="1">
      <c r="B187" s="134" t="s">
        <v>324</v>
      </c>
      <c r="C187" s="297"/>
      <c r="D187" s="615"/>
      <c r="E187" s="615"/>
      <c r="F187" s="615"/>
      <c r="G187" s="615"/>
      <c r="H187" s="615"/>
      <c r="I187" s="615"/>
      <c r="J187" s="615"/>
      <c r="K187" s="615"/>
      <c r="L187" s="615"/>
      <c r="M187" s="615"/>
      <c r="N187" s="615"/>
      <c r="O187" s="615"/>
      <c r="P187" s="615"/>
      <c r="Q187" s="615"/>
      <c r="R187" s="615"/>
      <c r="S187" s="130"/>
      <c r="T187" s="615"/>
      <c r="U187" s="158" t="s">
        <v>739</v>
      </c>
      <c r="V187" s="615"/>
      <c r="W187" s="616"/>
      <c r="X187" s="616"/>
      <c r="Y187" s="616"/>
    </row>
    <row r="188" spans="2:25" ht="17.25">
      <c r="B188" s="298" t="s">
        <v>506</v>
      </c>
      <c r="C188" s="827"/>
      <c r="D188" s="617"/>
      <c r="E188" s="617"/>
      <c r="F188" s="617"/>
      <c r="G188" s="617"/>
      <c r="H188" s="617"/>
      <c r="I188" s="617"/>
      <c r="J188" s="617"/>
      <c r="K188" s="617"/>
      <c r="L188" s="617"/>
      <c r="M188" s="617"/>
      <c r="N188" s="617"/>
      <c r="O188" s="617"/>
      <c r="P188" s="617"/>
      <c r="Q188" s="617"/>
      <c r="R188" s="617"/>
      <c r="S188" s="828"/>
      <c r="T188" s="617"/>
      <c r="U188" s="169" t="s">
        <v>740</v>
      </c>
      <c r="V188" s="617"/>
      <c r="W188" s="616"/>
      <c r="X188" s="616"/>
      <c r="Y188" s="616"/>
    </row>
    <row r="189" spans="1:25" ht="24" customHeight="1">
      <c r="A189" s="494"/>
      <c r="B189" s="145"/>
      <c r="C189" s="144"/>
      <c r="D189" s="144"/>
      <c r="E189" s="144"/>
      <c r="F189" s="144"/>
      <c r="G189" s="144"/>
      <c r="H189" s="144"/>
      <c r="I189" s="144"/>
      <c r="J189" s="144"/>
      <c r="K189" s="144"/>
      <c r="L189" s="144"/>
      <c r="M189" s="144"/>
      <c r="N189" s="144"/>
      <c r="O189" s="616"/>
      <c r="P189" s="616"/>
      <c r="Q189" s="616"/>
      <c r="R189" s="616"/>
      <c r="S189" s="829"/>
      <c r="T189" s="616"/>
      <c r="U189" s="172"/>
      <c r="V189" s="616"/>
      <c r="W189" s="616"/>
      <c r="X189" s="616"/>
      <c r="Y189" s="616"/>
    </row>
    <row r="190" spans="1:25" ht="16.5" customHeight="1">
      <c r="A190" s="803" t="s">
        <v>744</v>
      </c>
      <c r="B190" s="830" t="s">
        <v>602</v>
      </c>
      <c r="C190" s="144"/>
      <c r="D190" s="144"/>
      <c r="E190" s="144"/>
      <c r="F190" s="144"/>
      <c r="G190" s="144"/>
      <c r="H190" s="144"/>
      <c r="I190" s="144"/>
      <c r="J190" s="144"/>
      <c r="K190" s="144"/>
      <c r="L190" s="144"/>
      <c r="M190" s="144"/>
      <c r="N190" s="144"/>
      <c r="O190" s="616"/>
      <c r="P190" s="616"/>
      <c r="Q190" s="616"/>
      <c r="R190" s="616"/>
      <c r="S190" s="829"/>
      <c r="T190" s="616"/>
      <c r="U190" s="172"/>
      <c r="V190" s="616"/>
      <c r="W190" s="616"/>
      <c r="X190" s="616"/>
      <c r="Y190" s="616"/>
    </row>
    <row r="191" spans="1:25" ht="16.5" customHeight="1">
      <c r="A191" s="494"/>
      <c r="B191" s="618"/>
      <c r="C191" s="170"/>
      <c r="D191" s="170"/>
      <c r="E191" s="170"/>
      <c r="F191" s="170"/>
      <c r="G191" s="170"/>
      <c r="H191" s="170"/>
      <c r="I191" s="170"/>
      <c r="J191" s="170"/>
      <c r="K191" s="170"/>
      <c r="L191" s="170"/>
      <c r="M191" s="170"/>
      <c r="N191" s="170"/>
      <c r="O191" s="616"/>
      <c r="P191" s="616"/>
      <c r="Q191" s="616"/>
      <c r="R191" s="616"/>
      <c r="S191" s="831"/>
      <c r="T191" s="616"/>
      <c r="U191" s="832"/>
      <c r="V191" s="494"/>
      <c r="W191" s="832"/>
      <c r="X191" s="616"/>
      <c r="Y191" s="616"/>
    </row>
    <row r="192" spans="1:25" ht="78">
      <c r="A192" s="494"/>
      <c r="C192" s="619"/>
      <c r="D192" s="619"/>
      <c r="E192" s="619"/>
      <c r="F192" s="619"/>
      <c r="G192" s="829"/>
      <c r="H192" s="829"/>
      <c r="I192" s="829"/>
      <c r="J192" s="829"/>
      <c r="K192" s="1086" t="s">
        <v>604</v>
      </c>
      <c r="L192" s="1086"/>
      <c r="M192" s="1086"/>
      <c r="N192" s="620"/>
      <c r="O192" s="621" t="s">
        <v>605</v>
      </c>
      <c r="P192" s="621"/>
      <c r="Q192" s="622" t="s">
        <v>606</v>
      </c>
      <c r="R192" s="622"/>
      <c r="S192" s="623" t="s">
        <v>314</v>
      </c>
      <c r="T192" s="623"/>
      <c r="U192" s="1087" t="s">
        <v>607</v>
      </c>
      <c r="V192" s="1087"/>
      <c r="W192" s="1087"/>
      <c r="X192" s="130"/>
      <c r="Y192" s="130"/>
    </row>
    <row r="193" spans="1:25" ht="16.5" customHeight="1">
      <c r="A193" s="494"/>
      <c r="B193" s="149"/>
      <c r="C193" s="624"/>
      <c r="D193" s="624"/>
      <c r="E193" s="624"/>
      <c r="F193" s="624"/>
      <c r="G193" s="829"/>
      <c r="H193" s="829"/>
      <c r="I193" s="829"/>
      <c r="J193" s="829"/>
      <c r="K193" s="625" t="s">
        <v>58</v>
      </c>
      <c r="L193" s="625"/>
      <c r="M193" s="625" t="s">
        <v>59</v>
      </c>
      <c r="N193" s="625"/>
      <c r="O193" s="626" t="s">
        <v>608</v>
      </c>
      <c r="P193" s="626"/>
      <c r="Q193" s="627" t="s">
        <v>609</v>
      </c>
      <c r="R193" s="627"/>
      <c r="S193" s="627" t="s">
        <v>610</v>
      </c>
      <c r="T193" s="627"/>
      <c r="U193" s="628" t="s">
        <v>608</v>
      </c>
      <c r="V193" s="628"/>
      <c r="W193" s="628" t="s">
        <v>609</v>
      </c>
      <c r="X193" s="130"/>
      <c r="Y193" s="130"/>
    </row>
    <row r="194" spans="1:25" ht="16.5" customHeight="1">
      <c r="A194" s="494"/>
      <c r="B194" s="629" t="s">
        <v>350</v>
      </c>
      <c r="C194" s="153"/>
      <c r="D194" s="153"/>
      <c r="E194" s="153"/>
      <c r="F194" s="153"/>
      <c r="G194" s="828"/>
      <c r="H194" s="828"/>
      <c r="I194" s="828"/>
      <c r="J194" s="828"/>
      <c r="K194" s="154" t="s">
        <v>238</v>
      </c>
      <c r="L194" s="154"/>
      <c r="M194" s="154" t="s">
        <v>238</v>
      </c>
      <c r="N194" s="154"/>
      <c r="O194" s="154" t="s">
        <v>238</v>
      </c>
      <c r="P194" s="154"/>
      <c r="Q194" s="154" t="s">
        <v>238</v>
      </c>
      <c r="R194" s="154"/>
      <c r="S194" s="154" t="s">
        <v>238</v>
      </c>
      <c r="T194" s="154"/>
      <c r="U194" s="154" t="s">
        <v>284</v>
      </c>
      <c r="V194" s="154"/>
      <c r="W194" s="154" t="s">
        <v>284</v>
      </c>
      <c r="X194" s="130"/>
      <c r="Y194" s="130"/>
    </row>
    <row r="195" spans="1:25" ht="16.5" customHeight="1">
      <c r="A195" s="494"/>
      <c r="B195" s="149" t="s">
        <v>613</v>
      </c>
      <c r="C195" s="619"/>
      <c r="D195" s="619"/>
      <c r="E195" s="619"/>
      <c r="F195" s="619"/>
      <c r="G195" s="829"/>
      <c r="H195" s="829"/>
      <c r="I195" s="829"/>
      <c r="J195" s="829"/>
      <c r="K195" s="229">
        <v>2441</v>
      </c>
      <c r="L195" s="229"/>
      <c r="M195" s="229">
        <v>119</v>
      </c>
      <c r="N195" s="229"/>
      <c r="O195" s="630">
        <v>363</v>
      </c>
      <c r="P195" s="630"/>
      <c r="Q195" s="229">
        <v>2905</v>
      </c>
      <c r="R195" s="229"/>
      <c r="S195" s="229">
        <v>108</v>
      </c>
      <c r="T195" s="229"/>
      <c r="U195" s="662">
        <v>30</v>
      </c>
      <c r="V195" s="631"/>
      <c r="W195" s="165">
        <v>3.7</v>
      </c>
      <c r="X195" s="130"/>
      <c r="Y195" s="130"/>
    </row>
    <row r="196" spans="1:25" ht="16.5" customHeight="1">
      <c r="A196" s="494"/>
      <c r="B196" s="134" t="s">
        <v>55</v>
      </c>
      <c r="C196" s="619"/>
      <c r="D196" s="619"/>
      <c r="E196" s="619"/>
      <c r="F196" s="619"/>
      <c r="G196" s="829"/>
      <c r="H196" s="829"/>
      <c r="I196" s="829"/>
      <c r="J196" s="829"/>
      <c r="K196" s="229">
        <v>3425</v>
      </c>
      <c r="L196" s="229"/>
      <c r="M196" s="229">
        <v>9</v>
      </c>
      <c r="N196" s="229"/>
      <c r="O196" s="229">
        <v>352</v>
      </c>
      <c r="P196" s="229"/>
      <c r="Q196" s="229">
        <v>3490</v>
      </c>
      <c r="R196" s="229"/>
      <c r="S196" s="229">
        <v>144</v>
      </c>
      <c r="T196" s="229"/>
      <c r="U196" s="662">
        <v>41</v>
      </c>
      <c r="V196" s="631"/>
      <c r="W196" s="165">
        <v>4.1</v>
      </c>
      <c r="X196" s="130"/>
      <c r="Y196" s="130"/>
    </row>
    <row r="197" spans="1:25" ht="16.5" customHeight="1">
      <c r="A197" s="494"/>
      <c r="B197" s="619" t="s">
        <v>410</v>
      </c>
      <c r="C197" s="619"/>
      <c r="D197" s="619"/>
      <c r="E197" s="619"/>
      <c r="F197" s="619"/>
      <c r="G197" s="829"/>
      <c r="H197" s="829"/>
      <c r="I197" s="829"/>
      <c r="J197" s="829"/>
      <c r="K197" s="632">
        <v>784</v>
      </c>
      <c r="L197" s="632"/>
      <c r="M197" s="632">
        <v>541</v>
      </c>
      <c r="N197" s="632"/>
      <c r="O197" s="632">
        <v>619</v>
      </c>
      <c r="P197" s="632"/>
      <c r="Q197" s="632">
        <v>3286</v>
      </c>
      <c r="R197" s="632"/>
      <c r="S197" s="632">
        <v>282</v>
      </c>
      <c r="T197" s="632"/>
      <c r="U197" s="663">
        <v>46</v>
      </c>
      <c r="V197" s="633"/>
      <c r="W197" s="165">
        <v>8.6</v>
      </c>
      <c r="X197" s="130"/>
      <c r="Y197" s="130"/>
    </row>
    <row r="198" spans="1:25" ht="16.5" customHeight="1" thickBot="1">
      <c r="A198" s="494"/>
      <c r="B198" s="634" t="s">
        <v>508</v>
      </c>
      <c r="C198" s="646"/>
      <c r="D198" s="646"/>
      <c r="E198" s="646"/>
      <c r="F198" s="646"/>
      <c r="G198" s="833"/>
      <c r="H198" s="833"/>
      <c r="I198" s="833"/>
      <c r="J198" s="833"/>
      <c r="K198" s="635">
        <f>SUM(K195:K196)+K197</f>
        <v>6650</v>
      </c>
      <c r="L198" s="635"/>
      <c r="M198" s="635">
        <f>SUM(M195:M196)+M197</f>
        <v>669</v>
      </c>
      <c r="N198" s="635"/>
      <c r="O198" s="636">
        <f>SUM(O195:O197)</f>
        <v>1334</v>
      </c>
      <c r="P198" s="636"/>
      <c r="Q198" s="635">
        <f>SUM(Q195:Q196)+Q197</f>
        <v>9681</v>
      </c>
      <c r="R198" s="635"/>
      <c r="S198" s="635">
        <f>SUM(S195:S196)+S197</f>
        <v>534</v>
      </c>
      <c r="T198" s="635"/>
      <c r="U198" s="664">
        <f>S198/O198*100</f>
        <v>40.02998500749625</v>
      </c>
      <c r="V198" s="637"/>
      <c r="W198" s="665">
        <f>S198/Q198*100</f>
        <v>5.5159590951348</v>
      </c>
      <c r="X198" s="130"/>
      <c r="Y198" s="130"/>
    </row>
    <row r="199" spans="1:25" ht="16.5" customHeight="1">
      <c r="A199" s="494"/>
      <c r="B199" s="228"/>
      <c r="C199" s="624"/>
      <c r="D199" s="624"/>
      <c r="E199" s="624"/>
      <c r="F199" s="624"/>
      <c r="G199" s="829"/>
      <c r="H199" s="829"/>
      <c r="I199" s="829"/>
      <c r="J199" s="829"/>
      <c r="K199" s="638"/>
      <c r="L199" s="638"/>
      <c r="M199" s="638"/>
      <c r="N199" s="638"/>
      <c r="O199" s="639"/>
      <c r="P199" s="639"/>
      <c r="Q199" s="639"/>
      <c r="R199" s="639"/>
      <c r="S199" s="639"/>
      <c r="T199" s="639"/>
      <c r="U199" s="639"/>
      <c r="V199" s="639"/>
      <c r="W199" s="639"/>
      <c r="X199" s="130"/>
      <c r="Y199" s="130"/>
    </row>
    <row r="200" spans="1:25" ht="97.5" customHeight="1">
      <c r="A200" s="494"/>
      <c r="C200" s="619"/>
      <c r="D200" s="619"/>
      <c r="E200" s="619"/>
      <c r="F200" s="619"/>
      <c r="G200" s="829"/>
      <c r="H200" s="829"/>
      <c r="I200" s="829"/>
      <c r="J200" s="829"/>
      <c r="K200" s="1027" t="s">
        <v>611</v>
      </c>
      <c r="L200" s="1027"/>
      <c r="M200" s="1027"/>
      <c r="N200" s="912"/>
      <c r="O200" s="913" t="s">
        <v>605</v>
      </c>
      <c r="P200" s="913"/>
      <c r="Q200" s="914" t="s">
        <v>606</v>
      </c>
      <c r="R200" s="914"/>
      <c r="S200" s="915" t="s">
        <v>314</v>
      </c>
      <c r="T200" s="915"/>
      <c r="U200" s="1028" t="s">
        <v>612</v>
      </c>
      <c r="V200" s="1028"/>
      <c r="W200" s="1028"/>
      <c r="X200" s="130"/>
      <c r="Y200" s="130"/>
    </row>
    <row r="201" spans="1:25" ht="16.5" customHeight="1">
      <c r="A201" s="494"/>
      <c r="B201" s="149"/>
      <c r="C201" s="619"/>
      <c r="D201" s="619"/>
      <c r="E201" s="619"/>
      <c r="F201" s="619"/>
      <c r="G201" s="829"/>
      <c r="H201" s="829"/>
      <c r="I201" s="829"/>
      <c r="J201" s="829"/>
      <c r="K201" s="916" t="s">
        <v>58</v>
      </c>
      <c r="L201" s="916"/>
      <c r="M201" s="916" t="s">
        <v>59</v>
      </c>
      <c r="N201" s="916"/>
      <c r="O201" s="917" t="s">
        <v>608</v>
      </c>
      <c r="P201" s="917"/>
      <c r="Q201" s="918" t="s">
        <v>609</v>
      </c>
      <c r="R201" s="918"/>
      <c r="S201" s="918" t="s">
        <v>610</v>
      </c>
      <c r="T201" s="918"/>
      <c r="U201" s="919" t="s">
        <v>608</v>
      </c>
      <c r="V201" s="919"/>
      <c r="W201" s="919" t="s">
        <v>609</v>
      </c>
      <c r="X201" s="130"/>
      <c r="Y201" s="130"/>
    </row>
    <row r="202" spans="1:25" ht="16.5" customHeight="1">
      <c r="A202" s="494"/>
      <c r="B202" s="153" t="s">
        <v>603</v>
      </c>
      <c r="C202" s="153"/>
      <c r="D202" s="153"/>
      <c r="E202" s="153"/>
      <c r="F202" s="153"/>
      <c r="G202" s="828"/>
      <c r="H202" s="828"/>
      <c r="I202" s="828"/>
      <c r="J202" s="828"/>
      <c r="K202" s="155" t="s">
        <v>238</v>
      </c>
      <c r="L202" s="155"/>
      <c r="M202" s="155" t="s">
        <v>238</v>
      </c>
      <c r="N202" s="155"/>
      <c r="O202" s="155" t="s">
        <v>238</v>
      </c>
      <c r="P202" s="155"/>
      <c r="Q202" s="155" t="s">
        <v>238</v>
      </c>
      <c r="R202" s="155"/>
      <c r="S202" s="155" t="s">
        <v>238</v>
      </c>
      <c r="T202" s="155"/>
      <c r="U202" s="155" t="s">
        <v>284</v>
      </c>
      <c r="V202" s="155"/>
      <c r="W202" s="155" t="s">
        <v>284</v>
      </c>
      <c r="X202" s="130"/>
      <c r="Y202" s="130"/>
    </row>
    <row r="203" spans="1:25" ht="16.5" customHeight="1">
      <c r="A203" s="494"/>
      <c r="B203" s="149" t="s">
        <v>613</v>
      </c>
      <c r="C203" s="619"/>
      <c r="D203" s="619"/>
      <c r="E203" s="619"/>
      <c r="F203" s="619"/>
      <c r="G203" s="829"/>
      <c r="H203" s="829"/>
      <c r="I203" s="829"/>
      <c r="J203" s="829"/>
      <c r="K203" s="227">
        <v>3890</v>
      </c>
      <c r="L203" s="227"/>
      <c r="M203" s="227">
        <v>95</v>
      </c>
      <c r="N203" s="227"/>
      <c r="O203" s="240">
        <v>484</v>
      </c>
      <c r="P203" s="240"/>
      <c r="Q203" s="227">
        <v>4224</v>
      </c>
      <c r="R203" s="227"/>
      <c r="S203" s="227">
        <v>138</v>
      </c>
      <c r="T203" s="227"/>
      <c r="U203" s="759">
        <f>S203/O203*100</f>
        <v>28.512396694214875</v>
      </c>
      <c r="V203" s="760"/>
      <c r="W203" s="166">
        <f>S203/Q203*100</f>
        <v>3.2670454545454546</v>
      </c>
      <c r="X203" s="130"/>
      <c r="Y203" s="130"/>
    </row>
    <row r="204" spans="1:25" ht="16.5" customHeight="1">
      <c r="A204" s="494"/>
      <c r="B204" s="134" t="s">
        <v>55</v>
      </c>
      <c r="C204" s="619"/>
      <c r="D204" s="619"/>
      <c r="E204" s="619"/>
      <c r="F204" s="619"/>
      <c r="G204" s="829"/>
      <c r="H204" s="829"/>
      <c r="I204" s="829"/>
      <c r="J204" s="829"/>
      <c r="K204" s="227">
        <v>3146</v>
      </c>
      <c r="L204" s="227"/>
      <c r="M204" s="227">
        <v>8</v>
      </c>
      <c r="N204" s="227"/>
      <c r="O204" s="227">
        <v>323</v>
      </c>
      <c r="P204" s="227"/>
      <c r="Q204" s="227">
        <v>3209</v>
      </c>
      <c r="R204" s="227"/>
      <c r="S204" s="227">
        <v>134</v>
      </c>
      <c r="T204" s="227"/>
      <c r="U204" s="759">
        <f>S204/O204*100</f>
        <v>41.48606811145511</v>
      </c>
      <c r="V204" s="760"/>
      <c r="W204" s="166">
        <f>S204/Q204*100</f>
        <v>4.175755687129947</v>
      </c>
      <c r="X204" s="130"/>
      <c r="Y204" s="130"/>
    </row>
    <row r="205" spans="1:25" ht="16.5" customHeight="1">
      <c r="A205" s="494"/>
      <c r="B205" s="619" t="s">
        <v>410</v>
      </c>
      <c r="C205" s="619"/>
      <c r="D205" s="619"/>
      <c r="E205" s="619"/>
      <c r="F205" s="619"/>
      <c r="G205" s="829"/>
      <c r="H205" s="829"/>
      <c r="I205" s="829"/>
      <c r="J205" s="829"/>
      <c r="K205" s="232">
        <v>519</v>
      </c>
      <c r="L205" s="232"/>
      <c r="M205" s="232">
        <v>396</v>
      </c>
      <c r="N205" s="232"/>
      <c r="O205" s="232">
        <v>448</v>
      </c>
      <c r="P205" s="232"/>
      <c r="Q205" s="232">
        <v>2328</v>
      </c>
      <c r="R205" s="232"/>
      <c r="S205" s="232">
        <v>232</v>
      </c>
      <c r="T205" s="232"/>
      <c r="U205" s="761">
        <f>S205/O205*100</f>
        <v>51.78571428571429</v>
      </c>
      <c r="V205" s="762"/>
      <c r="W205" s="166">
        <f>S205/Q205*100</f>
        <v>9.965635738831615</v>
      </c>
      <c r="X205" s="130"/>
      <c r="Y205" s="130"/>
    </row>
    <row r="206" spans="1:25" ht="16.5" customHeight="1" thickBot="1">
      <c r="A206" s="494"/>
      <c r="B206" s="634" t="s">
        <v>508</v>
      </c>
      <c r="C206" s="634"/>
      <c r="D206" s="634"/>
      <c r="E206" s="634"/>
      <c r="F206" s="634"/>
      <c r="G206" s="833"/>
      <c r="H206" s="833"/>
      <c r="I206" s="833"/>
      <c r="J206" s="833"/>
      <c r="K206" s="641">
        <f>SUM(K203:K204)+K205</f>
        <v>7555</v>
      </c>
      <c r="L206" s="641"/>
      <c r="M206" s="641">
        <f>SUM(M203:M204)+M205</f>
        <v>499</v>
      </c>
      <c r="N206" s="641"/>
      <c r="O206" s="641">
        <f>SUM(O203:O204)+O205</f>
        <v>1255</v>
      </c>
      <c r="P206" s="641"/>
      <c r="Q206" s="641">
        <f>SUM(Q203:Q204)+Q205</f>
        <v>9761</v>
      </c>
      <c r="R206" s="641"/>
      <c r="S206" s="641">
        <f>SUM(S203:S204)+S205</f>
        <v>504</v>
      </c>
      <c r="T206" s="641"/>
      <c r="U206" s="641">
        <v>40</v>
      </c>
      <c r="V206" s="641"/>
      <c r="W206" s="642">
        <f>S206/Q206*100</f>
        <v>5.163405388792132</v>
      </c>
      <c r="X206" s="130"/>
      <c r="Y206" s="130"/>
    </row>
    <row r="207" spans="1:25" ht="16.5" customHeight="1">
      <c r="A207" s="494"/>
      <c r="B207" s="619"/>
      <c r="C207" s="619"/>
      <c r="D207" s="619"/>
      <c r="E207" s="619"/>
      <c r="F207" s="619"/>
      <c r="G207" s="829"/>
      <c r="H207" s="829"/>
      <c r="I207" s="829"/>
      <c r="J207" s="829"/>
      <c r="K207" s="291"/>
      <c r="L207" s="291"/>
      <c r="M207" s="291"/>
      <c r="N207" s="291"/>
      <c r="O207" s="643"/>
      <c r="P207" s="643"/>
      <c r="Q207" s="291"/>
      <c r="R207" s="291"/>
      <c r="S207" s="291"/>
      <c r="T207" s="291"/>
      <c r="U207" s="291"/>
      <c r="V207" s="291"/>
      <c r="W207" s="644"/>
      <c r="X207" s="130"/>
      <c r="Y207" s="130"/>
    </row>
    <row r="208" spans="1:25" ht="87" customHeight="1">
      <c r="A208" s="494"/>
      <c r="C208" s="619"/>
      <c r="D208" s="619"/>
      <c r="E208" s="619"/>
      <c r="F208" s="619"/>
      <c r="G208" s="829"/>
      <c r="H208" s="829"/>
      <c r="I208" s="829"/>
      <c r="J208" s="829"/>
      <c r="K208" s="1027" t="s">
        <v>611</v>
      </c>
      <c r="L208" s="1027"/>
      <c r="M208" s="1027"/>
      <c r="N208" s="912"/>
      <c r="O208" s="913" t="s">
        <v>605</v>
      </c>
      <c r="P208" s="913"/>
      <c r="Q208" s="914" t="s">
        <v>606</v>
      </c>
      <c r="R208" s="914"/>
      <c r="S208" s="915" t="s">
        <v>314</v>
      </c>
      <c r="T208" s="915"/>
      <c r="U208" s="1028" t="s">
        <v>614</v>
      </c>
      <c r="V208" s="1028"/>
      <c r="W208" s="1028"/>
      <c r="X208" s="295"/>
      <c r="Y208" s="130"/>
    </row>
    <row r="209" spans="1:25" ht="17.25">
      <c r="A209" s="494"/>
      <c r="B209" s="149"/>
      <c r="C209" s="619"/>
      <c r="D209" s="619"/>
      <c r="E209" s="619"/>
      <c r="F209" s="619"/>
      <c r="G209" s="829"/>
      <c r="H209" s="829"/>
      <c r="I209" s="829"/>
      <c r="J209" s="829"/>
      <c r="K209" s="916" t="s">
        <v>58</v>
      </c>
      <c r="L209" s="916"/>
      <c r="M209" s="916" t="s">
        <v>59</v>
      </c>
      <c r="N209" s="916"/>
      <c r="O209" s="917" t="s">
        <v>608</v>
      </c>
      <c r="P209" s="917"/>
      <c r="Q209" s="918" t="s">
        <v>609</v>
      </c>
      <c r="R209" s="918"/>
      <c r="S209" s="918" t="s">
        <v>610</v>
      </c>
      <c r="T209" s="918"/>
      <c r="U209" s="919" t="s">
        <v>608</v>
      </c>
      <c r="V209" s="919"/>
      <c r="W209" s="919" t="s">
        <v>609</v>
      </c>
      <c r="X209" s="295"/>
      <c r="Y209" s="130"/>
    </row>
    <row r="210" spans="1:25" ht="16.5" customHeight="1">
      <c r="A210" s="494"/>
      <c r="B210" s="153" t="s">
        <v>351</v>
      </c>
      <c r="C210" s="153"/>
      <c r="D210" s="153"/>
      <c r="E210" s="153"/>
      <c r="F210" s="153"/>
      <c r="G210" s="828"/>
      <c r="H210" s="828"/>
      <c r="I210" s="828"/>
      <c r="J210" s="828"/>
      <c r="K210" s="155" t="s">
        <v>238</v>
      </c>
      <c r="L210" s="155"/>
      <c r="M210" s="155" t="s">
        <v>238</v>
      </c>
      <c r="N210" s="155"/>
      <c r="O210" s="155" t="s">
        <v>238</v>
      </c>
      <c r="P210" s="155"/>
      <c r="Q210" s="155" t="s">
        <v>238</v>
      </c>
      <c r="R210" s="155"/>
      <c r="S210" s="155" t="s">
        <v>238</v>
      </c>
      <c r="T210" s="155"/>
      <c r="U210" s="155" t="s">
        <v>284</v>
      </c>
      <c r="V210" s="155"/>
      <c r="W210" s="155" t="s">
        <v>284</v>
      </c>
      <c r="X210" s="130"/>
      <c r="Y210" s="130"/>
    </row>
    <row r="211" spans="1:25" ht="16.5" customHeight="1">
      <c r="A211" s="494"/>
      <c r="B211" s="149" t="s">
        <v>613</v>
      </c>
      <c r="C211" s="619"/>
      <c r="D211" s="619"/>
      <c r="E211" s="619"/>
      <c r="F211" s="619"/>
      <c r="G211" s="829"/>
      <c r="H211" s="829"/>
      <c r="I211" s="829"/>
      <c r="J211" s="829"/>
      <c r="K211" s="227">
        <v>6991</v>
      </c>
      <c r="L211" s="227"/>
      <c r="M211" s="227">
        <v>201</v>
      </c>
      <c r="N211" s="227"/>
      <c r="O211" s="240">
        <v>900</v>
      </c>
      <c r="P211" s="240"/>
      <c r="Q211" s="227">
        <v>7712</v>
      </c>
      <c r="R211" s="227"/>
      <c r="S211" s="227">
        <v>266</v>
      </c>
      <c r="T211" s="227"/>
      <c r="U211" s="227">
        <v>30</v>
      </c>
      <c r="V211" s="227"/>
      <c r="W211" s="242">
        <v>3.4</v>
      </c>
      <c r="X211" s="130"/>
      <c r="Y211" s="130"/>
    </row>
    <row r="212" spans="1:25" ht="16.5" customHeight="1">
      <c r="A212" s="494"/>
      <c r="B212" s="134" t="s">
        <v>55</v>
      </c>
      <c r="C212" s="619"/>
      <c r="D212" s="619"/>
      <c r="E212" s="619"/>
      <c r="F212" s="619"/>
      <c r="G212" s="829"/>
      <c r="H212" s="829"/>
      <c r="I212" s="829"/>
      <c r="J212" s="829"/>
      <c r="K212" s="227">
        <v>5964</v>
      </c>
      <c r="L212" s="227"/>
      <c r="M212" s="227">
        <v>17</v>
      </c>
      <c r="N212" s="227"/>
      <c r="O212" s="227">
        <v>614</v>
      </c>
      <c r="P212" s="227"/>
      <c r="Q212" s="227">
        <v>6103</v>
      </c>
      <c r="R212" s="227"/>
      <c r="S212" s="227">
        <v>259</v>
      </c>
      <c r="T212" s="227"/>
      <c r="U212" s="227">
        <v>42</v>
      </c>
      <c r="V212" s="227"/>
      <c r="W212" s="242">
        <v>4.2</v>
      </c>
      <c r="X212" s="130"/>
      <c r="Y212" s="130"/>
    </row>
    <row r="213" spans="1:25" ht="16.5" customHeight="1">
      <c r="A213" s="494"/>
      <c r="B213" s="619" t="s">
        <v>410</v>
      </c>
      <c r="C213" s="619"/>
      <c r="D213" s="619"/>
      <c r="E213" s="619"/>
      <c r="F213" s="619"/>
      <c r="G213" s="829"/>
      <c r="H213" s="829"/>
      <c r="I213" s="829"/>
      <c r="J213" s="829"/>
      <c r="K213" s="232">
        <v>1072</v>
      </c>
      <c r="L213" s="232"/>
      <c r="M213" s="232">
        <v>849</v>
      </c>
      <c r="N213" s="232"/>
      <c r="O213" s="232">
        <v>956</v>
      </c>
      <c r="P213" s="232"/>
      <c r="Q213" s="232">
        <v>5132</v>
      </c>
      <c r="R213" s="232"/>
      <c r="S213" s="232">
        <v>514</v>
      </c>
      <c r="T213" s="232"/>
      <c r="U213" s="232">
        <v>54</v>
      </c>
      <c r="V213" s="232"/>
      <c r="W213" s="640">
        <v>10</v>
      </c>
      <c r="X213" s="130"/>
      <c r="Y213" s="130"/>
    </row>
    <row r="214" spans="1:25" ht="16.5" customHeight="1" thickBot="1">
      <c r="A214" s="494"/>
      <c r="B214" s="634" t="s">
        <v>508</v>
      </c>
      <c r="C214" s="647"/>
      <c r="D214" s="647"/>
      <c r="E214" s="647"/>
      <c r="F214" s="647"/>
      <c r="G214" s="647"/>
      <c r="H214" s="647"/>
      <c r="I214" s="647"/>
      <c r="J214" s="647"/>
      <c r="K214" s="641">
        <f>SUM(K211:K212)+K213</f>
        <v>14027</v>
      </c>
      <c r="L214" s="641"/>
      <c r="M214" s="641">
        <f>SUM(M211:M212)+M213</f>
        <v>1067</v>
      </c>
      <c r="N214" s="641"/>
      <c r="O214" s="645">
        <f>SUM(O211:O213)</f>
        <v>2470</v>
      </c>
      <c r="P214" s="645"/>
      <c r="Q214" s="641">
        <f>SUM(Q211:Q212)+Q213</f>
        <v>18947</v>
      </c>
      <c r="R214" s="641"/>
      <c r="S214" s="641">
        <f>SUM(S211:S212)+S213</f>
        <v>1039</v>
      </c>
      <c r="T214" s="641"/>
      <c r="U214" s="641">
        <v>42</v>
      </c>
      <c r="V214" s="641"/>
      <c r="W214" s="642">
        <f>S214/Q214*100</f>
        <v>5.483717738956035</v>
      </c>
      <c r="X214" s="130"/>
      <c r="Y214" s="130"/>
    </row>
    <row r="215" spans="1:25" ht="16.5" customHeight="1">
      <c r="A215" s="494"/>
      <c r="B215" s="145"/>
      <c r="C215" s="144"/>
      <c r="D215" s="144"/>
      <c r="E215" s="144"/>
      <c r="F215" s="144"/>
      <c r="G215" s="144"/>
      <c r="H215" s="144"/>
      <c r="I215" s="144"/>
      <c r="J215" s="144"/>
      <c r="K215" s="144"/>
      <c r="L215" s="144"/>
      <c r="M215" s="144"/>
      <c r="N215" s="144"/>
      <c r="O215" s="616"/>
      <c r="P215" s="616"/>
      <c r="Q215" s="616"/>
      <c r="R215" s="616"/>
      <c r="S215" s="829"/>
      <c r="T215" s="616"/>
      <c r="U215" s="172"/>
      <c r="V215" s="616"/>
      <c r="W215" s="616"/>
      <c r="X215" s="616"/>
      <c r="Y215" s="616"/>
    </row>
    <row r="216" spans="1:25" ht="16.5" customHeight="1">
      <c r="A216" s="494"/>
      <c r="B216" s="145"/>
      <c r="C216" s="144"/>
      <c r="D216" s="144"/>
      <c r="E216" s="144"/>
      <c r="F216" s="144"/>
      <c r="G216" s="144"/>
      <c r="H216" s="144"/>
      <c r="I216" s="144"/>
      <c r="J216" s="144"/>
      <c r="K216" s="144"/>
      <c r="L216" s="144"/>
      <c r="M216" s="144"/>
      <c r="N216" s="144"/>
      <c r="O216" s="616"/>
      <c r="P216" s="616"/>
      <c r="Q216" s="616"/>
      <c r="R216" s="616"/>
      <c r="S216" s="829"/>
      <c r="T216" s="616"/>
      <c r="U216" s="172"/>
      <c r="V216" s="616"/>
      <c r="W216" s="616"/>
      <c r="X216" s="616"/>
      <c r="Y216" s="616"/>
    </row>
    <row r="217" spans="1:25" ht="27" customHeight="1">
      <c r="A217" s="801" t="s">
        <v>211</v>
      </c>
      <c r="C217" s="144"/>
      <c r="D217" s="144"/>
      <c r="E217" s="144"/>
      <c r="F217" s="144"/>
      <c r="G217" s="144"/>
      <c r="H217" s="144"/>
      <c r="I217" s="144"/>
      <c r="J217" s="144"/>
      <c r="K217" s="144"/>
      <c r="L217" s="144"/>
      <c r="M217" s="144"/>
      <c r="N217" s="144"/>
      <c r="O217" s="616"/>
      <c r="P217" s="616"/>
      <c r="Q217" s="616"/>
      <c r="R217" s="616"/>
      <c r="S217" s="829"/>
      <c r="T217" s="616"/>
      <c r="U217" s="172"/>
      <c r="V217" s="616"/>
      <c r="W217" s="616"/>
      <c r="X217" s="616"/>
      <c r="Y217" s="616"/>
    </row>
    <row r="218" spans="1:25" ht="16.5" customHeight="1">
      <c r="A218" s="494"/>
      <c r="B218" s="801"/>
      <c r="C218" s="144"/>
      <c r="D218" s="144"/>
      <c r="E218" s="144"/>
      <c r="F218" s="144"/>
      <c r="G218" s="144"/>
      <c r="H218" s="144"/>
      <c r="I218" s="144"/>
      <c r="J218" s="144"/>
      <c r="K218" s="144"/>
      <c r="L218" s="144"/>
      <c r="M218" s="144"/>
      <c r="N218" s="144"/>
      <c r="O218" s="616"/>
      <c r="P218" s="616"/>
      <c r="Q218" s="616"/>
      <c r="R218" s="616"/>
      <c r="S218" s="829"/>
      <c r="T218" s="616"/>
      <c r="U218" s="172"/>
      <c r="V218" s="616"/>
      <c r="W218" s="616"/>
      <c r="X218" s="616"/>
      <c r="Y218" s="616"/>
    </row>
    <row r="219" spans="1:25" ht="16.5" customHeight="1">
      <c r="A219" s="955" t="s">
        <v>744</v>
      </c>
      <c r="B219" s="830" t="s">
        <v>599</v>
      </c>
      <c r="C219" s="144"/>
      <c r="D219" s="144"/>
      <c r="E219" s="144"/>
      <c r="F219" s="144"/>
      <c r="G219" s="144"/>
      <c r="H219" s="144"/>
      <c r="I219" s="144"/>
      <c r="J219" s="144"/>
      <c r="K219" s="144"/>
      <c r="L219" s="144"/>
      <c r="M219" s="144"/>
      <c r="N219" s="144"/>
      <c r="O219" s="616"/>
      <c r="P219" s="616"/>
      <c r="Q219" s="616"/>
      <c r="R219" s="616"/>
      <c r="S219" s="829"/>
      <c r="T219" s="616"/>
      <c r="U219" s="172"/>
      <c r="V219" s="616"/>
      <c r="W219" s="616"/>
      <c r="X219" s="616"/>
      <c r="Y219" s="616"/>
    </row>
    <row r="220" spans="1:25" ht="16.5" customHeight="1">
      <c r="A220" s="494"/>
      <c r="B220" s="145"/>
      <c r="C220" s="144"/>
      <c r="D220" s="144"/>
      <c r="E220" s="144"/>
      <c r="F220" s="144"/>
      <c r="G220" s="144"/>
      <c r="H220" s="144"/>
      <c r="I220" s="144"/>
      <c r="J220" s="144"/>
      <c r="K220" s="144"/>
      <c r="L220" s="144"/>
      <c r="M220" s="144"/>
      <c r="N220" s="144"/>
      <c r="O220" s="616"/>
      <c r="P220" s="616"/>
      <c r="Q220" s="616"/>
      <c r="R220" s="616"/>
      <c r="S220" s="829"/>
      <c r="T220" s="616"/>
      <c r="U220" s="172"/>
      <c r="V220" s="616"/>
      <c r="W220" s="616"/>
      <c r="X220" s="616"/>
      <c r="Y220" s="616"/>
    </row>
    <row r="221" spans="1:25" ht="64.5" customHeight="1">
      <c r="A221" s="494"/>
      <c r="B221" s="1019" t="s">
        <v>774</v>
      </c>
      <c r="C221" s="1019"/>
      <c r="D221" s="1019"/>
      <c r="E221" s="1019"/>
      <c r="F221" s="1019"/>
      <c r="G221" s="1019"/>
      <c r="H221" s="1019"/>
      <c r="I221" s="1019"/>
      <c r="J221" s="1019"/>
      <c r="K221" s="1019"/>
      <c r="L221" s="1019"/>
      <c r="M221" s="1019"/>
      <c r="N221" s="1019"/>
      <c r="O221" s="1019"/>
      <c r="P221" s="1019"/>
      <c r="Q221" s="1019"/>
      <c r="R221" s="1019"/>
      <c r="S221" s="1019"/>
      <c r="T221" s="1019"/>
      <c r="U221" s="1019"/>
      <c r="V221" s="1019"/>
      <c r="W221" s="1019"/>
      <c r="X221" s="1019"/>
      <c r="Y221" s="1019"/>
    </row>
    <row r="222" spans="1:25" ht="42" customHeight="1">
      <c r="A222" s="494"/>
      <c r="B222" s="1029" t="s">
        <v>372</v>
      </c>
      <c r="C222" s="1029"/>
      <c r="D222" s="1029"/>
      <c r="E222" s="1029"/>
      <c r="F222" s="1029"/>
      <c r="G222" s="1029"/>
      <c r="H222" s="1029"/>
      <c r="I222" s="1029"/>
      <c r="J222" s="1029"/>
      <c r="K222" s="1029"/>
      <c r="L222" s="1029"/>
      <c r="M222" s="1029"/>
      <c r="N222" s="1029"/>
      <c r="O222" s="1029"/>
      <c r="P222" s="1029"/>
      <c r="Q222" s="1029"/>
      <c r="R222" s="1029"/>
      <c r="S222" s="1029"/>
      <c r="T222" s="1029"/>
      <c r="U222" s="1029"/>
      <c r="V222" s="1029"/>
      <c r="W222" s="1029"/>
      <c r="X222" s="1029"/>
      <c r="Y222" s="1029"/>
    </row>
    <row r="223" spans="1:25" ht="24" customHeight="1">
      <c r="A223" s="494"/>
      <c r="B223" s="1019" t="s">
        <v>695</v>
      </c>
      <c r="C223" s="1019"/>
      <c r="D223" s="1019"/>
      <c r="E223" s="1019"/>
      <c r="F223" s="1019"/>
      <c r="G223" s="1019"/>
      <c r="H223" s="1019"/>
      <c r="I223" s="1019"/>
      <c r="J223" s="1019"/>
      <c r="K223" s="1019"/>
      <c r="L223" s="1019"/>
      <c r="M223" s="1019"/>
      <c r="N223" s="1019"/>
      <c r="O223" s="1019"/>
      <c r="P223" s="1019"/>
      <c r="Q223" s="1019"/>
      <c r="R223" s="1019"/>
      <c r="S223" s="1019"/>
      <c r="T223" s="1019"/>
      <c r="U223" s="1019"/>
      <c r="V223" s="1019"/>
      <c r="W223" s="1019"/>
      <c r="X223" s="1019"/>
      <c r="Y223" s="1019"/>
    </row>
    <row r="224" spans="2:25" ht="18" customHeight="1">
      <c r="B224" s="140"/>
      <c r="C224" s="218"/>
      <c r="D224" s="218"/>
      <c r="E224" s="218"/>
      <c r="F224" s="218"/>
      <c r="G224" s="218"/>
      <c r="H224" s="218"/>
      <c r="I224" s="218"/>
      <c r="J224" s="218"/>
      <c r="K224" s="218"/>
      <c r="L224" s="218"/>
      <c r="M224" s="218"/>
      <c r="N224" s="218"/>
      <c r="O224" s="218"/>
      <c r="P224" s="218"/>
      <c r="Q224" s="218"/>
      <c r="R224" s="218"/>
      <c r="S224" s="218"/>
      <c r="T224" s="218"/>
      <c r="U224" s="218"/>
      <c r="V224" s="218"/>
      <c r="W224" s="218"/>
      <c r="X224" s="218"/>
      <c r="Y224" s="218"/>
    </row>
    <row r="225" spans="1:25" ht="21" customHeight="1">
      <c r="A225" s="803" t="s">
        <v>94</v>
      </c>
      <c r="B225" s="807" t="s">
        <v>711</v>
      </c>
      <c r="C225" s="130"/>
      <c r="D225" s="583"/>
      <c r="E225" s="583"/>
      <c r="F225" s="583"/>
      <c r="G225" s="583"/>
      <c r="H225" s="583"/>
      <c r="I225" s="583"/>
      <c r="J225" s="130"/>
      <c r="K225" s="130"/>
      <c r="L225" s="130"/>
      <c r="M225" s="130"/>
      <c r="N225" s="130"/>
      <c r="O225" s="130"/>
      <c r="P225" s="130"/>
      <c r="Q225" s="130"/>
      <c r="R225" s="130"/>
      <c r="S225" s="130"/>
      <c r="T225" s="130"/>
      <c r="U225" s="130"/>
      <c r="V225" s="130"/>
      <c r="W225" s="130"/>
      <c r="X225" s="130"/>
      <c r="Y225" s="130"/>
    </row>
    <row r="226" spans="2:25" ht="9.75" customHeight="1">
      <c r="B226" s="808"/>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row>
    <row r="227" spans="2:25" ht="81" customHeight="1">
      <c r="B227" s="1023" t="s">
        <v>746</v>
      </c>
      <c r="C227" s="1023"/>
      <c r="D227" s="1023"/>
      <c r="E227" s="1023"/>
      <c r="F227" s="1023"/>
      <c r="G227" s="1023"/>
      <c r="H227" s="1023"/>
      <c r="I227" s="1023"/>
      <c r="J227" s="1023"/>
      <c r="K227" s="1023"/>
      <c r="L227" s="1023"/>
      <c r="M227" s="1023"/>
      <c r="N227" s="1023"/>
      <c r="O227" s="1023"/>
      <c r="P227" s="1023"/>
      <c r="Q227" s="1023"/>
      <c r="R227" s="1023"/>
      <c r="S227" s="1023"/>
      <c r="T227" s="1023"/>
      <c r="U227" s="1023"/>
      <c r="V227" s="1023"/>
      <c r="W227" s="1023"/>
      <c r="X227" s="1023"/>
      <c r="Y227" s="1023"/>
    </row>
    <row r="228" spans="2:26" ht="61.5" customHeight="1">
      <c r="B228" s="1023" t="s">
        <v>274</v>
      </c>
      <c r="C228" s="1090"/>
      <c r="D228" s="1090"/>
      <c r="E228" s="1090"/>
      <c r="F228" s="1090"/>
      <c r="G228" s="1090"/>
      <c r="H228" s="1090"/>
      <c r="I228" s="1090"/>
      <c r="J228" s="1090"/>
      <c r="K228" s="1090"/>
      <c r="L228" s="1090"/>
      <c r="M228" s="1090"/>
      <c r="N228" s="1090"/>
      <c r="O228" s="1090"/>
      <c r="P228" s="1090"/>
      <c r="Q228" s="1090"/>
      <c r="R228" s="1090"/>
      <c r="S228" s="1090"/>
      <c r="T228" s="1090"/>
      <c r="U228" s="1090"/>
      <c r="V228" s="1090"/>
      <c r="W228" s="1090"/>
      <c r="X228" s="1090"/>
      <c r="Y228" s="1090"/>
      <c r="Z228" s="797"/>
    </row>
    <row r="229" spans="2:26" ht="42" customHeight="1">
      <c r="B229" s="1023" t="s">
        <v>747</v>
      </c>
      <c r="C229" s="1090"/>
      <c r="D229" s="1090"/>
      <c r="E229" s="1090"/>
      <c r="F229" s="1090"/>
      <c r="G229" s="1090"/>
      <c r="H229" s="1090"/>
      <c r="I229" s="1090"/>
      <c r="J229" s="1090"/>
      <c r="K229" s="1090"/>
      <c r="L229" s="1090"/>
      <c r="M229" s="1090"/>
      <c r="N229" s="1090"/>
      <c r="O229" s="1090"/>
      <c r="P229" s="1090"/>
      <c r="Q229" s="1090"/>
      <c r="R229" s="1090"/>
      <c r="S229" s="1090"/>
      <c r="T229" s="1090"/>
      <c r="U229" s="1090"/>
      <c r="V229" s="1090"/>
      <c r="W229" s="1090"/>
      <c r="X229" s="1090"/>
      <c r="Y229" s="1090"/>
      <c r="Z229" s="797"/>
    </row>
    <row r="230" spans="2:26" ht="18" customHeight="1">
      <c r="B230" s="583"/>
      <c r="C230" s="204"/>
      <c r="D230" s="204"/>
      <c r="E230" s="204"/>
      <c r="F230" s="204"/>
      <c r="G230" s="204"/>
      <c r="H230" s="204"/>
      <c r="I230" s="204"/>
      <c r="J230" s="204"/>
      <c r="K230" s="204"/>
      <c r="L230" s="204"/>
      <c r="M230" s="204"/>
      <c r="N230" s="204"/>
      <c r="O230" s="204"/>
      <c r="P230" s="204"/>
      <c r="Q230" s="204"/>
      <c r="R230" s="204"/>
      <c r="S230" s="204"/>
      <c r="T230" s="204"/>
      <c r="U230" s="204"/>
      <c r="V230" s="204"/>
      <c r="W230" s="204"/>
      <c r="X230" s="204"/>
      <c r="Y230" s="204"/>
      <c r="Z230" s="204"/>
    </row>
    <row r="231" spans="1:26" ht="27.75" customHeight="1">
      <c r="A231" s="803" t="s">
        <v>95</v>
      </c>
      <c r="B231" s="1088" t="s">
        <v>643</v>
      </c>
      <c r="C231" s="1089"/>
      <c r="D231" s="1089"/>
      <c r="E231" s="1089"/>
      <c r="F231" s="1089"/>
      <c r="G231" s="1089"/>
      <c r="H231" s="1089"/>
      <c r="I231" s="1089"/>
      <c r="J231" s="1089"/>
      <c r="K231" s="1089"/>
      <c r="L231" s="1089"/>
      <c r="M231" s="1089"/>
      <c r="N231" s="1089"/>
      <c r="O231" s="1089"/>
      <c r="P231" s="1089"/>
      <c r="Q231" s="1089"/>
      <c r="R231" s="1089"/>
      <c r="S231" s="1089"/>
      <c r="T231" s="1089"/>
      <c r="U231" s="1089"/>
      <c r="V231" s="1089"/>
      <c r="W231" s="1089"/>
      <c r="X231" s="1089"/>
      <c r="Y231" s="1089"/>
      <c r="Z231" s="1089"/>
    </row>
    <row r="232" spans="1:26" ht="18.75" customHeight="1">
      <c r="A232" s="803"/>
      <c r="B232" s="1023" t="s">
        <v>130</v>
      </c>
      <c r="C232" s="1090"/>
      <c r="D232" s="1090"/>
      <c r="E232" s="1090"/>
      <c r="F232" s="1090"/>
      <c r="G232" s="1090"/>
      <c r="H232" s="1090"/>
      <c r="I232" s="1090"/>
      <c r="J232" s="1090"/>
      <c r="K232" s="1090"/>
      <c r="L232" s="1090"/>
      <c r="M232" s="1090"/>
      <c r="N232" s="1090"/>
      <c r="O232" s="1090"/>
      <c r="P232" s="1090"/>
      <c r="Q232" s="1090"/>
      <c r="R232" s="1090"/>
      <c r="S232" s="1090"/>
      <c r="T232" s="1090"/>
      <c r="U232" s="1090"/>
      <c r="V232" s="1090"/>
      <c r="W232" s="1090"/>
      <c r="X232" s="1090"/>
      <c r="Y232" s="1090"/>
      <c r="Z232" s="800"/>
    </row>
    <row r="233" spans="2:25" ht="6" customHeight="1">
      <c r="B233" s="130"/>
      <c r="C233" s="297"/>
      <c r="D233" s="297"/>
      <c r="E233" s="297"/>
      <c r="F233" s="297"/>
      <c r="G233" s="297"/>
      <c r="H233" s="297"/>
      <c r="I233" s="297"/>
      <c r="J233" s="297"/>
      <c r="K233" s="297"/>
      <c r="L233" s="297"/>
      <c r="M233" s="297"/>
      <c r="N233" s="297"/>
      <c r="O233" s="297"/>
      <c r="P233" s="297"/>
      <c r="Q233" s="297"/>
      <c r="R233" s="297"/>
      <c r="S233" s="297"/>
      <c r="T233" s="297"/>
      <c r="U233" s="297"/>
      <c r="V233" s="297"/>
      <c r="W233" s="297"/>
      <c r="X233" s="297"/>
      <c r="Y233" s="297"/>
    </row>
    <row r="234" spans="2:26" ht="15.75" customHeight="1">
      <c r="B234" s="1023" t="s">
        <v>644</v>
      </c>
      <c r="C234" s="1090"/>
      <c r="D234" s="1090"/>
      <c r="E234" s="1090"/>
      <c r="F234" s="1090"/>
      <c r="G234" s="1090"/>
      <c r="H234" s="1090"/>
      <c r="I234" s="1090"/>
      <c r="J234" s="1090"/>
      <c r="K234" s="1090"/>
      <c r="L234" s="1090"/>
      <c r="M234" s="1090"/>
      <c r="N234" s="1090"/>
      <c r="O234" s="1090"/>
      <c r="P234" s="1090"/>
      <c r="Q234" s="1090"/>
      <c r="R234" s="1090"/>
      <c r="S234" s="1090"/>
      <c r="T234" s="1090"/>
      <c r="U234" s="1090"/>
      <c r="V234" s="1090"/>
      <c r="W234" s="1090"/>
      <c r="X234" s="1090"/>
      <c r="Y234" s="1090"/>
      <c r="Z234" s="797"/>
    </row>
    <row r="235" spans="2:25" ht="6" customHeight="1">
      <c r="B235" s="130"/>
      <c r="C235" s="297"/>
      <c r="D235" s="297"/>
      <c r="E235" s="297"/>
      <c r="F235" s="297"/>
      <c r="G235" s="297"/>
      <c r="H235" s="297"/>
      <c r="I235" s="297"/>
      <c r="J235" s="297"/>
      <c r="K235" s="297"/>
      <c r="L235" s="297"/>
      <c r="M235" s="297"/>
      <c r="N235" s="297"/>
      <c r="O235" s="297"/>
      <c r="P235" s="297"/>
      <c r="Q235" s="297"/>
      <c r="R235" s="297"/>
      <c r="S235" s="297"/>
      <c r="T235" s="297"/>
      <c r="U235" s="297"/>
      <c r="V235" s="297"/>
      <c r="W235" s="297"/>
      <c r="X235" s="297"/>
      <c r="Y235" s="297"/>
    </row>
    <row r="236" spans="2:26" ht="33.75" customHeight="1">
      <c r="B236" s="1023" t="s">
        <v>379</v>
      </c>
      <c r="C236" s="1090"/>
      <c r="D236" s="1090"/>
      <c r="E236" s="1090"/>
      <c r="F236" s="1090"/>
      <c r="G236" s="1090"/>
      <c r="H236" s="1090"/>
      <c r="I236" s="1090"/>
      <c r="J236" s="1090"/>
      <c r="K236" s="1090"/>
      <c r="L236" s="1090"/>
      <c r="M236" s="1090"/>
      <c r="N236" s="1090"/>
      <c r="O236" s="1090"/>
      <c r="P236" s="1090"/>
      <c r="Q236" s="1090"/>
      <c r="R236" s="1090"/>
      <c r="S236" s="1090"/>
      <c r="T236" s="1090"/>
      <c r="U236" s="1090"/>
      <c r="V236" s="1090"/>
      <c r="W236" s="1090"/>
      <c r="X236" s="1090"/>
      <c r="Y236" s="1090"/>
      <c r="Z236" s="797"/>
    </row>
    <row r="237" spans="2:26" ht="6" customHeight="1">
      <c r="B237" s="583"/>
      <c r="C237" s="204"/>
      <c r="D237" s="204"/>
      <c r="E237" s="204"/>
      <c r="F237" s="204"/>
      <c r="G237" s="204"/>
      <c r="H237" s="204"/>
      <c r="I237" s="204"/>
      <c r="J237" s="204"/>
      <c r="K237" s="204"/>
      <c r="L237" s="204"/>
      <c r="M237" s="204"/>
      <c r="N237" s="204"/>
      <c r="O237" s="204"/>
      <c r="P237" s="204"/>
      <c r="Q237" s="204"/>
      <c r="R237" s="204"/>
      <c r="S237" s="204"/>
      <c r="T237" s="204"/>
      <c r="U237" s="204"/>
      <c r="V237" s="204"/>
      <c r="W237" s="204"/>
      <c r="X237" s="204"/>
      <c r="Y237" s="204"/>
      <c r="Z237" s="204"/>
    </row>
    <row r="238" spans="2:26" ht="24.75" customHeight="1">
      <c r="B238" s="1023" t="s">
        <v>380</v>
      </c>
      <c r="C238" s="1090"/>
      <c r="D238" s="1090"/>
      <c r="E238" s="1090"/>
      <c r="F238" s="1090"/>
      <c r="G238" s="1090"/>
      <c r="H238" s="1090"/>
      <c r="I238" s="1090"/>
      <c r="J238" s="1090"/>
      <c r="K238" s="1090"/>
      <c r="L238" s="1090"/>
      <c r="M238" s="1090"/>
      <c r="N238" s="1090"/>
      <c r="O238" s="1090"/>
      <c r="P238" s="1090"/>
      <c r="Q238" s="1090"/>
      <c r="R238" s="1090"/>
      <c r="S238" s="1090"/>
      <c r="T238" s="1090"/>
      <c r="U238" s="1090"/>
      <c r="V238" s="1090"/>
      <c r="W238" s="1090"/>
      <c r="X238" s="1090"/>
      <c r="Y238" s="1090"/>
      <c r="Z238" s="797"/>
    </row>
    <row r="239" spans="2:26" ht="38.25" customHeight="1">
      <c r="B239" s="1024" t="s">
        <v>193</v>
      </c>
      <c r="C239" s="1024"/>
      <c r="D239" s="1024"/>
      <c r="E239" s="1024"/>
      <c r="F239" s="1024"/>
      <c r="G239" s="1024"/>
      <c r="H239" s="1024"/>
      <c r="I239" s="1024"/>
      <c r="J239" s="1024"/>
      <c r="K239" s="1024"/>
      <c r="L239" s="1024"/>
      <c r="M239" s="1024"/>
      <c r="N239" s="1024"/>
      <c r="O239" s="1024"/>
      <c r="P239" s="1024"/>
      <c r="Q239" s="1024"/>
      <c r="R239" s="1024"/>
      <c r="S239" s="1024"/>
      <c r="T239" s="1024"/>
      <c r="U239" s="1024"/>
      <c r="V239" s="1024"/>
      <c r="W239" s="1024"/>
      <c r="X239" s="1024"/>
      <c r="Y239" s="1024"/>
      <c r="Z239" s="797"/>
    </row>
    <row r="240" spans="2:26" ht="12.75" customHeight="1">
      <c r="B240" s="218"/>
      <c r="C240" s="218"/>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797"/>
    </row>
    <row r="241" spans="1:25" ht="24" customHeight="1">
      <c r="A241" s="803" t="s">
        <v>601</v>
      </c>
      <c r="B241" s="1093" t="s">
        <v>765</v>
      </c>
      <c r="C241" s="1094"/>
      <c r="D241" s="1094"/>
      <c r="E241" s="1094"/>
      <c r="F241" s="1094"/>
      <c r="G241" s="1094"/>
      <c r="H241" s="1094"/>
      <c r="I241" s="1094"/>
      <c r="J241" s="1094"/>
      <c r="K241" s="1094"/>
      <c r="L241" s="1094"/>
      <c r="M241" s="1094"/>
      <c r="N241" s="144"/>
      <c r="O241" s="219"/>
      <c r="P241" s="219"/>
      <c r="Q241" s="219"/>
      <c r="R241" s="219"/>
      <c r="S241" s="219"/>
      <c r="T241" s="219"/>
      <c r="U241" s="219"/>
      <c r="V241" s="219"/>
      <c r="W241" s="219"/>
      <c r="X241" s="219"/>
      <c r="Y241" s="219"/>
    </row>
    <row r="242" spans="2:25" ht="79.5" customHeight="1">
      <c r="B242" s="1038" t="s">
        <v>396</v>
      </c>
      <c r="C242" s="1039"/>
      <c r="D242" s="1039"/>
      <c r="E242" s="1039"/>
      <c r="F242" s="1039"/>
      <c r="G242" s="1039"/>
      <c r="H242" s="1039"/>
      <c r="I242" s="1039"/>
      <c r="J242" s="1039"/>
      <c r="K242" s="1039"/>
      <c r="L242" s="1039"/>
      <c r="M242" s="1039"/>
      <c r="N242" s="1039"/>
      <c r="O242" s="1039"/>
      <c r="P242" s="1039"/>
      <c r="Q242" s="1039"/>
      <c r="R242" s="1039"/>
      <c r="S242" s="1039"/>
      <c r="T242" s="1039"/>
      <c r="U242" s="1039"/>
      <c r="V242" s="1039"/>
      <c r="W242" s="1039"/>
      <c r="X242" s="1039"/>
      <c r="Y242" s="1039"/>
    </row>
    <row r="243" spans="2:25" ht="8.25" customHeight="1">
      <c r="B243" s="90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row>
    <row r="244" spans="2:25" ht="35.25" customHeight="1">
      <c r="B244" s="1038" t="s">
        <v>171</v>
      </c>
      <c r="C244" s="1040"/>
      <c r="D244" s="1040"/>
      <c r="E244" s="1040"/>
      <c r="F244" s="1040"/>
      <c r="G244" s="1040"/>
      <c r="H244" s="1040"/>
      <c r="I244" s="1040"/>
      <c r="J244" s="1040"/>
      <c r="K244" s="1040"/>
      <c r="L244" s="1040"/>
      <c r="M244" s="1040"/>
      <c r="N244" s="1040"/>
      <c r="O244" s="1040"/>
      <c r="P244" s="1040"/>
      <c r="Q244" s="1040"/>
      <c r="R244" s="1040"/>
      <c r="S244" s="1040"/>
      <c r="T244" s="1040"/>
      <c r="U244" s="1040"/>
      <c r="V244" s="1040"/>
      <c r="W244" s="1040"/>
      <c r="X244" s="1040"/>
      <c r="Y244" s="1040"/>
    </row>
    <row r="245" spans="2:25" ht="13.5" customHeight="1">
      <c r="B245" s="901"/>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row>
    <row r="246" spans="1:25" ht="20.25" customHeight="1">
      <c r="A246" s="803" t="s">
        <v>480</v>
      </c>
      <c r="B246" s="1091" t="s">
        <v>387</v>
      </c>
      <c r="C246" s="1089"/>
      <c r="D246" s="1089"/>
      <c r="E246" s="1089"/>
      <c r="F246" s="1089"/>
      <c r="G246" s="1089"/>
      <c r="H246" s="1089"/>
      <c r="I246" s="1089"/>
      <c r="J246" s="1089"/>
      <c r="K246" s="1089"/>
      <c r="L246" s="1089"/>
      <c r="M246" s="1089"/>
      <c r="N246" s="1089"/>
      <c r="O246" s="1089"/>
      <c r="P246" s="204"/>
      <c r="Q246" s="204"/>
      <c r="R246" s="204"/>
      <c r="S246" s="204"/>
      <c r="T246" s="204"/>
      <c r="U246" s="204"/>
      <c r="V246" s="204"/>
      <c r="W246" s="204"/>
      <c r="X246" s="204"/>
      <c r="Y246" s="204"/>
    </row>
    <row r="247" spans="1:25" ht="48.75" customHeight="1">
      <c r="A247" s="803"/>
      <c r="B247" s="1092" t="s">
        <v>194</v>
      </c>
      <c r="C247" s="1092"/>
      <c r="D247" s="1092"/>
      <c r="E247" s="1092"/>
      <c r="F247" s="1092"/>
      <c r="G247" s="1092"/>
      <c r="H247" s="1092"/>
      <c r="I247" s="1092"/>
      <c r="J247" s="1092"/>
      <c r="K247" s="1092"/>
      <c r="L247" s="1092"/>
      <c r="M247" s="1092"/>
      <c r="N247" s="1092"/>
      <c r="O247" s="1092"/>
      <c r="P247" s="1092"/>
      <c r="Q247" s="1092"/>
      <c r="R247" s="1092"/>
      <c r="S247" s="1092"/>
      <c r="T247" s="1092"/>
      <c r="U247" s="1092"/>
      <c r="V247" s="1092"/>
      <c r="W247" s="1092"/>
      <c r="X247" s="1092"/>
      <c r="Y247" s="1092"/>
    </row>
    <row r="248" spans="1:25" ht="13.5" customHeight="1">
      <c r="A248" s="803"/>
      <c r="B248" s="1091"/>
      <c r="C248" s="1040"/>
      <c r="D248" s="1040"/>
      <c r="E248" s="1040"/>
      <c r="F248" s="931"/>
      <c r="G248" s="931"/>
      <c r="H248" s="931"/>
      <c r="I248" s="931"/>
      <c r="J248" s="931"/>
      <c r="K248" s="931"/>
      <c r="L248" s="931"/>
      <c r="M248" s="931"/>
      <c r="N248" s="931"/>
      <c r="O248" s="931"/>
      <c r="P248" s="204"/>
      <c r="Q248" s="204"/>
      <c r="R248" s="204"/>
      <c r="S248" s="204"/>
      <c r="T248" s="204"/>
      <c r="U248" s="204"/>
      <c r="V248" s="204"/>
      <c r="W248" s="204"/>
      <c r="X248" s="204"/>
      <c r="Y248" s="204"/>
    </row>
    <row r="249" spans="1:25" ht="20.25" customHeight="1">
      <c r="A249" s="803" t="s">
        <v>195</v>
      </c>
      <c r="B249" s="1091" t="s">
        <v>92</v>
      </c>
      <c r="C249" s="1040"/>
      <c r="D249" s="1040"/>
      <c r="E249" s="1040"/>
      <c r="F249" s="1040"/>
      <c r="G249" s="1040"/>
      <c r="H249" s="1040"/>
      <c r="I249" s="1040"/>
      <c r="J249" s="931"/>
      <c r="K249" s="931"/>
      <c r="L249" s="931"/>
      <c r="M249" s="931"/>
      <c r="N249" s="931"/>
      <c r="O249" s="931"/>
      <c r="P249" s="204"/>
      <c r="Q249" s="204"/>
      <c r="R249" s="204"/>
      <c r="S249" s="204"/>
      <c r="T249" s="204"/>
      <c r="U249" s="204"/>
      <c r="V249" s="204"/>
      <c r="W249" s="204"/>
      <c r="X249" s="204"/>
      <c r="Y249" s="204"/>
    </row>
    <row r="250" spans="1:25" ht="21" customHeight="1">
      <c r="A250" s="803"/>
      <c r="B250" s="1099" t="s">
        <v>751</v>
      </c>
      <c r="C250" s="1100"/>
      <c r="D250" s="1100"/>
      <c r="E250" s="1100"/>
      <c r="F250" s="1100"/>
      <c r="G250" s="1100"/>
      <c r="H250" s="1100"/>
      <c r="I250" s="1100"/>
      <c r="J250" s="1100"/>
      <c r="K250" s="1100"/>
      <c r="L250" s="1100"/>
      <c r="M250" s="1100"/>
      <c r="N250" s="931"/>
      <c r="O250" s="931"/>
      <c r="P250" s="204"/>
      <c r="Q250" s="204"/>
      <c r="R250" s="204"/>
      <c r="S250" s="204"/>
      <c r="T250" s="204"/>
      <c r="U250" s="204"/>
      <c r="V250" s="204"/>
      <c r="W250" s="204"/>
      <c r="X250" s="204"/>
      <c r="Y250" s="204"/>
    </row>
    <row r="251" spans="1:25" ht="15" customHeight="1">
      <c r="A251" s="803"/>
      <c r="B251" s="932"/>
      <c r="C251" s="204"/>
      <c r="D251" s="204"/>
      <c r="E251" s="204"/>
      <c r="F251" s="931"/>
      <c r="G251" s="931"/>
      <c r="H251" s="931"/>
      <c r="I251" s="931"/>
      <c r="J251" s="931"/>
      <c r="K251" s="931"/>
      <c r="L251" s="931"/>
      <c r="M251" s="931"/>
      <c r="N251" s="931"/>
      <c r="O251" s="931"/>
      <c r="P251" s="204"/>
      <c r="Q251" s="204"/>
      <c r="R251" s="204"/>
      <c r="S251" s="939" t="s">
        <v>280</v>
      </c>
      <c r="T251" s="215"/>
      <c r="U251" s="940" t="s">
        <v>280</v>
      </c>
      <c r="V251" s="215"/>
      <c r="W251" s="940" t="s">
        <v>281</v>
      </c>
      <c r="X251" s="204"/>
      <c r="Y251" s="204"/>
    </row>
    <row r="252" spans="1:25" ht="16.5" customHeight="1">
      <c r="A252" s="803"/>
      <c r="B252" s="932"/>
      <c r="C252" s="204"/>
      <c r="D252" s="204"/>
      <c r="E252" s="204"/>
      <c r="F252" s="931"/>
      <c r="G252" s="931"/>
      <c r="H252" s="931"/>
      <c r="I252" s="931"/>
      <c r="J252" s="931"/>
      <c r="K252" s="931"/>
      <c r="L252" s="931"/>
      <c r="M252" s="931"/>
      <c r="N252" s="931"/>
      <c r="O252" s="931"/>
      <c r="P252" s="204"/>
      <c r="Q252" s="204"/>
      <c r="R252" s="204"/>
      <c r="S252" s="945" t="s">
        <v>349</v>
      </c>
      <c r="T252" s="946"/>
      <c r="U252" s="947" t="s">
        <v>282</v>
      </c>
      <c r="V252" s="946"/>
      <c r="W252" s="947" t="s">
        <v>282</v>
      </c>
      <c r="X252" s="948"/>
      <c r="Y252" s="204"/>
    </row>
    <row r="253" spans="1:25" ht="15" customHeight="1">
      <c r="A253" s="803"/>
      <c r="B253" s="951"/>
      <c r="C253" s="949"/>
      <c r="D253" s="949"/>
      <c r="E253" s="949"/>
      <c r="F253" s="950"/>
      <c r="G253" s="950"/>
      <c r="H253" s="950"/>
      <c r="I253" s="950"/>
      <c r="J253" s="950"/>
      <c r="K253" s="950"/>
      <c r="L253" s="950"/>
      <c r="M253" s="950"/>
      <c r="N253" s="950"/>
      <c r="O253" s="950"/>
      <c r="P253" s="949"/>
      <c r="Q253" s="949"/>
      <c r="R253" s="949"/>
      <c r="S253" s="233" t="s">
        <v>238</v>
      </c>
      <c r="T253" s="796"/>
      <c r="U253" s="834" t="s">
        <v>238</v>
      </c>
      <c r="V253" s="796"/>
      <c r="W253" s="834" t="s">
        <v>238</v>
      </c>
      <c r="X253" s="204"/>
      <c r="Y253" s="204"/>
    </row>
    <row r="254" spans="1:25" ht="20.25" customHeight="1">
      <c r="A254" s="955"/>
      <c r="B254" s="1095" t="s">
        <v>172</v>
      </c>
      <c r="C254" s="1035"/>
      <c r="D254" s="1035"/>
      <c r="E254" s="1035"/>
      <c r="F254" s="1035"/>
      <c r="G254" s="965"/>
      <c r="H254" s="965"/>
      <c r="I254" s="965"/>
      <c r="J254" s="965"/>
      <c r="K254" s="965"/>
      <c r="L254" s="965"/>
      <c r="M254" s="965"/>
      <c r="N254" s="965"/>
      <c r="O254" s="965"/>
      <c r="P254" s="948"/>
      <c r="Q254" s="948"/>
      <c r="R254" s="948"/>
      <c r="S254" s="945"/>
      <c r="T254" s="946"/>
      <c r="U254" s="947"/>
      <c r="V254" s="946"/>
      <c r="W254" s="947"/>
      <c r="X254" s="204"/>
      <c r="Y254" s="204"/>
    </row>
    <row r="255" spans="1:25" ht="22.5" customHeight="1">
      <c r="A255" s="803"/>
      <c r="B255" s="1101" t="s">
        <v>397</v>
      </c>
      <c r="C255" s="1102"/>
      <c r="D255" s="1102"/>
      <c r="E255" s="1102"/>
      <c r="F255" s="1102"/>
      <c r="G255" s="1102"/>
      <c r="H255" s="1102"/>
      <c r="I255" s="1102"/>
      <c r="J255" s="1102"/>
      <c r="K255" s="1102"/>
      <c r="L255" s="1102"/>
      <c r="M255" s="1102"/>
      <c r="N255" s="952"/>
      <c r="O255" s="952"/>
      <c r="P255" s="952"/>
      <c r="Q255" s="952"/>
      <c r="R255" s="952"/>
      <c r="S255" s="24">
        <v>-2289</v>
      </c>
      <c r="T255" s="24">
        <v>1546</v>
      </c>
      <c r="U255" s="25">
        <v>-2520</v>
      </c>
      <c r="V255" s="25"/>
      <c r="W255" s="25">
        <v>-2485</v>
      </c>
      <c r="X255" s="204"/>
      <c r="Y255" s="204"/>
    </row>
    <row r="256" spans="1:25" ht="22.5" customHeight="1">
      <c r="A256" s="803"/>
      <c r="B256" s="1103" t="s">
        <v>752</v>
      </c>
      <c r="C256" s="1104"/>
      <c r="D256" s="1104"/>
      <c r="E256" s="1104"/>
      <c r="F256" s="1104"/>
      <c r="G256" s="1104"/>
      <c r="H256" s="1104"/>
      <c r="I256" s="1104"/>
      <c r="J256" s="1104"/>
      <c r="K256" s="1104"/>
      <c r="L256" s="1104"/>
      <c r="M256" s="1104"/>
      <c r="N256" s="953"/>
      <c r="O256" s="953"/>
      <c r="P256" s="953"/>
      <c r="Q256" s="953"/>
      <c r="R256" s="953"/>
      <c r="S256" s="27">
        <v>-68</v>
      </c>
      <c r="T256" s="27">
        <v>-2357</v>
      </c>
      <c r="U256" s="28">
        <v>-105</v>
      </c>
      <c r="V256" s="28"/>
      <c r="W256" s="28">
        <v>-176</v>
      </c>
      <c r="X256" s="204"/>
      <c r="Y256" s="204"/>
    </row>
    <row r="257" spans="1:25" ht="20.25" customHeight="1">
      <c r="A257" s="803"/>
      <c r="B257" s="1101" t="s">
        <v>753</v>
      </c>
      <c r="C257" s="1043"/>
      <c r="D257" s="1043"/>
      <c r="E257" s="1043"/>
      <c r="F257" s="1043"/>
      <c r="G257" s="1043"/>
      <c r="H257" s="1043"/>
      <c r="I257" s="1043"/>
      <c r="J257" s="1043"/>
      <c r="K257" s="1043"/>
      <c r="L257" s="1043"/>
      <c r="M257" s="1043"/>
      <c r="N257" s="1043"/>
      <c r="O257" s="1043"/>
      <c r="P257" s="952"/>
      <c r="Q257" s="952"/>
      <c r="R257" s="952"/>
      <c r="S257" s="24">
        <f>SUM(S255:S256)</f>
        <v>-2357</v>
      </c>
      <c r="T257" s="24">
        <f>SUM(T255:T256)</f>
        <v>-811</v>
      </c>
      <c r="U257" s="25">
        <f>SUM(U255:U256)</f>
        <v>-2625</v>
      </c>
      <c r="V257" s="25"/>
      <c r="W257" s="25">
        <f>SUM(W255:W256)</f>
        <v>-2661</v>
      </c>
      <c r="X257" s="204"/>
      <c r="Y257" s="204"/>
    </row>
    <row r="258" spans="1:25" ht="20.25" customHeight="1">
      <c r="A258" s="803"/>
      <c r="B258" s="1103" t="s">
        <v>388</v>
      </c>
      <c r="C258" s="1103"/>
      <c r="D258" s="1103"/>
      <c r="E258" s="1103"/>
      <c r="F258" s="1103"/>
      <c r="G258" s="1103"/>
      <c r="H258" s="1103"/>
      <c r="I258" s="1103"/>
      <c r="J258" s="1103"/>
      <c r="K258" s="1103"/>
      <c r="L258" s="1104"/>
      <c r="M258" s="1104"/>
      <c r="N258" s="1104"/>
      <c r="O258" s="1104"/>
      <c r="P258" s="953"/>
      <c r="Q258" s="953"/>
      <c r="R258" s="953"/>
      <c r="S258" s="27">
        <v>1546</v>
      </c>
      <c r="T258" s="27">
        <v>-148</v>
      </c>
      <c r="U258" s="28">
        <v>1067</v>
      </c>
      <c r="V258" s="28"/>
      <c r="W258" s="28">
        <v>1119</v>
      </c>
      <c r="X258" s="204"/>
      <c r="Y258" s="204"/>
    </row>
    <row r="259" spans="1:25" ht="20.25" customHeight="1">
      <c r="A259" s="803"/>
      <c r="B259" s="1097" t="s">
        <v>131</v>
      </c>
      <c r="C259" s="1098"/>
      <c r="D259" s="1098"/>
      <c r="E259" s="1098"/>
      <c r="F259" s="1098"/>
      <c r="G259" s="1098"/>
      <c r="H259" s="1098"/>
      <c r="I259" s="1098"/>
      <c r="J259" s="1098"/>
      <c r="K259" s="1098"/>
      <c r="L259" s="1098"/>
      <c r="M259" s="1098"/>
      <c r="N259" s="1098"/>
      <c r="O259" s="1098"/>
      <c r="P259" s="1098"/>
      <c r="Q259" s="1098"/>
      <c r="R259" s="954"/>
      <c r="S259" s="27">
        <f>SUM(S257:S258)</f>
        <v>-811</v>
      </c>
      <c r="T259" s="27">
        <f>SUM(T257:T258)</f>
        <v>-959</v>
      </c>
      <c r="U259" s="28">
        <f>SUM(U257:U258)</f>
        <v>-1558</v>
      </c>
      <c r="V259" s="28"/>
      <c r="W259" s="28">
        <f>SUM(W257:W258)</f>
        <v>-1542</v>
      </c>
      <c r="X259" s="948"/>
      <c r="Y259" s="204"/>
    </row>
    <row r="260" spans="1:25" ht="20.25" customHeight="1">
      <c r="A260" s="803"/>
      <c r="B260" s="1095" t="s">
        <v>389</v>
      </c>
      <c r="C260" s="1096"/>
      <c r="D260" s="1096"/>
      <c r="E260" s="1096"/>
      <c r="F260" s="1096"/>
      <c r="G260" s="1096"/>
      <c r="H260" s="1096"/>
      <c r="I260" s="1096"/>
      <c r="J260" s="1096"/>
      <c r="K260" s="1096"/>
      <c r="L260" s="1096"/>
      <c r="M260" s="1096"/>
      <c r="N260" s="1096"/>
      <c r="O260" s="1096"/>
      <c r="P260" s="1096"/>
      <c r="Q260" s="1096"/>
      <c r="R260" s="1096"/>
      <c r="S260" s="1096"/>
      <c r="T260" s="37"/>
      <c r="U260" s="38"/>
      <c r="V260" s="38"/>
      <c r="W260" s="38"/>
      <c r="X260" s="948"/>
      <c r="Y260" s="204"/>
    </row>
    <row r="261" ht="12" customHeight="1"/>
  </sheetData>
  <mergeCells count="78">
    <mergeCell ref="B260:S260"/>
    <mergeCell ref="B259:Q259"/>
    <mergeCell ref="B248:E248"/>
    <mergeCell ref="B250:M250"/>
    <mergeCell ref="B254:F254"/>
    <mergeCell ref="B249:I249"/>
    <mergeCell ref="B255:M255"/>
    <mergeCell ref="B256:M256"/>
    <mergeCell ref="B257:O257"/>
    <mergeCell ref="B258:O258"/>
    <mergeCell ref="B246:O246"/>
    <mergeCell ref="B247:Y247"/>
    <mergeCell ref="B236:Y236"/>
    <mergeCell ref="K200:M200"/>
    <mergeCell ref="U200:W200"/>
    <mergeCell ref="B241:M241"/>
    <mergeCell ref="B227:Y227"/>
    <mergeCell ref="B229:Y229"/>
    <mergeCell ref="B228:Y228"/>
    <mergeCell ref="B238:Y238"/>
    <mergeCell ref="K192:M192"/>
    <mergeCell ref="U192:W192"/>
    <mergeCell ref="B239:Y239"/>
    <mergeCell ref="B231:Z231"/>
    <mergeCell ref="B232:Y232"/>
    <mergeCell ref="B234:Y234"/>
    <mergeCell ref="B221:Y221"/>
    <mergeCell ref="B135:Y135"/>
    <mergeCell ref="B143:Y143"/>
    <mergeCell ref="B145:Y145"/>
    <mergeCell ref="B139:Y139"/>
    <mergeCell ref="B136:Y136"/>
    <mergeCell ref="B141:Y141"/>
    <mergeCell ref="B171:Y171"/>
    <mergeCell ref="B174:Y174"/>
    <mergeCell ref="B177:Y177"/>
    <mergeCell ref="B113:Y113"/>
    <mergeCell ref="B118:Y118"/>
    <mergeCell ref="B116:Y116"/>
    <mergeCell ref="B132:Y133"/>
    <mergeCell ref="B120:Y120"/>
    <mergeCell ref="B122:H122"/>
    <mergeCell ref="B115:Y115"/>
    <mergeCell ref="B130:Y130"/>
    <mergeCell ref="B117:Y117"/>
    <mergeCell ref="B55:J55"/>
    <mergeCell ref="B56:J56"/>
    <mergeCell ref="B58:J58"/>
    <mergeCell ref="B63:Y63"/>
    <mergeCell ref="W1:Y1"/>
    <mergeCell ref="B6:Y6"/>
    <mergeCell ref="B8:Y8"/>
    <mergeCell ref="B9:Y9"/>
    <mergeCell ref="B7:Y7"/>
    <mergeCell ref="B11:Y11"/>
    <mergeCell ref="B23:O23"/>
    <mergeCell ref="B25:Y25"/>
    <mergeCell ref="B13:Y13"/>
    <mergeCell ref="P35:Q35"/>
    <mergeCell ref="S35:T35"/>
    <mergeCell ref="S34:T34"/>
    <mergeCell ref="B15:Y15"/>
    <mergeCell ref="B17:Y17"/>
    <mergeCell ref="B33:O33"/>
    <mergeCell ref="B31:Y31"/>
    <mergeCell ref="B27:Y27"/>
    <mergeCell ref="B29:Y29"/>
    <mergeCell ref="B18:Y18"/>
    <mergeCell ref="B242:Y242"/>
    <mergeCell ref="B244:Y244"/>
    <mergeCell ref="B155:Y155"/>
    <mergeCell ref="B181:Y181"/>
    <mergeCell ref="S184:U184"/>
    <mergeCell ref="K208:M208"/>
    <mergeCell ref="U208:W208"/>
    <mergeCell ref="B222:Y222"/>
    <mergeCell ref="B223:Y223"/>
    <mergeCell ref="B170:Y170"/>
  </mergeCells>
  <printOptions/>
  <pageMargins left="0.984251968503937" right="0.3937007874015748" top="0.5511811023622047" bottom="0.3937007874015748" header="0.5511811023622047" footer="0.5118110236220472"/>
  <pageSetup fitToHeight="4" horizontalDpi="600" verticalDpi="600" orientation="portrait" paperSize="9" scale="45" r:id="rId1"/>
  <rowBreaks count="3" manualBreakCount="3">
    <brk id="64" max="24" man="1"/>
    <brk id="146" max="24" man="1"/>
    <brk id="216" max="24" man="1"/>
  </rowBreaks>
</worksheet>
</file>

<file path=xl/worksheets/sheet7.xml><?xml version="1.0" encoding="utf-8"?>
<worksheet xmlns="http://schemas.openxmlformats.org/spreadsheetml/2006/main" xmlns:r="http://schemas.openxmlformats.org/officeDocument/2006/relationships">
  <sheetPr>
    <pageSetUpPr fitToPage="1"/>
  </sheetPr>
  <dimension ref="A1:R105"/>
  <sheetViews>
    <sheetView view="pageBreakPreview" zoomScale="40" zoomScaleNormal="50" zoomScaleSheetLayoutView="40" workbookViewId="0" topLeftCell="A64">
      <selection activeCell="B85" sqref="B85:R85"/>
    </sheetView>
  </sheetViews>
  <sheetFormatPr defaultColWidth="9.00390625" defaultRowHeight="25.5" customHeight="1"/>
  <cols>
    <col min="1" max="1" width="2.50390625" style="309" customWidth="1"/>
    <col min="2" max="2" width="54.125" style="309" customWidth="1"/>
    <col min="3" max="3" width="10.625" style="309" customWidth="1"/>
    <col min="4" max="4" width="15.125" style="309" customWidth="1"/>
    <col min="5" max="5" width="13.125" style="309" customWidth="1"/>
    <col min="6" max="6" width="14.125" style="309" customWidth="1"/>
    <col min="7" max="7" width="2.75390625" style="309" customWidth="1"/>
    <col min="8" max="8" width="15.125" style="309" customWidth="1"/>
    <col min="9" max="10" width="14.125" style="309" customWidth="1"/>
    <col min="11" max="11" width="2.75390625" style="309" customWidth="1"/>
    <col min="12" max="12" width="15.125" style="309" customWidth="1"/>
    <col min="13" max="13" width="14.125" style="2" customWidth="1"/>
    <col min="14" max="14" width="14.25390625" style="2" customWidth="1"/>
    <col min="15" max="15" width="2.875" style="2" customWidth="1"/>
    <col min="16" max="16" width="14.875" style="2" customWidth="1"/>
    <col min="17" max="17" width="12.00390625" style="2" customWidth="1"/>
    <col min="18" max="18" width="12.75390625" style="2" customWidth="1"/>
    <col min="19" max="16384" width="8.75390625" style="2" customWidth="1"/>
  </cols>
  <sheetData>
    <row r="1" spans="1:12" ht="25.5" customHeight="1">
      <c r="A1" s="308" t="s">
        <v>241</v>
      </c>
      <c r="B1" s="2"/>
      <c r="I1" s="310"/>
      <c r="J1" s="310"/>
      <c r="L1" s="310"/>
    </row>
    <row r="2" spans="1:12" ht="25.5" customHeight="1">
      <c r="A2" s="308"/>
      <c r="B2" s="2"/>
      <c r="I2" s="310"/>
      <c r="J2" s="310"/>
      <c r="L2" s="310"/>
    </row>
    <row r="3" spans="1:13" ht="25.5" customHeight="1">
      <c r="A3" s="311" t="s">
        <v>637</v>
      </c>
      <c r="B3" s="2"/>
      <c r="C3" s="2"/>
      <c r="D3" s="11"/>
      <c r="J3" s="310"/>
      <c r="L3" s="310"/>
      <c r="M3" s="310"/>
    </row>
    <row r="4" spans="1:16" ht="25.5" customHeight="1">
      <c r="A4" s="312"/>
      <c r="B4" s="313"/>
      <c r="C4" s="313"/>
      <c r="D4" s="1111" t="s">
        <v>638</v>
      </c>
      <c r="E4" s="1111"/>
      <c r="F4" s="1111"/>
      <c r="G4" s="314"/>
      <c r="H4" s="1111" t="s">
        <v>639</v>
      </c>
      <c r="I4" s="1111"/>
      <c r="J4" s="1111"/>
      <c r="K4" s="314"/>
      <c r="L4" s="1112" t="s">
        <v>508</v>
      </c>
      <c r="M4" s="1112"/>
      <c r="N4" s="1112"/>
      <c r="O4" s="315"/>
      <c r="P4" s="310"/>
    </row>
    <row r="5" spans="1:16" ht="43.5" customHeight="1" thickBot="1">
      <c r="A5" s="316"/>
      <c r="B5" s="317"/>
      <c r="C5" s="317"/>
      <c r="D5" s="318" t="s">
        <v>619</v>
      </c>
      <c r="E5" s="319" t="s">
        <v>640</v>
      </c>
      <c r="F5" s="319" t="s">
        <v>620</v>
      </c>
      <c r="G5" s="319"/>
      <c r="H5" s="318" t="s">
        <v>619</v>
      </c>
      <c r="I5" s="319" t="s">
        <v>640</v>
      </c>
      <c r="J5" s="319" t="s">
        <v>620</v>
      </c>
      <c r="K5" s="319"/>
      <c r="L5" s="318" t="s">
        <v>619</v>
      </c>
      <c r="M5" s="319" t="s">
        <v>640</v>
      </c>
      <c r="N5" s="319" t="s">
        <v>620</v>
      </c>
      <c r="O5" s="798"/>
      <c r="P5" s="310"/>
    </row>
    <row r="6" spans="1:16" ht="25.5" customHeight="1">
      <c r="A6" s="313" t="s">
        <v>225</v>
      </c>
      <c r="B6" s="313"/>
      <c r="C6" s="313"/>
      <c r="D6" s="320">
        <v>2560</v>
      </c>
      <c r="E6" s="332">
        <v>3985</v>
      </c>
      <c r="F6" s="322">
        <v>7192</v>
      </c>
      <c r="G6" s="322"/>
      <c r="H6" s="320">
        <v>7519</v>
      </c>
      <c r="I6" s="332">
        <v>6795</v>
      </c>
      <c r="J6" s="323">
        <v>13486</v>
      </c>
      <c r="K6" s="322"/>
      <c r="L6" s="334">
        <f aca="true" t="shared" si="0" ref="L6:N9">D6+H6</f>
        <v>10079</v>
      </c>
      <c r="M6" s="323">
        <f>E6+I6</f>
        <v>10780</v>
      </c>
      <c r="N6" s="323">
        <f>F6+J6</f>
        <v>20678</v>
      </c>
      <c r="O6" s="323"/>
      <c r="P6" s="310"/>
    </row>
    <row r="7" spans="1:16" ht="25.5" customHeight="1">
      <c r="A7" s="313" t="s">
        <v>55</v>
      </c>
      <c r="B7" s="313"/>
      <c r="C7" s="313"/>
      <c r="D7" s="320">
        <v>3434</v>
      </c>
      <c r="E7" s="332">
        <v>3154</v>
      </c>
      <c r="F7" s="321">
        <v>5981</v>
      </c>
      <c r="G7" s="321"/>
      <c r="H7" s="920">
        <v>19</v>
      </c>
      <c r="I7" s="921">
        <v>0</v>
      </c>
      <c r="J7" s="585">
        <v>0</v>
      </c>
      <c r="K7" s="321"/>
      <c r="L7" s="334">
        <f t="shared" si="0"/>
        <v>3453</v>
      </c>
      <c r="M7" s="323">
        <f t="shared" si="0"/>
        <v>3154</v>
      </c>
      <c r="N7" s="323">
        <f t="shared" si="0"/>
        <v>5981</v>
      </c>
      <c r="O7" s="323"/>
      <c r="P7" s="310"/>
    </row>
    <row r="8" spans="1:16" ht="25.5" customHeight="1">
      <c r="A8" s="324" t="s">
        <v>506</v>
      </c>
      <c r="B8" s="324"/>
      <c r="C8" s="324"/>
      <c r="D8" s="325">
        <v>1325</v>
      </c>
      <c r="E8" s="337">
        <v>915</v>
      </c>
      <c r="F8" s="326">
        <v>1921</v>
      </c>
      <c r="G8" s="326"/>
      <c r="H8" s="325">
        <v>17471</v>
      </c>
      <c r="I8" s="337">
        <v>10027</v>
      </c>
      <c r="J8" s="326">
        <v>20408</v>
      </c>
      <c r="K8" s="326"/>
      <c r="L8" s="602">
        <f t="shared" si="0"/>
        <v>18796</v>
      </c>
      <c r="M8" s="326">
        <f t="shared" si="0"/>
        <v>10942</v>
      </c>
      <c r="N8" s="326">
        <f t="shared" si="0"/>
        <v>22329</v>
      </c>
      <c r="O8" s="335"/>
      <c r="P8" s="310"/>
    </row>
    <row r="9" spans="1:16" ht="25.5" customHeight="1" thickBot="1">
      <c r="A9" s="316" t="s">
        <v>56</v>
      </c>
      <c r="B9" s="317"/>
      <c r="C9" s="317"/>
      <c r="D9" s="327">
        <f aca="true" t="shared" si="1" ref="D9:J9">SUM(D6:D8)</f>
        <v>7319</v>
      </c>
      <c r="E9" s="328">
        <f t="shared" si="1"/>
        <v>8054</v>
      </c>
      <c r="F9" s="328">
        <f t="shared" si="1"/>
        <v>15094</v>
      </c>
      <c r="G9" s="328"/>
      <c r="H9" s="329">
        <f t="shared" si="1"/>
        <v>25009</v>
      </c>
      <c r="I9" s="330">
        <f t="shared" si="1"/>
        <v>16822</v>
      </c>
      <c r="J9" s="330">
        <f t="shared" si="1"/>
        <v>33894</v>
      </c>
      <c r="K9" s="328"/>
      <c r="L9" s="329">
        <f t="shared" si="0"/>
        <v>32328</v>
      </c>
      <c r="M9" s="330">
        <f t="shared" si="0"/>
        <v>24876</v>
      </c>
      <c r="N9" s="330">
        <f t="shared" si="0"/>
        <v>48988</v>
      </c>
      <c r="O9" s="333"/>
      <c r="P9" s="310"/>
    </row>
    <row r="10" spans="1:15" ht="21.75" customHeight="1">
      <c r="A10" s="11"/>
      <c r="B10" s="2"/>
      <c r="C10" s="2"/>
      <c r="E10" s="11"/>
      <c r="L10" s="310"/>
      <c r="M10" s="310"/>
      <c r="N10" s="310"/>
      <c r="O10" s="310"/>
    </row>
    <row r="11" spans="1:15" ht="25.5" customHeight="1">
      <c r="A11" s="311" t="s">
        <v>57</v>
      </c>
      <c r="B11" s="2"/>
      <c r="C11" s="2"/>
      <c r="E11" s="11"/>
      <c r="L11" s="310"/>
      <c r="M11" s="310"/>
      <c r="N11" s="310"/>
      <c r="O11" s="310"/>
    </row>
    <row r="12" spans="1:18" s="313" customFormat="1" ht="39" customHeight="1">
      <c r="A12" s="839"/>
      <c r="B12" s="839"/>
      <c r="C12" s="839"/>
      <c r="D12" s="1113" t="s">
        <v>58</v>
      </c>
      <c r="E12" s="1113"/>
      <c r="F12" s="1113"/>
      <c r="G12" s="840"/>
      <c r="H12" s="1114" t="s">
        <v>59</v>
      </c>
      <c r="I12" s="1114"/>
      <c r="J12" s="1114"/>
      <c r="K12" s="840"/>
      <c r="L12" s="1115" t="s">
        <v>242</v>
      </c>
      <c r="M12" s="1115"/>
      <c r="N12" s="1115"/>
      <c r="O12" s="841"/>
      <c r="P12" s="1115" t="s">
        <v>645</v>
      </c>
      <c r="Q12" s="1115"/>
      <c r="R12" s="1115"/>
    </row>
    <row r="13" spans="1:18" s="313" customFormat="1" ht="40.5" customHeight="1" thickBot="1">
      <c r="A13" s="842"/>
      <c r="B13" s="842"/>
      <c r="C13" s="842"/>
      <c r="D13" s="318" t="s">
        <v>619</v>
      </c>
      <c r="E13" s="319" t="s">
        <v>640</v>
      </c>
      <c r="F13" s="319" t="s">
        <v>620</v>
      </c>
      <c r="G13" s="319"/>
      <c r="H13" s="318" t="s">
        <v>619</v>
      </c>
      <c r="I13" s="319" t="s">
        <v>640</v>
      </c>
      <c r="J13" s="319" t="s">
        <v>620</v>
      </c>
      <c r="K13" s="319"/>
      <c r="L13" s="318" t="s">
        <v>619</v>
      </c>
      <c r="M13" s="319" t="s">
        <v>640</v>
      </c>
      <c r="N13" s="319" t="s">
        <v>620</v>
      </c>
      <c r="O13" s="843"/>
      <c r="P13" s="318" t="s">
        <v>619</v>
      </c>
      <c r="Q13" s="319" t="s">
        <v>640</v>
      </c>
      <c r="R13" s="319" t="s">
        <v>620</v>
      </c>
    </row>
    <row r="14" spans="1:18" s="313" customFormat="1" ht="25.5" customHeight="1">
      <c r="A14" s="331" t="s">
        <v>225</v>
      </c>
      <c r="B14" s="331"/>
      <c r="C14" s="331"/>
      <c r="D14" s="331"/>
      <c r="E14" s="323"/>
      <c r="F14" s="844"/>
      <c r="G14" s="845"/>
      <c r="H14" s="846"/>
      <c r="I14" s="845"/>
      <c r="J14" s="847"/>
      <c r="K14" s="847"/>
      <c r="L14" s="847"/>
      <c r="M14" s="845"/>
      <c r="N14" s="845"/>
      <c r="O14" s="848"/>
      <c r="P14" s="846"/>
      <c r="Q14" s="846"/>
      <c r="R14" s="846"/>
    </row>
    <row r="15" spans="1:18" s="313" customFormat="1" ht="25.5" customHeight="1">
      <c r="A15" s="870" t="s">
        <v>243</v>
      </c>
      <c r="B15" s="870"/>
      <c r="C15" s="870"/>
      <c r="D15" s="839"/>
      <c r="E15" s="884"/>
      <c r="F15" s="885"/>
      <c r="G15" s="847"/>
      <c r="H15" s="850"/>
      <c r="I15" s="847"/>
      <c r="J15" s="847"/>
      <c r="K15" s="847"/>
      <c r="L15" s="847"/>
      <c r="M15" s="847"/>
      <c r="N15" s="851"/>
      <c r="O15" s="848"/>
      <c r="P15" s="850"/>
      <c r="Q15" s="851"/>
      <c r="R15" s="851"/>
    </row>
    <row r="16" spans="1:18" s="313" customFormat="1" ht="25.5" customHeight="1">
      <c r="A16" s="871" t="s">
        <v>244</v>
      </c>
      <c r="B16" s="871"/>
      <c r="C16" s="871"/>
      <c r="D16" s="839">
        <v>687</v>
      </c>
      <c r="E16" s="884">
        <v>615</v>
      </c>
      <c r="F16" s="884">
        <v>1341</v>
      </c>
      <c r="G16" s="847"/>
      <c r="H16" s="343" t="s">
        <v>636</v>
      </c>
      <c r="I16" s="343" t="s">
        <v>636</v>
      </c>
      <c r="J16" s="343" t="s">
        <v>636</v>
      </c>
      <c r="K16" s="335"/>
      <c r="L16" s="860">
        <v>69</v>
      </c>
      <c r="M16" s="322">
        <v>62</v>
      </c>
      <c r="N16" s="322">
        <v>134</v>
      </c>
      <c r="O16" s="848"/>
      <c r="P16" s="852">
        <v>687</v>
      </c>
      <c r="Q16" s="322">
        <v>615</v>
      </c>
      <c r="R16" s="322">
        <v>1341</v>
      </c>
    </row>
    <row r="17" spans="1:18" s="313" customFormat="1" ht="25.5" customHeight="1">
      <c r="A17" s="871" t="s">
        <v>245</v>
      </c>
      <c r="B17" s="871"/>
      <c r="C17" s="871"/>
      <c r="D17" s="839">
        <v>431</v>
      </c>
      <c r="E17" s="884">
        <v>273</v>
      </c>
      <c r="F17" s="884">
        <v>780</v>
      </c>
      <c r="G17" s="336"/>
      <c r="H17" s="343" t="s">
        <v>636</v>
      </c>
      <c r="I17" s="343" t="s">
        <v>636</v>
      </c>
      <c r="J17" s="343" t="s">
        <v>636</v>
      </c>
      <c r="K17" s="336"/>
      <c r="L17" s="860">
        <v>43</v>
      </c>
      <c r="M17" s="322">
        <v>27</v>
      </c>
      <c r="N17" s="322">
        <v>78</v>
      </c>
      <c r="O17" s="848"/>
      <c r="P17" s="853">
        <v>431</v>
      </c>
      <c r="Q17" s="322">
        <v>273</v>
      </c>
      <c r="R17" s="322">
        <v>780</v>
      </c>
    </row>
    <row r="18" spans="1:18" s="313" customFormat="1" ht="25.5" customHeight="1">
      <c r="A18" s="1011" t="s">
        <v>246</v>
      </c>
      <c r="B18" s="1011"/>
      <c r="C18" s="1011"/>
      <c r="D18" s="1012">
        <v>282</v>
      </c>
      <c r="E18" s="1013">
        <v>247</v>
      </c>
      <c r="F18" s="1013">
        <v>592</v>
      </c>
      <c r="G18" s="855"/>
      <c r="H18" s="602" t="s">
        <v>636</v>
      </c>
      <c r="I18" s="602" t="s">
        <v>636</v>
      </c>
      <c r="J18" s="602" t="s">
        <v>636</v>
      </c>
      <c r="K18" s="326"/>
      <c r="L18" s="1014">
        <v>28</v>
      </c>
      <c r="M18" s="1015">
        <v>25</v>
      </c>
      <c r="N18" s="1015">
        <v>59</v>
      </c>
      <c r="O18" s="1016"/>
      <c r="P18" s="1017">
        <v>282</v>
      </c>
      <c r="Q18" s="1015">
        <v>247</v>
      </c>
      <c r="R18" s="1015">
        <v>592</v>
      </c>
    </row>
    <row r="19" spans="1:18" s="313" customFormat="1" ht="25.5" customHeight="1">
      <c r="A19" s="870" t="s">
        <v>247</v>
      </c>
      <c r="B19" s="870"/>
      <c r="C19" s="870"/>
      <c r="D19" s="853">
        <f>SUM(D16:D18)</f>
        <v>1400</v>
      </c>
      <c r="E19" s="887">
        <f>SUM(E16:E18)</f>
        <v>1135</v>
      </c>
      <c r="F19" s="887">
        <f>SUM(F16:F18)</f>
        <v>2713</v>
      </c>
      <c r="G19" s="858"/>
      <c r="H19" s="1010" t="s">
        <v>636</v>
      </c>
      <c r="I19" s="343" t="s">
        <v>636</v>
      </c>
      <c r="J19" s="343" t="s">
        <v>636</v>
      </c>
      <c r="K19" s="858"/>
      <c r="L19" s="852">
        <f>SUM(L16:L18)</f>
        <v>140</v>
      </c>
      <c r="M19" s="858">
        <f>SUM(M16:M18)</f>
        <v>114</v>
      </c>
      <c r="N19" s="858">
        <f>SUM(N16:N18)</f>
        <v>271</v>
      </c>
      <c r="O19" s="859"/>
      <c r="P19" s="852">
        <f>SUM(P16:P18)</f>
        <v>1400</v>
      </c>
      <c r="Q19" s="858">
        <f>SUM(Q16:Q18)</f>
        <v>1135</v>
      </c>
      <c r="R19" s="858">
        <f>SUM(R16:R18)</f>
        <v>2713</v>
      </c>
    </row>
    <row r="20" spans="1:18" s="313" customFormat="1" ht="6" customHeight="1">
      <c r="A20" s="870"/>
      <c r="B20" s="870"/>
      <c r="C20" s="870"/>
      <c r="D20" s="853"/>
      <c r="E20" s="887"/>
      <c r="F20" s="887"/>
      <c r="G20" s="858"/>
      <c r="H20" s="852"/>
      <c r="I20" s="858"/>
      <c r="J20" s="858"/>
      <c r="K20" s="858"/>
      <c r="L20" s="858"/>
      <c r="M20" s="858"/>
      <c r="N20" s="858"/>
      <c r="O20" s="859"/>
      <c r="P20" s="852"/>
      <c r="Q20" s="858"/>
      <c r="R20" s="858"/>
    </row>
    <row r="21" spans="1:18" s="313" customFormat="1" ht="25.5" customHeight="1">
      <c r="A21" s="871" t="s">
        <v>248</v>
      </c>
      <c r="B21" s="871"/>
      <c r="C21" s="871"/>
      <c r="D21" s="854">
        <v>67</v>
      </c>
      <c r="E21" s="880">
        <v>30</v>
      </c>
      <c r="F21" s="884">
        <v>89</v>
      </c>
      <c r="G21" s="858"/>
      <c r="H21" s="343" t="s">
        <v>636</v>
      </c>
      <c r="I21" s="343" t="s">
        <v>636</v>
      </c>
      <c r="J21" s="343" t="s">
        <v>636</v>
      </c>
      <c r="K21" s="858"/>
      <c r="L21" s="860">
        <v>7</v>
      </c>
      <c r="M21" s="322">
        <v>3</v>
      </c>
      <c r="N21" s="322">
        <v>9</v>
      </c>
      <c r="O21" s="848"/>
      <c r="P21" s="852">
        <v>67</v>
      </c>
      <c r="Q21" s="322">
        <v>30</v>
      </c>
      <c r="R21" s="322">
        <v>89</v>
      </c>
    </row>
    <row r="22" spans="1:18" s="313" customFormat="1" ht="25.5" customHeight="1">
      <c r="A22" s="871" t="s">
        <v>249</v>
      </c>
      <c r="B22" s="871"/>
      <c r="C22" s="871"/>
      <c r="D22" s="854">
        <v>18</v>
      </c>
      <c r="E22" s="880">
        <v>10</v>
      </c>
      <c r="F22" s="884">
        <v>21</v>
      </c>
      <c r="G22" s="858"/>
      <c r="H22" s="343" t="s">
        <v>636</v>
      </c>
      <c r="I22" s="343" t="s">
        <v>636</v>
      </c>
      <c r="J22" s="343" t="s">
        <v>636</v>
      </c>
      <c r="K22" s="858"/>
      <c r="L22" s="860">
        <v>2</v>
      </c>
      <c r="M22" s="322">
        <v>1</v>
      </c>
      <c r="N22" s="322">
        <v>2</v>
      </c>
      <c r="O22" s="848"/>
      <c r="P22" s="852">
        <v>20</v>
      </c>
      <c r="Q22" s="322">
        <v>10</v>
      </c>
      <c r="R22" s="322">
        <v>21</v>
      </c>
    </row>
    <row r="23" spans="1:18" s="313" customFormat="1" ht="25.5" customHeight="1">
      <c r="A23" s="871" t="s">
        <v>250</v>
      </c>
      <c r="B23" s="871"/>
      <c r="C23" s="871"/>
      <c r="D23" s="854">
        <v>107</v>
      </c>
      <c r="E23" s="884">
        <v>35</v>
      </c>
      <c r="F23" s="884">
        <v>318</v>
      </c>
      <c r="G23" s="858"/>
      <c r="H23" s="343">
        <v>42</v>
      </c>
      <c r="I23" s="335">
        <v>32</v>
      </c>
      <c r="J23" s="335">
        <v>66</v>
      </c>
      <c r="K23" s="335"/>
      <c r="L23" s="860">
        <v>53</v>
      </c>
      <c r="M23" s="322">
        <v>36</v>
      </c>
      <c r="N23" s="322">
        <v>98</v>
      </c>
      <c r="O23" s="848"/>
      <c r="P23" s="852">
        <v>296</v>
      </c>
      <c r="Q23" s="322">
        <v>124</v>
      </c>
      <c r="R23" s="322">
        <v>490</v>
      </c>
    </row>
    <row r="24" spans="1:18" s="313" customFormat="1" ht="25.5" customHeight="1">
      <c r="A24" s="871" t="s">
        <v>251</v>
      </c>
      <c r="B24" s="871"/>
      <c r="C24" s="871"/>
      <c r="D24" s="839">
        <v>138</v>
      </c>
      <c r="E24" s="887">
        <v>213</v>
      </c>
      <c r="F24" s="887">
        <v>388</v>
      </c>
      <c r="G24" s="847"/>
      <c r="H24" s="343" t="s">
        <v>636</v>
      </c>
      <c r="I24" s="343" t="s">
        <v>636</v>
      </c>
      <c r="J24" s="343" t="s">
        <v>636</v>
      </c>
      <c r="K24" s="335"/>
      <c r="L24" s="860">
        <v>14</v>
      </c>
      <c r="M24" s="322">
        <v>21</v>
      </c>
      <c r="N24" s="322">
        <v>39</v>
      </c>
      <c r="O24" s="848"/>
      <c r="P24" s="852">
        <v>138</v>
      </c>
      <c r="Q24" s="322">
        <v>213</v>
      </c>
      <c r="R24" s="322">
        <v>388</v>
      </c>
    </row>
    <row r="25" spans="1:18" s="313" customFormat="1" ht="25.5" customHeight="1">
      <c r="A25" s="871" t="s">
        <v>252</v>
      </c>
      <c r="B25" s="871"/>
      <c r="C25" s="871"/>
      <c r="D25" s="853">
        <v>114</v>
      </c>
      <c r="E25" s="887">
        <v>54</v>
      </c>
      <c r="F25" s="884">
        <v>139</v>
      </c>
      <c r="G25" s="858"/>
      <c r="H25" s="343" t="s">
        <v>636</v>
      </c>
      <c r="I25" s="343" t="s">
        <v>636</v>
      </c>
      <c r="J25" s="343" t="s">
        <v>636</v>
      </c>
      <c r="K25" s="858"/>
      <c r="L25" s="852">
        <v>11</v>
      </c>
      <c r="M25" s="858">
        <v>5</v>
      </c>
      <c r="N25" s="858">
        <v>14</v>
      </c>
      <c r="O25" s="859"/>
      <c r="P25" s="852">
        <v>114</v>
      </c>
      <c r="Q25" s="858">
        <v>54</v>
      </c>
      <c r="R25" s="858">
        <v>139</v>
      </c>
    </row>
    <row r="26" spans="1:18" s="313" customFormat="1" ht="25.5" customHeight="1">
      <c r="A26" s="871" t="s">
        <v>253</v>
      </c>
      <c r="B26" s="871"/>
      <c r="C26" s="871"/>
      <c r="D26" s="585">
        <v>0</v>
      </c>
      <c r="E26" s="884">
        <v>2</v>
      </c>
      <c r="F26" s="884">
        <v>11</v>
      </c>
      <c r="G26" s="336"/>
      <c r="H26" s="334">
        <v>2</v>
      </c>
      <c r="I26" s="322">
        <v>6</v>
      </c>
      <c r="J26" s="322">
        <v>9</v>
      </c>
      <c r="K26" s="336"/>
      <c r="L26" s="860">
        <v>2</v>
      </c>
      <c r="M26" s="322">
        <v>6</v>
      </c>
      <c r="N26" s="322">
        <v>10</v>
      </c>
      <c r="O26" s="848"/>
      <c r="P26" s="853">
        <v>14</v>
      </c>
      <c r="Q26" s="322">
        <v>21</v>
      </c>
      <c r="R26" s="322">
        <v>63</v>
      </c>
    </row>
    <row r="27" spans="1:18" s="313" customFormat="1" ht="25.5" customHeight="1">
      <c r="A27" s="871" t="s">
        <v>254</v>
      </c>
      <c r="B27" s="871"/>
      <c r="C27" s="871"/>
      <c r="D27" s="839">
        <v>205</v>
      </c>
      <c r="E27" s="888">
        <v>361</v>
      </c>
      <c r="F27" s="888">
        <v>540</v>
      </c>
      <c r="G27" s="847"/>
      <c r="H27" s="334">
        <v>2</v>
      </c>
      <c r="I27" s="343" t="s">
        <v>636</v>
      </c>
      <c r="J27" s="343" t="s">
        <v>636</v>
      </c>
      <c r="K27" s="343"/>
      <c r="L27" s="860">
        <v>22</v>
      </c>
      <c r="M27" s="322">
        <v>36</v>
      </c>
      <c r="N27" s="322">
        <v>54</v>
      </c>
      <c r="O27" s="848"/>
      <c r="P27" s="852">
        <v>215</v>
      </c>
      <c r="Q27" s="322">
        <v>361</v>
      </c>
      <c r="R27" s="322">
        <v>540</v>
      </c>
    </row>
    <row r="28" spans="1:18" s="313" customFormat="1" ht="25.5" customHeight="1">
      <c r="A28" s="872" t="s">
        <v>255</v>
      </c>
      <c r="B28" s="872"/>
      <c r="C28" s="872"/>
      <c r="D28" s="861">
        <f>SUM(D21:D27)+D19</f>
        <v>2049</v>
      </c>
      <c r="E28" s="883">
        <f>SUM(E21:E27)+E19</f>
        <v>1840</v>
      </c>
      <c r="F28" s="883">
        <f>SUM(F21:F27)+F19</f>
        <v>4219</v>
      </c>
      <c r="G28" s="856"/>
      <c r="H28" s="861">
        <f>SUM(H21:H27)</f>
        <v>46</v>
      </c>
      <c r="I28" s="861">
        <f>SUM(I21:I27)</f>
        <v>38</v>
      </c>
      <c r="J28" s="861">
        <f>SUM(J21:J27)</f>
        <v>75</v>
      </c>
      <c r="K28" s="344"/>
      <c r="L28" s="861">
        <f>SUM(L21:L27)+L19</f>
        <v>251</v>
      </c>
      <c r="M28" s="344">
        <f>SUM(M21:M27)+M19</f>
        <v>222</v>
      </c>
      <c r="N28" s="344">
        <f>SUM(N21:N27)+N19</f>
        <v>497</v>
      </c>
      <c r="O28" s="857"/>
      <c r="P28" s="861">
        <f>SUM(P21:P27)+P19</f>
        <v>2264</v>
      </c>
      <c r="Q28" s="344">
        <f>SUM(Q21:Q27)+Q19</f>
        <v>1948</v>
      </c>
      <c r="R28" s="344">
        <f>SUM(R21:R27)+R19</f>
        <v>4443</v>
      </c>
    </row>
    <row r="29" spans="1:18" s="313" customFormat="1" ht="9" customHeight="1">
      <c r="A29" s="848"/>
      <c r="B29" s="848"/>
      <c r="C29" s="848"/>
      <c r="D29" s="839"/>
      <c r="E29" s="884"/>
      <c r="F29" s="884"/>
      <c r="G29" s="847"/>
      <c r="H29" s="860"/>
      <c r="I29" s="322"/>
      <c r="J29" s="322"/>
      <c r="K29" s="858"/>
      <c r="L29" s="322"/>
      <c r="M29" s="322"/>
      <c r="N29" s="322"/>
      <c r="O29" s="848"/>
      <c r="P29" s="852"/>
      <c r="Q29" s="322"/>
      <c r="R29" s="322"/>
    </row>
    <row r="30" spans="1:18" s="313" customFormat="1" ht="25.5" customHeight="1">
      <c r="A30" s="871" t="s">
        <v>250</v>
      </c>
      <c r="B30" s="871"/>
      <c r="C30" s="871"/>
      <c r="D30" s="854">
        <v>110</v>
      </c>
      <c r="E30" s="880">
        <v>165</v>
      </c>
      <c r="F30" s="884">
        <v>261</v>
      </c>
      <c r="G30" s="858"/>
      <c r="H30" s="343">
        <v>60</v>
      </c>
      <c r="I30" s="335">
        <v>44</v>
      </c>
      <c r="J30" s="335">
        <v>100</v>
      </c>
      <c r="K30" s="335"/>
      <c r="L30" s="860">
        <v>71</v>
      </c>
      <c r="M30" s="322">
        <v>61</v>
      </c>
      <c r="N30" s="322">
        <v>126</v>
      </c>
      <c r="O30" s="848"/>
      <c r="P30" s="852">
        <v>314</v>
      </c>
      <c r="Q30" s="322">
        <v>350</v>
      </c>
      <c r="R30" s="322">
        <v>643</v>
      </c>
    </row>
    <row r="31" spans="1:18" s="313" customFormat="1" ht="25.5" customHeight="1">
      <c r="A31" s="871" t="s">
        <v>433</v>
      </c>
      <c r="B31" s="871"/>
      <c r="C31" s="871"/>
      <c r="D31" s="854">
        <v>100</v>
      </c>
      <c r="E31" s="880">
        <v>134</v>
      </c>
      <c r="F31" s="884">
        <v>232</v>
      </c>
      <c r="G31" s="858"/>
      <c r="H31" s="343">
        <v>13</v>
      </c>
      <c r="I31" s="335">
        <v>13</v>
      </c>
      <c r="J31" s="335">
        <v>26</v>
      </c>
      <c r="K31" s="335"/>
      <c r="L31" s="860">
        <v>23</v>
      </c>
      <c r="M31" s="322">
        <v>26</v>
      </c>
      <c r="N31" s="322">
        <v>49</v>
      </c>
      <c r="O31" s="848"/>
      <c r="P31" s="852">
        <v>145</v>
      </c>
      <c r="Q31" s="322">
        <v>175</v>
      </c>
      <c r="R31" s="322">
        <v>347</v>
      </c>
    </row>
    <row r="32" spans="1:18" s="313" customFormat="1" ht="25.5" customHeight="1">
      <c r="A32" s="871" t="s">
        <v>434</v>
      </c>
      <c r="B32" s="871"/>
      <c r="C32" s="871"/>
      <c r="D32" s="854">
        <v>129</v>
      </c>
      <c r="E32" s="880">
        <v>161</v>
      </c>
      <c r="F32" s="884">
        <v>161</v>
      </c>
      <c r="G32" s="858"/>
      <c r="H32" s="343" t="s">
        <v>636</v>
      </c>
      <c r="I32" s="343" t="s">
        <v>636</v>
      </c>
      <c r="J32" s="343" t="s">
        <v>636</v>
      </c>
      <c r="K32" s="335"/>
      <c r="L32" s="860">
        <v>13</v>
      </c>
      <c r="M32" s="322">
        <v>16</v>
      </c>
      <c r="N32" s="322">
        <v>16</v>
      </c>
      <c r="O32" s="848"/>
      <c r="P32" s="852">
        <v>129</v>
      </c>
      <c r="Q32" s="322">
        <v>161</v>
      </c>
      <c r="R32" s="322">
        <v>161</v>
      </c>
    </row>
    <row r="33" spans="1:18" s="313" customFormat="1" ht="25.5" customHeight="1">
      <c r="A33" s="872" t="s">
        <v>435</v>
      </c>
      <c r="B33" s="872"/>
      <c r="C33" s="872"/>
      <c r="D33" s="861">
        <f>SUM(D30:D32)</f>
        <v>339</v>
      </c>
      <c r="E33" s="883">
        <f>SUM(E30:E32)</f>
        <v>460</v>
      </c>
      <c r="F33" s="883">
        <f>SUM(F30:F32)</f>
        <v>654</v>
      </c>
      <c r="G33" s="856"/>
      <c r="H33" s="861">
        <f>SUM(H30:H32)</f>
        <v>73</v>
      </c>
      <c r="I33" s="344">
        <f>SUM(I30:I32)</f>
        <v>57</v>
      </c>
      <c r="J33" s="344">
        <f>SUM(J30:J32)</f>
        <v>126</v>
      </c>
      <c r="K33" s="344"/>
      <c r="L33" s="861">
        <f>SUM(L30:L32)</f>
        <v>107</v>
      </c>
      <c r="M33" s="344">
        <f>SUM(M30:M32)</f>
        <v>103</v>
      </c>
      <c r="N33" s="344">
        <f>SUM(N30:N32)</f>
        <v>191</v>
      </c>
      <c r="O33" s="857"/>
      <c r="P33" s="861">
        <f>SUM(P30:P32)</f>
        <v>588</v>
      </c>
      <c r="Q33" s="344">
        <f>SUM(Q30:Q32)</f>
        <v>686</v>
      </c>
      <c r="R33" s="344">
        <f>SUM(R30:R32)</f>
        <v>1151</v>
      </c>
    </row>
    <row r="34" spans="1:18" s="313" customFormat="1" ht="12" customHeight="1">
      <c r="A34" s="870"/>
      <c r="B34" s="870"/>
      <c r="C34" s="870"/>
      <c r="D34" s="854"/>
      <c r="E34" s="880"/>
      <c r="F34" s="884"/>
      <c r="G34" s="858"/>
      <c r="H34" s="343"/>
      <c r="I34" s="335"/>
      <c r="J34" s="335"/>
      <c r="K34" s="335"/>
      <c r="L34" s="322"/>
      <c r="M34" s="322"/>
      <c r="N34" s="322"/>
      <c r="O34" s="848"/>
      <c r="P34" s="852"/>
      <c r="Q34" s="322"/>
      <c r="R34" s="322"/>
    </row>
    <row r="35" spans="1:18" s="313" customFormat="1" ht="25.5" customHeight="1">
      <c r="A35" s="872" t="s">
        <v>436</v>
      </c>
      <c r="B35" s="872"/>
      <c r="C35" s="872"/>
      <c r="D35" s="861">
        <f>D33+D28</f>
        <v>2388</v>
      </c>
      <c r="E35" s="883">
        <f>E33+E28</f>
        <v>2300</v>
      </c>
      <c r="F35" s="883">
        <f>F33+F28</f>
        <v>4873</v>
      </c>
      <c r="G35" s="856"/>
      <c r="H35" s="861">
        <f>H33+H28</f>
        <v>119</v>
      </c>
      <c r="I35" s="344">
        <f>I33+I28</f>
        <v>95</v>
      </c>
      <c r="J35" s="344">
        <f>J33+J28</f>
        <v>201</v>
      </c>
      <c r="K35" s="344"/>
      <c r="L35" s="861">
        <f>L33+L28</f>
        <v>358</v>
      </c>
      <c r="M35" s="344">
        <f>M33+M28</f>
        <v>325</v>
      </c>
      <c r="N35" s="344">
        <f>N33+N28</f>
        <v>688</v>
      </c>
      <c r="O35" s="857"/>
      <c r="P35" s="861">
        <f>P33+P28</f>
        <v>2852</v>
      </c>
      <c r="Q35" s="344">
        <f>Q33+Q28</f>
        <v>2634</v>
      </c>
      <c r="R35" s="344">
        <f>R33+R28</f>
        <v>5594</v>
      </c>
    </row>
    <row r="36" spans="1:18" s="313" customFormat="1" ht="10.5" customHeight="1">
      <c r="A36" s="870"/>
      <c r="B36" s="870"/>
      <c r="C36" s="870"/>
      <c r="D36" s="854"/>
      <c r="E36" s="880"/>
      <c r="F36" s="884"/>
      <c r="G36" s="858"/>
      <c r="H36" s="343"/>
      <c r="I36" s="335"/>
      <c r="J36" s="335"/>
      <c r="K36" s="335"/>
      <c r="L36" s="322"/>
      <c r="M36" s="322"/>
      <c r="N36" s="322"/>
      <c r="O36" s="848"/>
      <c r="P36" s="852"/>
      <c r="Q36" s="322"/>
      <c r="R36" s="322"/>
    </row>
    <row r="37" spans="1:18" s="313" customFormat="1" ht="25.5" customHeight="1">
      <c r="A37" s="871" t="s">
        <v>697</v>
      </c>
      <c r="B37" s="871"/>
      <c r="C37" s="871"/>
      <c r="D37" s="854">
        <v>38</v>
      </c>
      <c r="E37" s="880">
        <v>1278</v>
      </c>
      <c r="F37" s="884">
        <v>1431</v>
      </c>
      <c r="G37" s="858"/>
      <c r="H37" s="343" t="s">
        <v>636</v>
      </c>
      <c r="I37" s="343" t="s">
        <v>636</v>
      </c>
      <c r="J37" s="343" t="s">
        <v>636</v>
      </c>
      <c r="K37" s="335"/>
      <c r="L37" s="860">
        <v>4</v>
      </c>
      <c r="M37" s="322">
        <v>128</v>
      </c>
      <c r="N37" s="322">
        <v>143</v>
      </c>
      <c r="O37" s="848"/>
      <c r="P37" s="852">
        <v>38</v>
      </c>
      <c r="Q37" s="322">
        <v>1278</v>
      </c>
      <c r="R37" s="322">
        <v>1431</v>
      </c>
    </row>
    <row r="38" spans="1:18" s="313" customFormat="1" ht="25.5" customHeight="1">
      <c r="A38" s="871" t="s">
        <v>698</v>
      </c>
      <c r="B38" s="871"/>
      <c r="C38" s="871"/>
      <c r="D38" s="854">
        <v>15</v>
      </c>
      <c r="E38" s="880">
        <v>312</v>
      </c>
      <c r="F38" s="884">
        <v>687</v>
      </c>
      <c r="G38" s="858"/>
      <c r="H38" s="343" t="s">
        <v>636</v>
      </c>
      <c r="I38" s="343" t="s">
        <v>636</v>
      </c>
      <c r="J38" s="343" t="s">
        <v>636</v>
      </c>
      <c r="K38" s="335"/>
      <c r="L38" s="860">
        <v>1</v>
      </c>
      <c r="M38" s="322">
        <v>31</v>
      </c>
      <c r="N38" s="322">
        <v>69</v>
      </c>
      <c r="O38" s="848"/>
      <c r="P38" s="852">
        <v>15</v>
      </c>
      <c r="Q38" s="322">
        <v>312</v>
      </c>
      <c r="R38" s="322">
        <v>687</v>
      </c>
    </row>
    <row r="39" spans="1:18" s="313" customFormat="1" ht="25.5" customHeight="1">
      <c r="A39" s="872" t="s">
        <v>132</v>
      </c>
      <c r="B39" s="872"/>
      <c r="C39" s="872"/>
      <c r="D39" s="861">
        <f>SUM(D35:D38)</f>
        <v>2441</v>
      </c>
      <c r="E39" s="883">
        <f>SUM(E35:E38)</f>
        <v>3890</v>
      </c>
      <c r="F39" s="883">
        <f>SUM(F35:F38)</f>
        <v>6991</v>
      </c>
      <c r="G39" s="856"/>
      <c r="H39" s="861">
        <f>SUM(H35:H38)</f>
        <v>119</v>
      </c>
      <c r="I39" s="344">
        <f>SUM(I35:I38)</f>
        <v>95</v>
      </c>
      <c r="J39" s="344">
        <f>SUM(J35:J38)</f>
        <v>201</v>
      </c>
      <c r="K39" s="344"/>
      <c r="L39" s="861">
        <f>SUM(L35:L38)</f>
        <v>363</v>
      </c>
      <c r="M39" s="344">
        <f>SUM(M35:M38)</f>
        <v>484</v>
      </c>
      <c r="N39" s="344">
        <f>SUM(N35:N38)</f>
        <v>900</v>
      </c>
      <c r="O39" s="857"/>
      <c r="P39" s="861">
        <f>SUM(P35:P38)</f>
        <v>2905</v>
      </c>
      <c r="Q39" s="344">
        <f>SUM(Q35:Q38)</f>
        <v>4224</v>
      </c>
      <c r="R39" s="344">
        <f>SUM(R35:R38)</f>
        <v>7712</v>
      </c>
    </row>
    <row r="40" spans="1:18" s="313" customFormat="1" ht="9.75" customHeight="1">
      <c r="A40" s="870"/>
      <c r="B40" s="870"/>
      <c r="C40" s="870"/>
      <c r="D40" s="854"/>
      <c r="E40" s="880"/>
      <c r="F40" s="884"/>
      <c r="G40" s="858"/>
      <c r="H40" s="343"/>
      <c r="I40" s="335"/>
      <c r="J40" s="335"/>
      <c r="K40" s="335"/>
      <c r="L40" s="322"/>
      <c r="M40" s="322"/>
      <c r="N40" s="322"/>
      <c r="O40" s="848"/>
      <c r="P40" s="852"/>
      <c r="Q40" s="322"/>
      <c r="R40" s="322"/>
    </row>
    <row r="41" spans="1:18" s="313" customFormat="1" ht="25.5" customHeight="1">
      <c r="A41" s="870" t="s">
        <v>699</v>
      </c>
      <c r="B41" s="870"/>
      <c r="C41" s="870"/>
      <c r="D41" s="854"/>
      <c r="E41" s="880"/>
      <c r="F41" s="884"/>
      <c r="G41" s="858"/>
      <c r="H41" s="343"/>
      <c r="I41" s="335"/>
      <c r="J41" s="335"/>
      <c r="K41" s="335"/>
      <c r="L41" s="322"/>
      <c r="M41" s="322"/>
      <c r="N41" s="322"/>
      <c r="O41" s="848"/>
      <c r="P41" s="852"/>
      <c r="Q41" s="322"/>
      <c r="R41" s="322"/>
    </row>
    <row r="42" spans="1:18" s="313" customFormat="1" ht="25.5" customHeight="1">
      <c r="A42" s="871" t="s">
        <v>700</v>
      </c>
      <c r="B42" s="871"/>
      <c r="C42" s="871"/>
      <c r="D42" s="341">
        <v>1151</v>
      </c>
      <c r="E42" s="881">
        <v>993</v>
      </c>
      <c r="F42" s="881">
        <v>2543</v>
      </c>
      <c r="G42" s="342"/>
      <c r="H42" s="341">
        <v>106</v>
      </c>
      <c r="I42" s="342">
        <v>81</v>
      </c>
      <c r="J42" s="342">
        <v>174</v>
      </c>
      <c r="K42" s="342"/>
      <c r="L42" s="341">
        <v>221</v>
      </c>
      <c r="M42" s="342">
        <v>180</v>
      </c>
      <c r="N42" s="342">
        <v>428</v>
      </c>
      <c r="O42" s="859"/>
      <c r="P42" s="341">
        <v>1567</v>
      </c>
      <c r="Q42" s="342">
        <v>1288</v>
      </c>
      <c r="R42" s="342">
        <v>3133</v>
      </c>
    </row>
    <row r="43" spans="1:18" s="313" customFormat="1" ht="25.5" customHeight="1">
      <c r="A43" s="871" t="s">
        <v>701</v>
      </c>
      <c r="B43" s="871"/>
      <c r="C43" s="871"/>
      <c r="D43" s="922">
        <v>1108</v>
      </c>
      <c r="E43" s="880">
        <v>1146</v>
      </c>
      <c r="F43" s="881">
        <v>2169</v>
      </c>
      <c r="G43" s="342"/>
      <c r="H43" s="341">
        <v>13</v>
      </c>
      <c r="I43" s="342">
        <v>14</v>
      </c>
      <c r="J43" s="342">
        <v>27</v>
      </c>
      <c r="K43" s="342"/>
      <c r="L43" s="341">
        <v>124</v>
      </c>
      <c r="M43" s="342">
        <v>129</v>
      </c>
      <c r="N43" s="342">
        <v>244</v>
      </c>
      <c r="O43" s="848"/>
      <c r="P43" s="341">
        <v>1156</v>
      </c>
      <c r="Q43" s="342">
        <v>1185</v>
      </c>
      <c r="R43" s="342">
        <v>2300</v>
      </c>
    </row>
    <row r="44" spans="1:18" s="313" customFormat="1" ht="25.5" customHeight="1">
      <c r="A44" s="871" t="s">
        <v>702</v>
      </c>
      <c r="B44" s="871"/>
      <c r="C44" s="871"/>
      <c r="D44" s="854">
        <v>53</v>
      </c>
      <c r="E44" s="880">
        <v>1590</v>
      </c>
      <c r="F44" s="881">
        <v>2118</v>
      </c>
      <c r="G44" s="342"/>
      <c r="H44" s="343" t="s">
        <v>636</v>
      </c>
      <c r="I44" s="343" t="s">
        <v>636</v>
      </c>
      <c r="J44" s="343" t="s">
        <v>636</v>
      </c>
      <c r="K44" s="342"/>
      <c r="L44" s="341">
        <v>5</v>
      </c>
      <c r="M44" s="342">
        <v>159</v>
      </c>
      <c r="N44" s="342">
        <v>212</v>
      </c>
      <c r="O44" s="848"/>
      <c r="P44" s="341">
        <v>53</v>
      </c>
      <c r="Q44" s="342">
        <v>1590</v>
      </c>
      <c r="R44" s="342">
        <v>2118</v>
      </c>
    </row>
    <row r="45" spans="1:18" s="313" customFormat="1" ht="25.5" customHeight="1">
      <c r="A45" s="872" t="s">
        <v>703</v>
      </c>
      <c r="B45" s="872"/>
      <c r="C45" s="872"/>
      <c r="D45" s="339">
        <f>SUM(D42:D44)</f>
        <v>2312</v>
      </c>
      <c r="E45" s="882">
        <f>SUM(E42:E44)</f>
        <v>3729</v>
      </c>
      <c r="F45" s="882">
        <f>SUM(F42:F44)</f>
        <v>6830</v>
      </c>
      <c r="G45" s="340"/>
      <c r="H45" s="339">
        <f>SUM(H42:H44)</f>
        <v>119</v>
      </c>
      <c r="I45" s="340">
        <f>SUM(I42:I44)</f>
        <v>95</v>
      </c>
      <c r="J45" s="340">
        <f>SUM(J42:J44)</f>
        <v>201</v>
      </c>
      <c r="K45" s="340"/>
      <c r="L45" s="339">
        <f>SUM(L42:L44)</f>
        <v>350</v>
      </c>
      <c r="M45" s="340">
        <f>SUM(M42:M44)</f>
        <v>468</v>
      </c>
      <c r="N45" s="340">
        <f>SUM(N42:N44)</f>
        <v>884</v>
      </c>
      <c r="O45" s="857"/>
      <c r="P45" s="339">
        <f>SUM(P42:P44)</f>
        <v>2776</v>
      </c>
      <c r="Q45" s="340">
        <f>SUM(Q42:Q44)</f>
        <v>4063</v>
      </c>
      <c r="R45" s="340">
        <f>SUM(R42:R44)</f>
        <v>7551</v>
      </c>
    </row>
    <row r="46" spans="1:18" s="313" customFormat="1" ht="12" customHeight="1">
      <c r="A46" s="870"/>
      <c r="B46" s="870"/>
      <c r="C46" s="870"/>
      <c r="D46" s="862"/>
      <c r="E46" s="889"/>
      <c r="F46" s="881"/>
      <c r="G46" s="342"/>
      <c r="H46" s="341"/>
      <c r="I46" s="342"/>
      <c r="J46" s="342"/>
      <c r="K46" s="342"/>
      <c r="L46" s="342"/>
      <c r="M46" s="342"/>
      <c r="N46" s="342"/>
      <c r="O46" s="848"/>
      <c r="P46" s="341"/>
      <c r="Q46" s="342"/>
      <c r="R46" s="342"/>
    </row>
    <row r="47" spans="1:18" s="313" customFormat="1" ht="25.5" customHeight="1">
      <c r="A47" s="871" t="s">
        <v>434</v>
      </c>
      <c r="B47" s="871"/>
      <c r="C47" s="871"/>
      <c r="D47" s="343">
        <v>129</v>
      </c>
      <c r="E47" s="881">
        <v>161</v>
      </c>
      <c r="F47" s="881">
        <v>161</v>
      </c>
      <c r="G47" s="335"/>
      <c r="H47" s="343" t="s">
        <v>636</v>
      </c>
      <c r="I47" s="343" t="s">
        <v>636</v>
      </c>
      <c r="J47" s="343" t="s">
        <v>636</v>
      </c>
      <c r="K47" s="335"/>
      <c r="L47" s="341">
        <v>13</v>
      </c>
      <c r="M47" s="342">
        <v>16</v>
      </c>
      <c r="N47" s="342">
        <v>16</v>
      </c>
      <c r="O47" s="848"/>
      <c r="P47" s="343">
        <v>129</v>
      </c>
      <c r="Q47" s="342">
        <v>161</v>
      </c>
      <c r="R47" s="342">
        <v>161</v>
      </c>
    </row>
    <row r="48" spans="1:18" s="313" customFormat="1" ht="25.5" customHeight="1">
      <c r="A48" s="345" t="s">
        <v>132</v>
      </c>
      <c r="B48" s="345"/>
      <c r="C48" s="345"/>
      <c r="D48" s="346">
        <f>D47+D45</f>
        <v>2441</v>
      </c>
      <c r="E48" s="886">
        <f>E47+E45</f>
        <v>3890</v>
      </c>
      <c r="F48" s="886">
        <f>F47+F45</f>
        <v>6991</v>
      </c>
      <c r="G48" s="347"/>
      <c r="H48" s="346">
        <f>H45</f>
        <v>119</v>
      </c>
      <c r="I48" s="347">
        <f>I45</f>
        <v>95</v>
      </c>
      <c r="J48" s="347">
        <f>J45</f>
        <v>201</v>
      </c>
      <c r="K48" s="347"/>
      <c r="L48" s="346">
        <f>L47+L45</f>
        <v>363</v>
      </c>
      <c r="M48" s="347">
        <f>M47+M45</f>
        <v>484</v>
      </c>
      <c r="N48" s="347">
        <f>N47+N45</f>
        <v>900</v>
      </c>
      <c r="O48" s="857"/>
      <c r="P48" s="346">
        <f>P47+P45</f>
        <v>2905</v>
      </c>
      <c r="Q48" s="347">
        <f>Q47+Q45</f>
        <v>4224</v>
      </c>
      <c r="R48" s="347">
        <f>R47+R45</f>
        <v>7712</v>
      </c>
    </row>
    <row r="49" spans="1:18" s="313" customFormat="1" ht="12" customHeight="1">
      <c r="A49" s="338"/>
      <c r="B49" s="338"/>
      <c r="C49" s="338"/>
      <c r="D49" s="853"/>
      <c r="E49" s="887"/>
      <c r="F49" s="887"/>
      <c r="G49" s="336"/>
      <c r="H49" s="853"/>
      <c r="I49" s="336"/>
      <c r="J49" s="336"/>
      <c r="K49" s="336"/>
      <c r="L49" s="336"/>
      <c r="M49" s="336"/>
      <c r="N49" s="336"/>
      <c r="O49" s="859"/>
      <c r="P49" s="853"/>
      <c r="Q49" s="336"/>
      <c r="R49" s="336"/>
    </row>
    <row r="50" spans="1:18" s="313" customFormat="1" ht="25.5" customHeight="1">
      <c r="A50" s="854" t="s">
        <v>55</v>
      </c>
      <c r="B50" s="854"/>
      <c r="C50" s="854"/>
      <c r="D50" s="854"/>
      <c r="E50" s="880"/>
      <c r="F50" s="884"/>
      <c r="G50" s="342"/>
      <c r="H50" s="860"/>
      <c r="I50" s="322"/>
      <c r="J50" s="322"/>
      <c r="K50" s="342"/>
      <c r="L50" s="322"/>
      <c r="M50" s="322"/>
      <c r="N50" s="322"/>
      <c r="O50" s="848"/>
      <c r="P50" s="341"/>
      <c r="Q50" s="322"/>
      <c r="R50" s="322"/>
    </row>
    <row r="51" spans="1:18" s="313" customFormat="1" ht="25.5" customHeight="1">
      <c r="A51" s="848" t="s">
        <v>61</v>
      </c>
      <c r="B51" s="848"/>
      <c r="C51" s="848"/>
      <c r="D51" s="839">
        <v>291</v>
      </c>
      <c r="E51" s="884">
        <v>313</v>
      </c>
      <c r="F51" s="884">
        <v>688</v>
      </c>
      <c r="G51" s="342"/>
      <c r="H51" s="343" t="s">
        <v>636</v>
      </c>
      <c r="I51" s="335" t="s">
        <v>636</v>
      </c>
      <c r="J51" s="335" t="s">
        <v>636</v>
      </c>
      <c r="K51" s="335"/>
      <c r="L51" s="860">
        <v>29</v>
      </c>
      <c r="M51" s="322">
        <v>31</v>
      </c>
      <c r="N51" s="322">
        <v>69</v>
      </c>
      <c r="O51" s="848"/>
      <c r="P51" s="341">
        <v>291</v>
      </c>
      <c r="Q51" s="322">
        <v>313</v>
      </c>
      <c r="R51" s="322">
        <v>688</v>
      </c>
    </row>
    <row r="52" spans="1:18" s="313" customFormat="1" ht="25.5" customHeight="1">
      <c r="A52" s="848" t="s">
        <v>62</v>
      </c>
      <c r="B52" s="848"/>
      <c r="C52" s="848"/>
      <c r="D52" s="839">
        <v>220</v>
      </c>
      <c r="E52" s="884">
        <v>293</v>
      </c>
      <c r="F52" s="884">
        <v>554</v>
      </c>
      <c r="G52" s="342"/>
      <c r="H52" s="343" t="s">
        <v>636</v>
      </c>
      <c r="I52" s="335" t="s">
        <v>636</v>
      </c>
      <c r="J52" s="335" t="s">
        <v>636</v>
      </c>
      <c r="K52" s="335"/>
      <c r="L52" s="860">
        <v>22</v>
      </c>
      <c r="M52" s="322">
        <v>29</v>
      </c>
      <c r="N52" s="322">
        <v>55</v>
      </c>
      <c r="O52" s="848"/>
      <c r="P52" s="341">
        <v>220</v>
      </c>
      <c r="Q52" s="322">
        <v>293</v>
      </c>
      <c r="R52" s="322">
        <v>554</v>
      </c>
    </row>
    <row r="53" spans="1:18" s="313" customFormat="1" ht="25.5" customHeight="1">
      <c r="A53" s="848" t="s">
        <v>63</v>
      </c>
      <c r="B53" s="848"/>
      <c r="C53" s="848"/>
      <c r="D53" s="923">
        <v>2243</v>
      </c>
      <c r="E53" s="884">
        <v>1888</v>
      </c>
      <c r="F53" s="884">
        <v>3819</v>
      </c>
      <c r="G53" s="342"/>
      <c r="H53" s="343" t="s">
        <v>636</v>
      </c>
      <c r="I53" s="335" t="s">
        <v>636</v>
      </c>
      <c r="J53" s="335" t="s">
        <v>636</v>
      </c>
      <c r="K53" s="335"/>
      <c r="L53" s="860">
        <v>224</v>
      </c>
      <c r="M53" s="322">
        <v>189</v>
      </c>
      <c r="N53" s="322">
        <v>382</v>
      </c>
      <c r="O53" s="848"/>
      <c r="P53" s="341">
        <v>2243</v>
      </c>
      <c r="Q53" s="322">
        <v>1888</v>
      </c>
      <c r="R53" s="322">
        <v>3819</v>
      </c>
    </row>
    <row r="54" spans="1:18" s="313" customFormat="1" ht="25.5" customHeight="1">
      <c r="A54" s="859" t="s">
        <v>60</v>
      </c>
      <c r="B54" s="859"/>
      <c r="C54" s="859"/>
      <c r="D54" s="854">
        <v>3</v>
      </c>
      <c r="E54" s="880">
        <v>4</v>
      </c>
      <c r="F54" s="884">
        <v>8</v>
      </c>
      <c r="G54" s="335"/>
      <c r="H54" s="854">
        <v>9</v>
      </c>
      <c r="I54" s="859">
        <v>8</v>
      </c>
      <c r="J54" s="859">
        <v>17</v>
      </c>
      <c r="K54" s="342"/>
      <c r="L54" s="860">
        <v>10</v>
      </c>
      <c r="M54" s="322">
        <v>9</v>
      </c>
      <c r="N54" s="322">
        <v>18</v>
      </c>
      <c r="O54" s="859"/>
      <c r="P54" s="341">
        <v>68</v>
      </c>
      <c r="Q54" s="322">
        <v>67</v>
      </c>
      <c r="R54" s="322">
        <v>147</v>
      </c>
    </row>
    <row r="55" spans="1:18" s="313" customFormat="1" ht="25.5" customHeight="1">
      <c r="A55" s="859" t="s">
        <v>64</v>
      </c>
      <c r="B55" s="859"/>
      <c r="C55" s="859"/>
      <c r="D55" s="854">
        <v>133</v>
      </c>
      <c r="E55" s="880">
        <v>310</v>
      </c>
      <c r="F55" s="884">
        <v>458</v>
      </c>
      <c r="G55" s="342"/>
      <c r="H55" s="343" t="s">
        <v>636</v>
      </c>
      <c r="I55" s="343" t="s">
        <v>636</v>
      </c>
      <c r="J55" s="343" t="s">
        <v>636</v>
      </c>
      <c r="K55" s="335"/>
      <c r="L55" s="860">
        <v>13</v>
      </c>
      <c r="M55" s="322">
        <v>31</v>
      </c>
      <c r="N55" s="322">
        <v>46</v>
      </c>
      <c r="O55" s="848"/>
      <c r="P55" s="341">
        <v>133</v>
      </c>
      <c r="Q55" s="322">
        <v>310</v>
      </c>
      <c r="R55" s="322">
        <v>458</v>
      </c>
    </row>
    <row r="56" spans="1:18" s="313" customFormat="1" ht="25.5" customHeight="1">
      <c r="A56" s="859" t="s">
        <v>65</v>
      </c>
      <c r="B56" s="859"/>
      <c r="C56" s="859"/>
      <c r="D56" s="854">
        <v>535</v>
      </c>
      <c r="E56" s="880">
        <v>338</v>
      </c>
      <c r="F56" s="884">
        <v>437</v>
      </c>
      <c r="G56" s="342"/>
      <c r="H56" s="343" t="s">
        <v>636</v>
      </c>
      <c r="I56" s="343" t="s">
        <v>636</v>
      </c>
      <c r="J56" s="343" t="s">
        <v>636</v>
      </c>
      <c r="K56" s="335"/>
      <c r="L56" s="860">
        <v>54</v>
      </c>
      <c r="M56" s="322">
        <v>34</v>
      </c>
      <c r="N56" s="322">
        <v>44</v>
      </c>
      <c r="O56" s="848"/>
      <c r="P56" s="341">
        <v>535</v>
      </c>
      <c r="Q56" s="322">
        <v>338</v>
      </c>
      <c r="R56" s="322">
        <v>437</v>
      </c>
    </row>
    <row r="57" spans="1:18" s="313" customFormat="1" ht="25.5" customHeight="1">
      <c r="A57" s="863" t="s">
        <v>668</v>
      </c>
      <c r="B57" s="863"/>
      <c r="C57" s="863"/>
      <c r="D57" s="864">
        <f>SUM(D51:D56)</f>
        <v>3425</v>
      </c>
      <c r="E57" s="883">
        <f>SUM(E51:E56)</f>
        <v>3146</v>
      </c>
      <c r="F57" s="883">
        <f>SUM(F51:F56)</f>
        <v>5964</v>
      </c>
      <c r="G57" s="865"/>
      <c r="H57" s="866">
        <f>SUM(H51:H56)</f>
        <v>9</v>
      </c>
      <c r="I57" s="865">
        <f>SUM(I51:I56)</f>
        <v>8</v>
      </c>
      <c r="J57" s="865">
        <f>SUM(J51:J56)</f>
        <v>17</v>
      </c>
      <c r="K57" s="865"/>
      <c r="L57" s="866">
        <f>SUM(L51:L56)</f>
        <v>352</v>
      </c>
      <c r="M57" s="865">
        <f>SUM(M51:M56)</f>
        <v>323</v>
      </c>
      <c r="N57" s="865">
        <f>SUM(N51:N56)</f>
        <v>614</v>
      </c>
      <c r="O57" s="857"/>
      <c r="P57" s="866">
        <f>SUM(P51:P56)</f>
        <v>3490</v>
      </c>
      <c r="Q57" s="865">
        <f>SUM(Q51:Q56)</f>
        <v>3209</v>
      </c>
      <c r="R57" s="865">
        <f>SUM(R51:R56)</f>
        <v>6103</v>
      </c>
    </row>
    <row r="58" spans="1:18" s="313" customFormat="1" ht="6" customHeight="1">
      <c r="A58" s="854"/>
      <c r="B58" s="854"/>
      <c r="C58" s="854"/>
      <c r="D58" s="854"/>
      <c r="E58" s="880"/>
      <c r="F58" s="880"/>
      <c r="G58" s="867"/>
      <c r="H58" s="867"/>
      <c r="I58" s="867"/>
      <c r="J58" s="867"/>
      <c r="K58" s="868"/>
      <c r="L58" s="867"/>
      <c r="M58" s="867"/>
      <c r="N58" s="867"/>
      <c r="O58" s="848"/>
      <c r="P58" s="868"/>
      <c r="Q58" s="867"/>
      <c r="R58" s="867"/>
    </row>
    <row r="59" spans="1:18" s="313" customFormat="1" ht="25.5" customHeight="1">
      <c r="A59" s="348" t="s">
        <v>506</v>
      </c>
      <c r="B59" s="348"/>
      <c r="C59" s="348"/>
      <c r="D59" s="348"/>
      <c r="E59" s="885"/>
      <c r="F59" s="884"/>
      <c r="G59" s="847"/>
      <c r="H59" s="322"/>
      <c r="I59" s="322"/>
      <c r="J59" s="322"/>
      <c r="K59" s="847"/>
      <c r="L59" s="847"/>
      <c r="M59" s="847"/>
      <c r="N59" s="847"/>
      <c r="O59" s="848"/>
      <c r="P59" s="860"/>
      <c r="Q59" s="847"/>
      <c r="R59" s="847"/>
    </row>
    <row r="60" spans="1:18" s="313" customFormat="1" ht="25.5" customHeight="1">
      <c r="A60" s="349" t="s">
        <v>19</v>
      </c>
      <c r="B60" s="349"/>
      <c r="C60" s="349"/>
      <c r="D60" s="869">
        <v>19</v>
      </c>
      <c r="E60" s="885">
        <v>17</v>
      </c>
      <c r="F60" s="884">
        <v>27</v>
      </c>
      <c r="G60" s="849"/>
      <c r="H60" s="334">
        <v>20</v>
      </c>
      <c r="I60" s="323">
        <v>13</v>
      </c>
      <c r="J60" s="323">
        <v>36</v>
      </c>
      <c r="K60" s="849"/>
      <c r="L60" s="860">
        <v>22</v>
      </c>
      <c r="M60" s="322">
        <v>15</v>
      </c>
      <c r="N60" s="322">
        <v>39</v>
      </c>
      <c r="O60" s="848"/>
      <c r="P60" s="850">
        <v>112</v>
      </c>
      <c r="Q60" s="322">
        <v>88</v>
      </c>
      <c r="R60" s="322">
        <v>198</v>
      </c>
    </row>
    <row r="61" spans="1:18" s="313" customFormat="1" ht="25.5" customHeight="1">
      <c r="A61" s="349" t="s">
        <v>17</v>
      </c>
      <c r="B61" s="349"/>
      <c r="C61" s="349"/>
      <c r="D61" s="869">
        <v>199</v>
      </c>
      <c r="E61" s="885">
        <v>139</v>
      </c>
      <c r="F61" s="884">
        <v>355</v>
      </c>
      <c r="G61" s="849"/>
      <c r="H61" s="334">
        <v>54</v>
      </c>
      <c r="I61" s="323">
        <v>42</v>
      </c>
      <c r="J61" s="323">
        <v>103</v>
      </c>
      <c r="K61" s="849"/>
      <c r="L61" s="860">
        <v>74</v>
      </c>
      <c r="M61" s="322">
        <v>56</v>
      </c>
      <c r="N61" s="322">
        <v>139</v>
      </c>
      <c r="O61" s="848"/>
      <c r="P61" s="850">
        <v>493</v>
      </c>
      <c r="Q61" s="322">
        <v>360</v>
      </c>
      <c r="R61" s="322">
        <v>933</v>
      </c>
    </row>
    <row r="62" spans="1:18" s="313" customFormat="1" ht="25.5" customHeight="1">
      <c r="A62" s="349" t="s">
        <v>66</v>
      </c>
      <c r="B62" s="349"/>
      <c r="C62" s="349"/>
      <c r="D62" s="869">
        <v>16</v>
      </c>
      <c r="E62" s="885">
        <v>11</v>
      </c>
      <c r="F62" s="884">
        <v>20</v>
      </c>
      <c r="G62" s="849"/>
      <c r="H62" s="334">
        <v>81</v>
      </c>
      <c r="I62" s="323">
        <v>55</v>
      </c>
      <c r="J62" s="323">
        <v>105</v>
      </c>
      <c r="K62" s="849"/>
      <c r="L62" s="860">
        <v>83</v>
      </c>
      <c r="M62" s="322">
        <v>56</v>
      </c>
      <c r="N62" s="322">
        <v>107</v>
      </c>
      <c r="O62" s="848"/>
      <c r="P62" s="850">
        <v>340</v>
      </c>
      <c r="Q62" s="322">
        <v>177</v>
      </c>
      <c r="R62" s="322">
        <v>411</v>
      </c>
    </row>
    <row r="63" spans="1:18" s="313" customFormat="1" ht="25.5" customHeight="1">
      <c r="A63" s="349" t="s">
        <v>22</v>
      </c>
      <c r="B63" s="349"/>
      <c r="C63" s="349"/>
      <c r="D63" s="869">
        <v>35</v>
      </c>
      <c r="E63" s="885">
        <v>11</v>
      </c>
      <c r="F63" s="884">
        <v>31</v>
      </c>
      <c r="G63" s="849"/>
      <c r="H63" s="334">
        <v>43</v>
      </c>
      <c r="I63" s="323">
        <v>31</v>
      </c>
      <c r="J63" s="323">
        <v>71</v>
      </c>
      <c r="K63" s="849"/>
      <c r="L63" s="860">
        <v>46</v>
      </c>
      <c r="M63" s="322">
        <v>32</v>
      </c>
      <c r="N63" s="322">
        <v>74</v>
      </c>
      <c r="O63" s="848"/>
      <c r="P63" s="850">
        <v>178</v>
      </c>
      <c r="Q63" s="322">
        <v>117</v>
      </c>
      <c r="R63" s="322">
        <v>269</v>
      </c>
    </row>
    <row r="64" spans="1:18" s="313" customFormat="1" ht="25.5" customHeight="1">
      <c r="A64" s="1119" t="s">
        <v>23</v>
      </c>
      <c r="B64" s="1119"/>
      <c r="C64" s="806"/>
      <c r="D64" s="869">
        <v>52</v>
      </c>
      <c r="E64" s="885">
        <v>23</v>
      </c>
      <c r="F64" s="884">
        <v>68</v>
      </c>
      <c r="G64" s="849"/>
      <c r="H64" s="334">
        <v>11</v>
      </c>
      <c r="I64" s="323">
        <v>1</v>
      </c>
      <c r="J64" s="323">
        <v>7</v>
      </c>
      <c r="K64" s="849"/>
      <c r="L64" s="860">
        <v>16</v>
      </c>
      <c r="M64" s="322">
        <v>3</v>
      </c>
      <c r="N64" s="322">
        <v>14</v>
      </c>
      <c r="O64" s="848"/>
      <c r="P64" s="850">
        <v>97</v>
      </c>
      <c r="Q64" s="322">
        <v>30</v>
      </c>
      <c r="R64" s="322">
        <v>97</v>
      </c>
    </row>
    <row r="65" spans="1:18" s="313" customFormat="1" ht="25.5" customHeight="1">
      <c r="A65" s="349" t="s">
        <v>24</v>
      </c>
      <c r="B65" s="349"/>
      <c r="C65" s="349"/>
      <c r="D65" s="869">
        <v>72</v>
      </c>
      <c r="E65" s="885">
        <v>58</v>
      </c>
      <c r="F65" s="884">
        <v>103</v>
      </c>
      <c r="G65" s="849"/>
      <c r="H65" s="334">
        <v>113</v>
      </c>
      <c r="I65" s="323">
        <v>103</v>
      </c>
      <c r="J65" s="323">
        <v>208</v>
      </c>
      <c r="K65" s="849"/>
      <c r="L65" s="860">
        <v>120</v>
      </c>
      <c r="M65" s="322">
        <v>109</v>
      </c>
      <c r="N65" s="322">
        <v>218</v>
      </c>
      <c r="O65" s="848"/>
      <c r="P65" s="850">
        <v>608</v>
      </c>
      <c r="Q65" s="322">
        <v>492</v>
      </c>
      <c r="R65" s="322">
        <v>1130</v>
      </c>
    </row>
    <row r="66" spans="1:18" s="313" customFormat="1" ht="25.5" customHeight="1">
      <c r="A66" s="349" t="s">
        <v>25</v>
      </c>
      <c r="B66" s="349"/>
      <c r="C66" s="349"/>
      <c r="D66" s="869">
        <v>9</v>
      </c>
      <c r="E66" s="885">
        <v>2</v>
      </c>
      <c r="F66" s="884">
        <v>4</v>
      </c>
      <c r="G66" s="849"/>
      <c r="H66" s="334">
        <v>32</v>
      </c>
      <c r="I66" s="323">
        <v>31</v>
      </c>
      <c r="J66" s="323">
        <v>72</v>
      </c>
      <c r="K66" s="849"/>
      <c r="L66" s="860">
        <v>33</v>
      </c>
      <c r="M66" s="322">
        <v>31</v>
      </c>
      <c r="N66" s="322">
        <v>72</v>
      </c>
      <c r="O66" s="848"/>
      <c r="P66" s="850">
        <v>186</v>
      </c>
      <c r="Q66" s="322">
        <v>185</v>
      </c>
      <c r="R66" s="322">
        <v>418</v>
      </c>
    </row>
    <row r="67" spans="1:18" s="313" customFormat="1" ht="25.5" customHeight="1">
      <c r="A67" s="349" t="s">
        <v>70</v>
      </c>
      <c r="B67" s="349"/>
      <c r="C67" s="349"/>
      <c r="D67" s="869">
        <v>306</v>
      </c>
      <c r="E67" s="885">
        <v>205</v>
      </c>
      <c r="F67" s="884">
        <v>357</v>
      </c>
      <c r="G67" s="849"/>
      <c r="H67" s="334">
        <v>30</v>
      </c>
      <c r="I67" s="323">
        <v>29</v>
      </c>
      <c r="J67" s="323">
        <v>72</v>
      </c>
      <c r="K67" s="849"/>
      <c r="L67" s="860">
        <v>61</v>
      </c>
      <c r="M67" s="322">
        <v>49</v>
      </c>
      <c r="N67" s="322">
        <v>108</v>
      </c>
      <c r="O67" s="848"/>
      <c r="P67" s="850">
        <v>484</v>
      </c>
      <c r="Q67" s="322">
        <v>391</v>
      </c>
      <c r="R67" s="322">
        <v>803</v>
      </c>
    </row>
    <row r="68" spans="1:18" s="313" customFormat="1" ht="25.5" customHeight="1">
      <c r="A68" s="1119" t="s">
        <v>18</v>
      </c>
      <c r="B68" s="1119"/>
      <c r="C68" s="806"/>
      <c r="D68" s="869">
        <v>63</v>
      </c>
      <c r="E68" s="885">
        <v>47</v>
      </c>
      <c r="F68" s="884">
        <v>92</v>
      </c>
      <c r="G68" s="849"/>
      <c r="H68" s="334">
        <v>136</v>
      </c>
      <c r="I68" s="323">
        <v>74</v>
      </c>
      <c r="J68" s="323">
        <v>139</v>
      </c>
      <c r="K68" s="849"/>
      <c r="L68" s="860">
        <v>142</v>
      </c>
      <c r="M68" s="322">
        <v>79</v>
      </c>
      <c r="N68" s="322">
        <v>148</v>
      </c>
      <c r="O68" s="848"/>
      <c r="P68" s="850">
        <v>711</v>
      </c>
      <c r="Q68" s="322">
        <v>421</v>
      </c>
      <c r="R68" s="322">
        <v>743</v>
      </c>
    </row>
    <row r="69" spans="1:18" s="313" customFormat="1" ht="25.5" customHeight="1">
      <c r="A69" s="349" t="s">
        <v>67</v>
      </c>
      <c r="B69" s="349"/>
      <c r="C69" s="349"/>
      <c r="D69" s="869">
        <v>13</v>
      </c>
      <c r="E69" s="885">
        <v>6</v>
      </c>
      <c r="F69" s="884">
        <v>15</v>
      </c>
      <c r="G69" s="849"/>
      <c r="H69" s="334">
        <v>21</v>
      </c>
      <c r="I69" s="323">
        <v>17</v>
      </c>
      <c r="J69" s="323">
        <v>36</v>
      </c>
      <c r="K69" s="849"/>
      <c r="L69" s="860">
        <v>22</v>
      </c>
      <c r="M69" s="322">
        <v>18</v>
      </c>
      <c r="N69" s="322">
        <v>37</v>
      </c>
      <c r="O69" s="848"/>
      <c r="P69" s="850">
        <v>77</v>
      </c>
      <c r="Q69" s="322">
        <v>67</v>
      </c>
      <c r="R69" s="322">
        <v>130</v>
      </c>
    </row>
    <row r="70" spans="1:18" s="313" customFormat="1" ht="25.5" customHeight="1">
      <c r="A70" s="1118" t="s">
        <v>669</v>
      </c>
      <c r="B70" s="1118"/>
      <c r="C70" s="805"/>
      <c r="D70" s="339">
        <f>SUM(D60:D69)</f>
        <v>784</v>
      </c>
      <c r="E70" s="882">
        <f>SUM(E60:E69)</f>
        <v>519</v>
      </c>
      <c r="F70" s="882">
        <f>SUM(F60:F69)</f>
        <v>1072</v>
      </c>
      <c r="G70" s="340"/>
      <c r="H70" s="339">
        <f>SUM(H60:H69)</f>
        <v>541</v>
      </c>
      <c r="I70" s="340">
        <f>SUM(I60:I69)</f>
        <v>396</v>
      </c>
      <c r="J70" s="340">
        <f>SUM(J60:J69)</f>
        <v>849</v>
      </c>
      <c r="K70" s="340"/>
      <c r="L70" s="339">
        <f>SUM(L60:L69)</f>
        <v>619</v>
      </c>
      <c r="M70" s="340">
        <f>SUM(M60:M69)</f>
        <v>448</v>
      </c>
      <c r="N70" s="340">
        <f>SUM(N60:N69)</f>
        <v>956</v>
      </c>
      <c r="O70" s="857"/>
      <c r="P70" s="339">
        <f>SUM(P60:P69)</f>
        <v>3286</v>
      </c>
      <c r="Q70" s="340">
        <f>SUM(Q60:Q69)</f>
        <v>2328</v>
      </c>
      <c r="R70" s="340">
        <f>SUM(R60:R69)</f>
        <v>5132</v>
      </c>
    </row>
    <row r="71" spans="1:18" s="313" customFormat="1" ht="25.5" customHeight="1" thickBot="1">
      <c r="A71" s="350" t="s">
        <v>56</v>
      </c>
      <c r="B71" s="350"/>
      <c r="C71" s="350"/>
      <c r="D71" s="351">
        <f>D39+D57+D70</f>
        <v>6650</v>
      </c>
      <c r="E71" s="890">
        <f>E39+E57+E70</f>
        <v>7555</v>
      </c>
      <c r="F71" s="890">
        <f>F39+F57+F70</f>
        <v>14027</v>
      </c>
      <c r="G71" s="352"/>
      <c r="H71" s="351">
        <f>H39+H57+H70</f>
        <v>669</v>
      </c>
      <c r="I71" s="352">
        <f>I39+I57+I70</f>
        <v>499</v>
      </c>
      <c r="J71" s="352">
        <f>J39+J57+J70</f>
        <v>1067</v>
      </c>
      <c r="K71" s="352"/>
      <c r="L71" s="351">
        <f>L39+L57+L70</f>
        <v>1334</v>
      </c>
      <c r="M71" s="352">
        <f>M39+M57+M70</f>
        <v>1255</v>
      </c>
      <c r="N71" s="352">
        <f>N39+N57+N70</f>
        <v>2470</v>
      </c>
      <c r="O71" s="843"/>
      <c r="P71" s="351">
        <f>P39+P57+P70</f>
        <v>9681</v>
      </c>
      <c r="Q71" s="352">
        <f>Q39+Q57+Q70</f>
        <v>9761</v>
      </c>
      <c r="R71" s="352">
        <f>R39+R57+R70</f>
        <v>18947</v>
      </c>
    </row>
    <row r="72" spans="1:12" ht="15.75" customHeight="1">
      <c r="A72" s="2"/>
      <c r="B72" s="2"/>
      <c r="C72" s="354"/>
      <c r="D72" s="354"/>
      <c r="E72" s="354"/>
      <c r="F72" s="354"/>
      <c r="G72" s="354"/>
      <c r="H72" s="354"/>
      <c r="I72" s="354"/>
      <c r="J72" s="354"/>
      <c r="K72" s="354"/>
      <c r="L72" s="354"/>
    </row>
    <row r="73" spans="1:17" s="361" customFormat="1" ht="25.5" customHeight="1">
      <c r="A73" s="355" t="s">
        <v>68</v>
      </c>
      <c r="B73" s="356"/>
      <c r="C73" s="357"/>
      <c r="D73" s="357"/>
      <c r="E73" s="358"/>
      <c r="F73" s="359"/>
      <c r="G73" s="359"/>
      <c r="H73" s="359"/>
      <c r="I73" s="360"/>
      <c r="J73" s="360"/>
      <c r="K73" s="359"/>
      <c r="L73" s="360"/>
      <c r="N73" s="362"/>
      <c r="O73" s="362"/>
      <c r="Q73" s="363"/>
    </row>
    <row r="74" spans="1:18" s="370" customFormat="1" ht="38.25" customHeight="1">
      <c r="A74" s="364"/>
      <c r="B74" s="364"/>
      <c r="C74" s="365"/>
      <c r="D74" s="366" t="s">
        <v>621</v>
      </c>
      <c r="E74" s="367"/>
      <c r="F74" s="364" t="s">
        <v>704</v>
      </c>
      <c r="G74" s="368"/>
      <c r="H74" s="367"/>
      <c r="I74" s="364" t="s">
        <v>439</v>
      </c>
      <c r="J74" s="1117" t="s">
        <v>440</v>
      </c>
      <c r="K74" s="1100"/>
      <c r="L74" s="1100"/>
      <c r="M74" s="367"/>
      <c r="N74" s="369" t="s">
        <v>622</v>
      </c>
      <c r="O74" s="369"/>
      <c r="R74" s="371"/>
    </row>
    <row r="75" spans="1:18" s="370" customFormat="1" ht="20.25" customHeight="1" thickBot="1">
      <c r="A75" s="372"/>
      <c r="B75" s="372"/>
      <c r="C75" s="372"/>
      <c r="D75" s="372" t="s">
        <v>238</v>
      </c>
      <c r="E75" s="367"/>
      <c r="F75" s="364" t="s">
        <v>238</v>
      </c>
      <c r="G75" s="372"/>
      <c r="H75" s="373"/>
      <c r="I75" s="364" t="s">
        <v>238</v>
      </c>
      <c r="J75" s="367"/>
      <c r="K75" s="372"/>
      <c r="L75" s="364" t="s">
        <v>238</v>
      </c>
      <c r="M75" s="367"/>
      <c r="N75" s="372" t="s">
        <v>238</v>
      </c>
      <c r="O75" s="364"/>
      <c r="R75" s="371"/>
    </row>
    <row r="76" spans="1:15" ht="30" customHeight="1">
      <c r="A76" s="353" t="s">
        <v>225</v>
      </c>
      <c r="B76" s="313"/>
      <c r="C76" s="374"/>
      <c r="D76" s="375">
        <v>44946</v>
      </c>
      <c r="E76" s="376"/>
      <c r="F76" s="377">
        <v>7519</v>
      </c>
      <c r="G76" s="374"/>
      <c r="H76" s="332"/>
      <c r="I76" s="378">
        <v>-4152</v>
      </c>
      <c r="J76" s="376"/>
      <c r="K76" s="374"/>
      <c r="L76" s="379">
        <v>311</v>
      </c>
      <c r="M76" s="376"/>
      <c r="N76" s="380">
        <v>48624</v>
      </c>
      <c r="O76" s="380"/>
    </row>
    <row r="77" spans="1:15" ht="30" customHeight="1">
      <c r="A77" s="353" t="s">
        <v>55</v>
      </c>
      <c r="B77" s="313"/>
      <c r="C77" s="374"/>
      <c r="D77" s="343" t="s">
        <v>636</v>
      </c>
      <c r="E77" s="898"/>
      <c r="F77" s="374">
        <v>19</v>
      </c>
      <c r="G77" s="374"/>
      <c r="H77" s="332"/>
      <c r="I77" s="899">
        <v>-1</v>
      </c>
      <c r="J77" s="898"/>
      <c r="K77" s="374"/>
      <c r="L77" s="343" t="s">
        <v>636</v>
      </c>
      <c r="M77" s="898"/>
      <c r="N77" s="380">
        <v>18</v>
      </c>
      <c r="O77" s="380"/>
    </row>
    <row r="78" spans="1:15" ht="30" customHeight="1">
      <c r="A78" s="381" t="s">
        <v>506</v>
      </c>
      <c r="B78" s="324"/>
      <c r="C78" s="382"/>
      <c r="D78" s="383">
        <v>12253</v>
      </c>
      <c r="E78" s="324"/>
      <c r="F78" s="382">
        <v>17471</v>
      </c>
      <c r="G78" s="382"/>
      <c r="H78" s="324"/>
      <c r="I78" s="383">
        <v>-15809</v>
      </c>
      <c r="J78" s="324"/>
      <c r="K78" s="382"/>
      <c r="L78" s="383">
        <v>665</v>
      </c>
      <c r="M78" s="324"/>
      <c r="N78" s="383">
        <f>SUM(D78:L78)</f>
        <v>14580</v>
      </c>
      <c r="O78" s="375"/>
    </row>
    <row r="79" spans="1:15" s="11" customFormat="1" ht="25.5" customHeight="1" thickBot="1">
      <c r="A79" s="350" t="s">
        <v>56</v>
      </c>
      <c r="B79" s="316"/>
      <c r="C79" s="384"/>
      <c r="D79" s="385">
        <f>SUM(D76:D78)</f>
        <v>57199</v>
      </c>
      <c r="E79" s="316"/>
      <c r="F79" s="384">
        <f>SUM(F76:F78)</f>
        <v>25009</v>
      </c>
      <c r="G79" s="384"/>
      <c r="H79" s="384"/>
      <c r="I79" s="385">
        <f>SUM(I76:I78)</f>
        <v>-19962</v>
      </c>
      <c r="J79" s="384"/>
      <c r="K79" s="384"/>
      <c r="L79" s="385">
        <f>SUM(L76:L78)</f>
        <v>976</v>
      </c>
      <c r="M79" s="384"/>
      <c r="N79" s="384">
        <f>SUM(N76:N78)</f>
        <v>63222</v>
      </c>
      <c r="O79" s="799"/>
    </row>
    <row r="80" spans="8:12" ht="15.75" customHeight="1">
      <c r="H80" s="387"/>
      <c r="I80" s="387"/>
      <c r="J80" s="387"/>
      <c r="L80" s="2"/>
    </row>
    <row r="81" spans="1:18" ht="39.75" customHeight="1">
      <c r="A81" s="388" t="s">
        <v>441</v>
      </c>
      <c r="B81" s="1108" t="s">
        <v>359</v>
      </c>
      <c r="C81" s="1109"/>
      <c r="D81" s="1109"/>
      <c r="E81" s="1109"/>
      <c r="F81" s="1109"/>
      <c r="G81" s="1109"/>
      <c r="H81" s="1109"/>
      <c r="I81" s="1109"/>
      <c r="J81" s="1109"/>
      <c r="K81" s="1109"/>
      <c r="L81" s="1109"/>
      <c r="M81" s="1109"/>
      <c r="N81" s="1109"/>
      <c r="O81" s="1110"/>
      <c r="P81" s="1110"/>
      <c r="Q81" s="1110"/>
      <c r="R81" s="1110"/>
    </row>
    <row r="82" spans="1:18" ht="58.5" customHeight="1">
      <c r="A82" s="388"/>
      <c r="B82" s="1108" t="s">
        <v>749</v>
      </c>
      <c r="C82" s="1109"/>
      <c r="D82" s="1109"/>
      <c r="E82" s="1109"/>
      <c r="F82" s="1109"/>
      <c r="G82" s="1109"/>
      <c r="H82" s="1109"/>
      <c r="I82" s="1109"/>
      <c r="J82" s="1109"/>
      <c r="K82" s="1109"/>
      <c r="L82" s="1109"/>
      <c r="M82" s="1109"/>
      <c r="N82" s="1109"/>
      <c r="O82" s="1110"/>
      <c r="P82" s="1110"/>
      <c r="Q82" s="1110"/>
      <c r="R82" s="1110"/>
    </row>
    <row r="83" spans="1:18" ht="60" customHeight="1">
      <c r="A83" s="388"/>
      <c r="B83" s="1108" t="s">
        <v>442</v>
      </c>
      <c r="C83" s="1109"/>
      <c r="D83" s="1109"/>
      <c r="E83" s="1109"/>
      <c r="F83" s="1109"/>
      <c r="G83" s="1109"/>
      <c r="H83" s="1109"/>
      <c r="I83" s="1109"/>
      <c r="J83" s="1109"/>
      <c r="K83" s="1109"/>
      <c r="L83" s="1109"/>
      <c r="M83" s="1109"/>
      <c r="N83" s="1109"/>
      <c r="O83" s="1110"/>
      <c r="P83" s="1110"/>
      <c r="Q83" s="1110"/>
      <c r="R83" s="1110"/>
    </row>
    <row r="84" spans="2:18" ht="59.25" customHeight="1">
      <c r="B84" s="1108" t="s">
        <v>748</v>
      </c>
      <c r="C84" s="1109"/>
      <c r="D84" s="1109"/>
      <c r="E84" s="1109"/>
      <c r="F84" s="1109"/>
      <c r="G84" s="1109"/>
      <c r="H84" s="1109"/>
      <c r="I84" s="1109"/>
      <c r="J84" s="1109"/>
      <c r="K84" s="1109"/>
      <c r="L84" s="1109"/>
      <c r="M84" s="1109"/>
      <c r="N84" s="1109"/>
      <c r="O84" s="1110"/>
      <c r="P84" s="1110"/>
      <c r="Q84" s="1110"/>
      <c r="R84" s="1110"/>
    </row>
    <row r="85" spans="1:18" ht="57" customHeight="1">
      <c r="A85" s="2"/>
      <c r="B85" s="1116" t="s">
        <v>750</v>
      </c>
      <c r="C85" s="1116"/>
      <c r="D85" s="1116"/>
      <c r="E85" s="1116"/>
      <c r="F85" s="1116"/>
      <c r="G85" s="1116"/>
      <c r="H85" s="1116"/>
      <c r="I85" s="1116"/>
      <c r="J85" s="1116"/>
      <c r="K85" s="1116"/>
      <c r="L85" s="1116"/>
      <c r="M85" s="1116"/>
      <c r="N85" s="1116"/>
      <c r="O85" s="1107"/>
      <c r="P85" s="1107"/>
      <c r="Q85" s="1107"/>
      <c r="R85" s="1107"/>
    </row>
    <row r="86" spans="1:18" ht="74.25" customHeight="1">
      <c r="A86" s="388"/>
      <c r="B86" s="1105" t="s">
        <v>381</v>
      </c>
      <c r="C86" s="1106"/>
      <c r="D86" s="1106"/>
      <c r="E86" s="1106"/>
      <c r="F86" s="1106"/>
      <c r="G86" s="1106"/>
      <c r="H86" s="1106"/>
      <c r="I86" s="1106"/>
      <c r="J86" s="1106"/>
      <c r="K86" s="1106"/>
      <c r="L86" s="1106"/>
      <c r="M86" s="1106"/>
      <c r="N86" s="1106"/>
      <c r="O86" s="1107"/>
      <c r="P86" s="1107"/>
      <c r="Q86" s="1107"/>
      <c r="R86" s="1107"/>
    </row>
    <row r="87" ht="15" customHeight="1">
      <c r="L87" s="2"/>
    </row>
    <row r="88" spans="1:12" ht="25.5" customHeight="1">
      <c r="A88" s="2"/>
      <c r="B88" s="2"/>
      <c r="C88" s="2"/>
      <c r="D88" s="2"/>
      <c r="E88" s="2"/>
      <c r="F88" s="2"/>
      <c r="G88" s="2"/>
      <c r="H88" s="2"/>
      <c r="I88" s="2"/>
      <c r="J88" s="2"/>
      <c r="K88" s="2"/>
      <c r="L88" s="2"/>
    </row>
    <row r="89" spans="1:12" ht="25.5" customHeight="1">
      <c r="A89" s="2"/>
      <c r="B89" s="2"/>
      <c r="C89" s="2"/>
      <c r="D89" s="2"/>
      <c r="E89" s="2"/>
      <c r="F89" s="2"/>
      <c r="G89" s="2"/>
      <c r="H89" s="2"/>
      <c r="I89" s="2"/>
      <c r="J89" s="2"/>
      <c r="K89" s="2"/>
      <c r="L89" s="2"/>
    </row>
    <row r="90" spans="1:12" ht="25.5" customHeight="1">
      <c r="A90" s="2"/>
      <c r="B90" s="2"/>
      <c r="C90" s="2"/>
      <c r="D90" s="2"/>
      <c r="E90" s="2"/>
      <c r="F90" s="2"/>
      <c r="G90" s="2"/>
      <c r="H90" s="2"/>
      <c r="I90" s="2"/>
      <c r="J90" s="2"/>
      <c r="K90" s="2"/>
      <c r="L90" s="2"/>
    </row>
    <row r="91" spans="1:12" ht="25.5" customHeight="1">
      <c r="A91" s="2"/>
      <c r="B91" s="2"/>
      <c r="C91" s="2"/>
      <c r="D91" s="2"/>
      <c r="E91" s="2"/>
      <c r="F91" s="2"/>
      <c r="G91" s="2"/>
      <c r="H91" s="2"/>
      <c r="I91" s="2"/>
      <c r="J91" s="2"/>
      <c r="K91" s="2"/>
      <c r="L91" s="2"/>
    </row>
    <row r="92" spans="1:12" ht="25.5" customHeight="1">
      <c r="A92" s="2"/>
      <c r="B92" s="2"/>
      <c r="C92" s="2"/>
      <c r="D92" s="2"/>
      <c r="E92" s="2"/>
      <c r="F92" s="2"/>
      <c r="G92" s="2"/>
      <c r="H92" s="2"/>
      <c r="I92" s="2"/>
      <c r="J92" s="2"/>
      <c r="K92" s="2"/>
      <c r="L92" s="2"/>
    </row>
    <row r="93" spans="1:12" ht="25.5" customHeight="1">
      <c r="A93" s="2"/>
      <c r="B93" s="2"/>
      <c r="C93" s="2"/>
      <c r="D93" s="2"/>
      <c r="E93" s="2"/>
      <c r="F93" s="2"/>
      <c r="G93" s="2"/>
      <c r="H93" s="2"/>
      <c r="I93" s="2"/>
      <c r="J93" s="2"/>
      <c r="K93" s="2"/>
      <c r="L93" s="2"/>
    </row>
    <row r="94" spans="1:12" ht="25.5" customHeight="1">
      <c r="A94" s="2"/>
      <c r="B94" s="2"/>
      <c r="C94" s="2"/>
      <c r="D94" s="2"/>
      <c r="E94" s="2"/>
      <c r="F94" s="2"/>
      <c r="G94" s="2"/>
      <c r="H94" s="2"/>
      <c r="I94" s="2"/>
      <c r="J94" s="2"/>
      <c r="K94" s="2"/>
      <c r="L94" s="2"/>
    </row>
    <row r="95" spans="1:12" ht="25.5" customHeight="1">
      <c r="A95" s="2"/>
      <c r="B95" s="2"/>
      <c r="C95" s="2"/>
      <c r="D95" s="2"/>
      <c r="E95" s="2"/>
      <c r="F95" s="2"/>
      <c r="G95" s="2"/>
      <c r="H95" s="2"/>
      <c r="I95" s="2"/>
      <c r="J95" s="2"/>
      <c r="K95" s="2"/>
      <c r="L95" s="2"/>
    </row>
    <row r="96" spans="1:12" ht="25.5" customHeight="1">
      <c r="A96" s="2"/>
      <c r="B96" s="2"/>
      <c r="C96" s="2"/>
      <c r="D96" s="2"/>
      <c r="E96" s="2"/>
      <c r="F96" s="2"/>
      <c r="G96" s="2"/>
      <c r="H96" s="2"/>
      <c r="I96" s="2"/>
      <c r="J96" s="2"/>
      <c r="K96" s="2"/>
      <c r="L96" s="2"/>
    </row>
    <row r="97" spans="1:12" ht="25.5" customHeight="1">
      <c r="A97" s="2"/>
      <c r="B97" s="2"/>
      <c r="C97" s="2"/>
      <c r="D97" s="2"/>
      <c r="E97" s="2"/>
      <c r="F97" s="2"/>
      <c r="G97" s="2"/>
      <c r="H97" s="2"/>
      <c r="I97" s="2"/>
      <c r="J97" s="2"/>
      <c r="K97" s="2"/>
      <c r="L97" s="2"/>
    </row>
    <row r="98" spans="1:12" ht="25.5" customHeight="1">
      <c r="A98" s="2"/>
      <c r="B98" s="2"/>
      <c r="C98" s="2"/>
      <c r="D98" s="2"/>
      <c r="E98" s="2"/>
      <c r="F98" s="2"/>
      <c r="G98" s="2"/>
      <c r="H98" s="2"/>
      <c r="I98" s="2"/>
      <c r="J98" s="2"/>
      <c r="K98" s="2"/>
      <c r="L98" s="2"/>
    </row>
    <row r="99" spans="1:12" ht="25.5" customHeight="1">
      <c r="A99" s="2"/>
      <c r="B99" s="2"/>
      <c r="C99" s="2"/>
      <c r="D99" s="2"/>
      <c r="E99" s="2"/>
      <c r="F99" s="2"/>
      <c r="G99" s="2"/>
      <c r="H99" s="2"/>
      <c r="I99" s="2"/>
      <c r="J99" s="2"/>
      <c r="K99" s="2"/>
      <c r="L99" s="2"/>
    </row>
    <row r="100" spans="1:12" ht="25.5" customHeight="1">
      <c r="A100" s="2"/>
      <c r="B100" s="2"/>
      <c r="C100" s="2"/>
      <c r="D100" s="2"/>
      <c r="E100" s="2"/>
      <c r="F100" s="2"/>
      <c r="G100" s="2"/>
      <c r="H100" s="2"/>
      <c r="I100" s="2"/>
      <c r="J100" s="2"/>
      <c r="K100" s="2"/>
      <c r="L100" s="2"/>
    </row>
    <row r="101" ht="25.5" customHeight="1">
      <c r="A101" s="2"/>
    </row>
    <row r="102" ht="25.5" customHeight="1">
      <c r="A102" s="2"/>
    </row>
    <row r="103" ht="25.5" customHeight="1">
      <c r="A103" s="2"/>
    </row>
    <row r="104" ht="25.5" customHeight="1">
      <c r="A104" s="2"/>
    </row>
    <row r="105" ht="25.5" customHeight="1">
      <c r="A105" s="2"/>
    </row>
  </sheetData>
  <mergeCells count="17">
    <mergeCell ref="J74:L74"/>
    <mergeCell ref="B81:R81"/>
    <mergeCell ref="B82:R82"/>
    <mergeCell ref="P12:R12"/>
    <mergeCell ref="A70:B70"/>
    <mergeCell ref="A68:B68"/>
    <mergeCell ref="A64:B64"/>
    <mergeCell ref="B86:R86"/>
    <mergeCell ref="B83:R83"/>
    <mergeCell ref="D4:F4"/>
    <mergeCell ref="H4:J4"/>
    <mergeCell ref="L4:N4"/>
    <mergeCell ref="D12:F12"/>
    <mergeCell ref="H12:J12"/>
    <mergeCell ref="L12:N12"/>
    <mergeCell ref="B84:R84"/>
    <mergeCell ref="B85:R85"/>
  </mergeCells>
  <printOptions/>
  <pageMargins left="0.984251968503937" right="0.3937007874015748" top="0.5511811023622047" bottom="0.41" header="0.5511811023622047" footer="0.2"/>
  <pageSetup fitToHeight="1" fitToWidth="1" horizontalDpi="600" verticalDpi="600" orientation="portrait" paperSize="9" scale="33" r:id="rId1"/>
</worksheet>
</file>

<file path=xl/worksheets/sheet8.xml><?xml version="1.0" encoding="utf-8"?>
<worksheet xmlns="http://schemas.openxmlformats.org/spreadsheetml/2006/main" xmlns:r="http://schemas.openxmlformats.org/officeDocument/2006/relationships">
  <sheetPr codeName="Sheet3">
    <pageSetUpPr fitToPage="1"/>
  </sheetPr>
  <dimension ref="A1:H60"/>
  <sheetViews>
    <sheetView showGridLines="0" view="pageBreakPreview" zoomScale="60" zoomScaleNormal="60" workbookViewId="0" topLeftCell="A37">
      <selection activeCell="C53" sqref="C53"/>
    </sheetView>
  </sheetViews>
  <sheetFormatPr defaultColWidth="9.00390625" defaultRowHeight="25.5" customHeight="1"/>
  <cols>
    <col min="1" max="1" width="4.00390625" style="392" customWidth="1"/>
    <col min="2" max="2" width="117.625" style="392" customWidth="1"/>
    <col min="3" max="3" width="14.00390625" style="392" customWidth="1"/>
    <col min="4" max="4" width="3.25390625" style="392" customWidth="1"/>
    <col min="5" max="5" width="12.25390625" style="392" customWidth="1"/>
    <col min="6" max="6" width="2.75390625" style="392" customWidth="1"/>
    <col min="7" max="7" width="13.00390625" style="448" customWidth="1"/>
    <col min="8" max="16384" width="9.75390625" style="3" customWidth="1"/>
  </cols>
  <sheetData>
    <row r="1" spans="1:7" s="1" customFormat="1" ht="25.5" customHeight="1">
      <c r="A1" s="389" t="s">
        <v>676</v>
      </c>
      <c r="G1" s="390"/>
    </row>
    <row r="2" s="1" customFormat="1" ht="25.5" customHeight="1">
      <c r="A2" s="3"/>
    </row>
    <row r="3" spans="1:8" ht="25.5" customHeight="1">
      <c r="A3" s="391" t="s">
        <v>310</v>
      </c>
      <c r="B3" s="3"/>
      <c r="C3" s="3"/>
      <c r="D3" s="3"/>
      <c r="G3" s="393"/>
      <c r="H3" s="393"/>
    </row>
    <row r="4" spans="1:8" ht="41.25" customHeight="1">
      <c r="A4" s="391"/>
      <c r="B4" s="3"/>
      <c r="C4" s="529" t="s">
        <v>615</v>
      </c>
      <c r="D4" s="3"/>
      <c r="E4" s="530" t="s">
        <v>45</v>
      </c>
      <c r="G4" s="530" t="s">
        <v>616</v>
      </c>
      <c r="H4" s="393"/>
    </row>
    <row r="5" spans="1:7" ht="18" thickBot="1">
      <c r="A5" s="394"/>
      <c r="B5" s="395"/>
      <c r="C5" s="396" t="s">
        <v>561</v>
      </c>
      <c r="D5" s="396"/>
      <c r="E5" s="397" t="s">
        <v>238</v>
      </c>
      <c r="F5" s="397"/>
      <c r="G5" s="397" t="s">
        <v>238</v>
      </c>
    </row>
    <row r="6" spans="1:7" ht="12.75" customHeight="1">
      <c r="A6" s="3"/>
      <c r="B6" s="398"/>
      <c r="C6" s="399"/>
      <c r="D6" s="399"/>
      <c r="E6" s="399"/>
      <c r="F6" s="399"/>
      <c r="G6" s="3"/>
    </row>
    <row r="7" spans="1:7" ht="21" customHeight="1">
      <c r="A7" s="399" t="s">
        <v>443</v>
      </c>
      <c r="B7" s="398"/>
      <c r="C7" s="400">
        <v>7903</v>
      </c>
      <c r="D7" s="400"/>
      <c r="E7" s="401">
        <v>8164</v>
      </c>
      <c r="F7" s="401"/>
      <c r="G7" s="402">
        <v>15986</v>
      </c>
    </row>
    <row r="8" spans="1:7" ht="21.75" customHeight="1">
      <c r="A8" s="1122" t="s">
        <v>444</v>
      </c>
      <c r="B8" s="1100"/>
      <c r="C8" s="403">
        <v>8250</v>
      </c>
      <c r="D8" s="403"/>
      <c r="E8" s="404">
        <v>4918</v>
      </c>
      <c r="F8" s="404"/>
      <c r="G8" s="405">
        <v>17128</v>
      </c>
    </row>
    <row r="9" spans="1:7" ht="21" customHeight="1">
      <c r="A9" s="406" t="s">
        <v>445</v>
      </c>
      <c r="B9" s="399"/>
      <c r="C9" s="400">
        <v>1094</v>
      </c>
      <c r="D9" s="400"/>
      <c r="E9" s="401">
        <v>934</v>
      </c>
      <c r="F9" s="401"/>
      <c r="G9" s="407">
        <v>1917</v>
      </c>
    </row>
    <row r="10" spans="1:7" ht="21" customHeight="1">
      <c r="A10" s="408" t="s">
        <v>446</v>
      </c>
      <c r="B10" s="409"/>
      <c r="C10" s="410">
        <f>SUM(C7:C9)</f>
        <v>17247</v>
      </c>
      <c r="D10" s="410"/>
      <c r="E10" s="411">
        <f>SUM(E7:E9)</f>
        <v>14016</v>
      </c>
      <c r="F10" s="411"/>
      <c r="G10" s="412">
        <f>SUM(G7:G9)</f>
        <v>35031</v>
      </c>
    </row>
    <row r="11" spans="1:7" ht="13.5" customHeight="1">
      <c r="A11" s="399"/>
      <c r="B11" s="398"/>
      <c r="C11" s="400"/>
      <c r="D11" s="400"/>
      <c r="E11" s="401"/>
      <c r="F11" s="401"/>
      <c r="G11" s="407"/>
    </row>
    <row r="12" spans="1:7" ht="24" customHeight="1">
      <c r="A12" s="1124" t="s">
        <v>447</v>
      </c>
      <c r="B12" s="1100"/>
      <c r="C12" s="400">
        <v>-14315</v>
      </c>
      <c r="D12" s="400"/>
      <c r="E12" s="401">
        <v>-11370</v>
      </c>
      <c r="F12" s="401"/>
      <c r="G12" s="401">
        <v>-28421</v>
      </c>
    </row>
    <row r="13" spans="1:7" ht="6.75" customHeight="1">
      <c r="A13" s="399"/>
      <c r="C13" s="400"/>
      <c r="D13" s="400"/>
      <c r="E13" s="401"/>
      <c r="F13" s="401"/>
      <c r="G13" s="401"/>
    </row>
    <row r="14" spans="1:7" ht="21" customHeight="1">
      <c r="A14" s="406" t="s">
        <v>448</v>
      </c>
      <c r="B14" s="399"/>
      <c r="C14" s="400">
        <v>-2118</v>
      </c>
      <c r="D14" s="400"/>
      <c r="E14" s="401">
        <v>-1658</v>
      </c>
      <c r="F14" s="401"/>
      <c r="G14" s="401">
        <v>-4212</v>
      </c>
    </row>
    <row r="15" spans="1:7" ht="25.5" customHeight="1">
      <c r="A15" s="406" t="s">
        <v>325</v>
      </c>
      <c r="B15" s="399"/>
      <c r="C15" s="400">
        <v>-88</v>
      </c>
      <c r="D15" s="400"/>
      <c r="E15" s="401">
        <v>-89</v>
      </c>
      <c r="F15" s="401"/>
      <c r="G15" s="401">
        <v>-177</v>
      </c>
    </row>
    <row r="16" spans="1:7" ht="21" customHeight="1">
      <c r="A16" s="413" t="s">
        <v>449</v>
      </c>
      <c r="B16" s="408"/>
      <c r="C16" s="414">
        <f>SUM(C12:C15)</f>
        <v>-16521</v>
      </c>
      <c r="D16" s="414"/>
      <c r="E16" s="412">
        <f>SUM(E12:E15)</f>
        <v>-13117</v>
      </c>
      <c r="F16" s="412"/>
      <c r="G16" s="412">
        <f>SUM(G12:G15)</f>
        <v>-32810</v>
      </c>
    </row>
    <row r="17" spans="1:7" ht="13.5" customHeight="1">
      <c r="A17" s="415"/>
      <c r="B17" s="416"/>
      <c r="C17" s="417"/>
      <c r="D17" s="417"/>
      <c r="E17" s="418"/>
      <c r="F17" s="418"/>
      <c r="G17" s="418"/>
    </row>
    <row r="18" spans="1:7" ht="21.75" customHeight="1">
      <c r="A18" s="1123" t="s">
        <v>450</v>
      </c>
      <c r="B18" s="1100"/>
      <c r="C18" s="400">
        <v>726</v>
      </c>
      <c r="D18" s="400"/>
      <c r="E18" s="401">
        <f>E10+E16</f>
        <v>899</v>
      </c>
      <c r="F18" s="401"/>
      <c r="G18" s="401">
        <f>G10+G16</f>
        <v>2221</v>
      </c>
    </row>
    <row r="19" spans="1:7" ht="21" customHeight="1">
      <c r="A19" s="406" t="s">
        <v>451</v>
      </c>
      <c r="B19" s="399"/>
      <c r="C19" s="400">
        <v>2</v>
      </c>
      <c r="D19" s="400"/>
      <c r="E19" s="401">
        <v>-162</v>
      </c>
      <c r="F19" s="401"/>
      <c r="G19" s="401">
        <v>-849</v>
      </c>
    </row>
    <row r="20" spans="1:7" ht="13.5" customHeight="1">
      <c r="A20" s="419"/>
      <c r="B20" s="420"/>
      <c r="C20" s="421"/>
      <c r="D20" s="421"/>
      <c r="E20" s="422"/>
      <c r="F20" s="422"/>
      <c r="G20" s="422"/>
    </row>
    <row r="21" spans="1:7" ht="33" customHeight="1">
      <c r="A21" s="1122" t="s">
        <v>452</v>
      </c>
      <c r="B21" s="1100"/>
      <c r="C21" s="400">
        <f>SUM(C18:C19)</f>
        <v>728</v>
      </c>
      <c r="D21" s="400"/>
      <c r="E21" s="401">
        <f>SUM(E18:E19)</f>
        <v>737</v>
      </c>
      <c r="F21" s="401"/>
      <c r="G21" s="401">
        <f>SUM(G18:G19)</f>
        <v>1372</v>
      </c>
    </row>
    <row r="22" spans="1:7" ht="11.25" customHeight="1">
      <c r="A22" s="399"/>
      <c r="B22" s="399"/>
      <c r="C22" s="400"/>
      <c r="D22" s="400"/>
      <c r="E22" s="401"/>
      <c r="F22" s="401"/>
      <c r="G22" s="401"/>
    </row>
    <row r="23" spans="1:7" ht="22.5" customHeight="1">
      <c r="A23" s="406" t="s">
        <v>725</v>
      </c>
      <c r="B23" s="3"/>
      <c r="C23" s="423">
        <v>-251</v>
      </c>
      <c r="D23" s="417"/>
      <c r="E23" s="418">
        <v>-415</v>
      </c>
      <c r="F23" s="418"/>
      <c r="G23" s="424">
        <v>-1241</v>
      </c>
    </row>
    <row r="24" spans="1:7" ht="21" customHeight="1">
      <c r="A24" s="399" t="s">
        <v>326</v>
      </c>
      <c r="B24" s="398"/>
      <c r="C24" s="425">
        <v>-2</v>
      </c>
      <c r="D24" s="421"/>
      <c r="E24" s="422">
        <v>162</v>
      </c>
      <c r="F24" s="422"/>
      <c r="G24" s="426">
        <v>849</v>
      </c>
    </row>
    <row r="25" spans="1:7" ht="24" customHeight="1">
      <c r="A25" s="420" t="s">
        <v>203</v>
      </c>
      <c r="B25" s="420"/>
      <c r="C25" s="421">
        <f>SUM(C23:C24)</f>
        <v>-253</v>
      </c>
      <c r="D25" s="421"/>
      <c r="E25" s="422">
        <f>SUM(E23:E24)</f>
        <v>-253</v>
      </c>
      <c r="F25" s="422"/>
      <c r="G25" s="422">
        <f>SUM(G23:G24)</f>
        <v>-392</v>
      </c>
    </row>
    <row r="26" spans="1:7" ht="7.5" customHeight="1">
      <c r="A26" s="399"/>
      <c r="B26" s="399"/>
      <c r="C26" s="400"/>
      <c r="D26" s="400"/>
      <c r="E26" s="401"/>
      <c r="F26" s="401"/>
      <c r="G26" s="401"/>
    </row>
    <row r="27" spans="1:7" s="398" customFormat="1" ht="24" customHeight="1">
      <c r="A27" s="399" t="s">
        <v>453</v>
      </c>
      <c r="B27" s="399"/>
      <c r="C27" s="400">
        <f>C21+C25</f>
        <v>475</v>
      </c>
      <c r="D27" s="400"/>
      <c r="E27" s="401">
        <f>E21+E25</f>
        <v>484</v>
      </c>
      <c r="F27" s="401"/>
      <c r="G27" s="401">
        <f>G21+G25</f>
        <v>980</v>
      </c>
    </row>
    <row r="28" spans="1:7" ht="21" customHeight="1">
      <c r="A28" s="3" t="s">
        <v>112</v>
      </c>
      <c r="B28" s="399"/>
      <c r="C28" s="400">
        <v>241</v>
      </c>
      <c r="D28" s="400"/>
      <c r="E28" s="401">
        <v>-34</v>
      </c>
      <c r="F28" s="401"/>
      <c r="G28" s="401">
        <v>-105</v>
      </c>
    </row>
    <row r="29" spans="1:7" ht="36" customHeight="1" thickBot="1">
      <c r="A29" s="427" t="s">
        <v>497</v>
      </c>
      <c r="B29" s="428"/>
      <c r="C29" s="429">
        <f>SUM(C27:C28)</f>
        <v>716</v>
      </c>
      <c r="D29" s="429"/>
      <c r="E29" s="430">
        <f>SUM(E27:E28)</f>
        <v>450</v>
      </c>
      <c r="F29" s="430"/>
      <c r="G29" s="430">
        <f>SUM(G27:G28)</f>
        <v>875</v>
      </c>
    </row>
    <row r="30" spans="1:7" ht="13.5" customHeight="1">
      <c r="A30" s="431"/>
      <c r="B30" s="399"/>
      <c r="C30" s="400"/>
      <c r="D30" s="400"/>
      <c r="E30" s="401"/>
      <c r="F30" s="401"/>
      <c r="G30" s="401"/>
    </row>
    <row r="31" spans="1:7" ht="21" customHeight="1">
      <c r="A31" s="406" t="s">
        <v>507</v>
      </c>
      <c r="B31" s="399"/>
      <c r="C31" s="400"/>
      <c r="D31" s="400"/>
      <c r="E31" s="401"/>
      <c r="F31" s="401"/>
      <c r="G31" s="401"/>
    </row>
    <row r="32" spans="1:7" ht="21" customHeight="1">
      <c r="A32" s="431"/>
      <c r="B32" s="399" t="s">
        <v>234</v>
      </c>
      <c r="C32" s="400">
        <v>715</v>
      </c>
      <c r="D32" s="400"/>
      <c r="E32" s="401">
        <v>449</v>
      </c>
      <c r="F32" s="401"/>
      <c r="G32" s="401">
        <v>874</v>
      </c>
    </row>
    <row r="33" spans="1:7" s="2" customFormat="1" ht="21" customHeight="1">
      <c r="A33" s="432"/>
      <c r="B33" s="399" t="s">
        <v>509</v>
      </c>
      <c r="C33" s="400">
        <v>1</v>
      </c>
      <c r="D33" s="400"/>
      <c r="E33" s="401">
        <v>1</v>
      </c>
      <c r="F33" s="401"/>
      <c r="G33" s="401">
        <v>1</v>
      </c>
    </row>
    <row r="34" spans="1:7" s="2" customFormat="1" ht="21" customHeight="1" thickBot="1">
      <c r="A34" s="433" t="s">
        <v>454</v>
      </c>
      <c r="B34" s="434"/>
      <c r="C34" s="429">
        <f>SUM(C32:C33)</f>
        <v>716</v>
      </c>
      <c r="D34" s="429"/>
      <c r="E34" s="430">
        <f>SUM(E32:E33)</f>
        <v>450</v>
      </c>
      <c r="F34" s="430"/>
      <c r="G34" s="430">
        <f>SUM(G32:G33)</f>
        <v>875</v>
      </c>
    </row>
    <row r="35" spans="1:7" s="2" customFormat="1" ht="13.5" customHeight="1">
      <c r="A35" s="432"/>
      <c r="B35" s="435"/>
      <c r="C35" s="399"/>
      <c r="D35" s="399"/>
      <c r="E35" s="399"/>
      <c r="F35" s="399"/>
      <c r="G35" s="399"/>
    </row>
    <row r="36" spans="1:7" s="2" customFormat="1" ht="33" customHeight="1" thickBot="1">
      <c r="A36" s="436" t="s">
        <v>667</v>
      </c>
      <c r="B36" s="395"/>
      <c r="C36" s="395"/>
      <c r="D36" s="395"/>
      <c r="E36" s="395"/>
      <c r="F36" s="395"/>
      <c r="G36" s="395"/>
    </row>
    <row r="37" spans="1:7" s="2" customFormat="1" ht="13.5" customHeight="1">
      <c r="A37" s="437"/>
      <c r="B37" s="399"/>
      <c r="C37" s="399"/>
      <c r="D37" s="399"/>
      <c r="E37" s="399"/>
      <c r="F37" s="399"/>
      <c r="G37" s="399"/>
    </row>
    <row r="38" spans="1:7" s="2" customFormat="1" ht="21" customHeight="1">
      <c r="A38" s="399" t="s">
        <v>204</v>
      </c>
      <c r="C38" s="399"/>
      <c r="D38" s="399"/>
      <c r="E38" s="399"/>
      <c r="F38" s="399"/>
      <c r="G38" s="399"/>
    </row>
    <row r="39" spans="1:7" s="2" customFormat="1" ht="21" customHeight="1">
      <c r="A39" s="437"/>
      <c r="B39" s="399" t="s">
        <v>205</v>
      </c>
      <c r="C39" s="438">
        <v>19.4</v>
      </c>
      <c r="D39" s="438"/>
      <c r="E39" s="439">
        <v>20</v>
      </c>
      <c r="F39" s="439"/>
      <c r="G39" s="440">
        <v>40.5</v>
      </c>
    </row>
    <row r="40" spans="1:7" s="2" customFormat="1" ht="21" customHeight="1">
      <c r="A40" s="437"/>
      <c r="B40" s="399" t="s">
        <v>693</v>
      </c>
      <c r="C40" s="438">
        <v>9.9</v>
      </c>
      <c r="D40" s="438"/>
      <c r="E40" s="439">
        <v>-1.3</v>
      </c>
      <c r="F40" s="439"/>
      <c r="G40" s="439">
        <v>-4.3</v>
      </c>
    </row>
    <row r="41" spans="1:8" s="2" customFormat="1" ht="21" customHeight="1">
      <c r="A41" s="441"/>
      <c r="B41" s="408"/>
      <c r="C41" s="442">
        <f>SUM(C39:C40)</f>
        <v>29.299999999999997</v>
      </c>
      <c r="D41" s="442"/>
      <c r="E41" s="443">
        <f>SUM(E39:E40)</f>
        <v>18.7</v>
      </c>
      <c r="F41" s="443"/>
      <c r="G41" s="443">
        <f>SUM(G39:G40)</f>
        <v>36.2</v>
      </c>
      <c r="H41" s="399"/>
    </row>
    <row r="42" spans="1:7" s="2" customFormat="1" ht="13.5" customHeight="1">
      <c r="A42" s="437"/>
      <c r="B42" s="399"/>
      <c r="C42" s="444"/>
      <c r="D42" s="444"/>
      <c r="E42" s="445"/>
      <c r="F42" s="445"/>
      <c r="G42" s="446"/>
    </row>
    <row r="43" spans="1:7" s="2" customFormat="1" ht="21" customHeight="1">
      <c r="A43" s="399" t="s">
        <v>206</v>
      </c>
      <c r="B43" s="399"/>
      <c r="C43" s="444"/>
      <c r="D43" s="444"/>
      <c r="E43" s="445"/>
      <c r="F43" s="445"/>
      <c r="G43" s="446"/>
    </row>
    <row r="44" spans="1:7" s="2" customFormat="1" ht="21" customHeight="1">
      <c r="A44" s="437"/>
      <c r="B44" s="399" t="s">
        <v>205</v>
      </c>
      <c r="C44" s="438">
        <v>19.4</v>
      </c>
      <c r="D44" s="438"/>
      <c r="E44" s="439">
        <v>20</v>
      </c>
      <c r="F44" s="439"/>
      <c r="G44" s="440">
        <v>40.5</v>
      </c>
    </row>
    <row r="45" spans="1:7" s="2" customFormat="1" ht="21" customHeight="1">
      <c r="A45" s="437"/>
      <c r="B45" s="399" t="s">
        <v>693</v>
      </c>
      <c r="C45" s="438">
        <v>9.9</v>
      </c>
      <c r="D45" s="438"/>
      <c r="E45" s="439">
        <v>-1.3</v>
      </c>
      <c r="F45" s="439"/>
      <c r="G45" s="439">
        <v>-4.3</v>
      </c>
    </row>
    <row r="46" spans="1:8" s="2" customFormat="1" ht="21" customHeight="1">
      <c r="A46" s="441"/>
      <c r="B46" s="408"/>
      <c r="C46" s="442">
        <f>SUM(C44:C45)</f>
        <v>29.299999999999997</v>
      </c>
      <c r="D46" s="442"/>
      <c r="E46" s="443">
        <f>SUM(E44:E45)</f>
        <v>18.7</v>
      </c>
      <c r="F46" s="443"/>
      <c r="G46" s="443">
        <f>SUM(G44:G45)</f>
        <v>36.2</v>
      </c>
      <c r="H46" s="399"/>
    </row>
    <row r="47" spans="3:4" ht="16.5" customHeight="1">
      <c r="C47" s="447"/>
      <c r="D47" s="447"/>
    </row>
    <row r="48" spans="1:7" ht="25.5" customHeight="1" thickBot="1">
      <c r="A48" s="436" t="s">
        <v>110</v>
      </c>
      <c r="B48" s="395"/>
      <c r="C48" s="449"/>
      <c r="D48" s="449"/>
      <c r="E48" s="395"/>
      <c r="F48" s="395"/>
      <c r="G48" s="395"/>
    </row>
    <row r="49" spans="1:4" ht="25.5" customHeight="1">
      <c r="A49" s="392" t="s">
        <v>207</v>
      </c>
      <c r="C49" s="447"/>
      <c r="D49" s="447"/>
    </row>
    <row r="50" spans="2:7" ht="25.5" customHeight="1">
      <c r="B50" s="392" t="s">
        <v>327</v>
      </c>
      <c r="C50" s="450" t="s">
        <v>128</v>
      </c>
      <c r="D50" s="450"/>
      <c r="E50" s="451">
        <v>5.42</v>
      </c>
      <c r="F50" s="451"/>
      <c r="G50" s="452">
        <v>5.42</v>
      </c>
    </row>
    <row r="51" spans="2:7" ht="25.5" customHeight="1">
      <c r="B51" s="392" t="s">
        <v>642</v>
      </c>
      <c r="C51" s="448" t="s">
        <v>636</v>
      </c>
      <c r="D51" s="448"/>
      <c r="E51" s="448" t="s">
        <v>636</v>
      </c>
      <c r="F51" s="448"/>
      <c r="G51" s="452">
        <v>11.72</v>
      </c>
    </row>
    <row r="52" spans="1:7" ht="25.5" customHeight="1">
      <c r="A52" s="454" t="s">
        <v>508</v>
      </c>
      <c r="B52" s="454"/>
      <c r="C52" s="455" t="s">
        <v>128</v>
      </c>
      <c r="D52" s="455"/>
      <c r="E52" s="456">
        <f>SUM(E50:E51)</f>
        <v>5.42</v>
      </c>
      <c r="F52" s="456"/>
      <c r="G52" s="457">
        <f>SUM(G50:G51)</f>
        <v>17.14</v>
      </c>
    </row>
    <row r="53" spans="1:4" ht="25.5" customHeight="1">
      <c r="A53" s="392" t="s">
        <v>208</v>
      </c>
      <c r="C53" s="447"/>
      <c r="D53" s="447"/>
    </row>
    <row r="54" spans="2:7" ht="25.5" customHeight="1">
      <c r="B54" s="392" t="s">
        <v>221</v>
      </c>
      <c r="C54" s="458" t="s">
        <v>636</v>
      </c>
      <c r="D54" s="459"/>
      <c r="E54" s="459" t="s">
        <v>636</v>
      </c>
      <c r="F54" s="459"/>
      <c r="G54" s="452">
        <v>5.42</v>
      </c>
    </row>
    <row r="55" spans="2:7" ht="25.5" customHeight="1">
      <c r="B55" s="392" t="s">
        <v>222</v>
      </c>
      <c r="C55" s="460">
        <v>11.72</v>
      </c>
      <c r="D55" s="460"/>
      <c r="E55" s="452">
        <v>11.02</v>
      </c>
      <c r="F55" s="452"/>
      <c r="G55" s="452">
        <v>11.02</v>
      </c>
    </row>
    <row r="56" spans="1:7" ht="25.5" customHeight="1">
      <c r="A56" s="454" t="s">
        <v>508</v>
      </c>
      <c r="B56" s="454"/>
      <c r="C56" s="461">
        <f>SUM(C54:C55)</f>
        <v>11.72</v>
      </c>
      <c r="D56" s="461"/>
      <c r="E56" s="457">
        <f>SUM(E54:E55)</f>
        <v>11.02</v>
      </c>
      <c r="F56" s="457"/>
      <c r="G56" s="457">
        <f>SUM(G54:G55)</f>
        <v>16.439999999999998</v>
      </c>
    </row>
    <row r="57" ht="14.25" customHeight="1"/>
    <row r="58" spans="1:7" ht="39" customHeight="1">
      <c r="A58" s="1121" t="s">
        <v>356</v>
      </c>
      <c r="B58" s="1121"/>
      <c r="C58" s="1121"/>
      <c r="D58" s="1121"/>
      <c r="E58" s="1121"/>
      <c r="F58" s="1121"/>
      <c r="G58" s="1121"/>
    </row>
    <row r="59" ht="3" customHeight="1"/>
    <row r="60" spans="1:7" ht="28.5" customHeight="1">
      <c r="A60" s="1120" t="s">
        <v>373</v>
      </c>
      <c r="B60" s="1054"/>
      <c r="C60" s="1054"/>
      <c r="D60" s="1054"/>
      <c r="E60" s="1054"/>
      <c r="F60" s="1054"/>
      <c r="G60" s="1054"/>
    </row>
  </sheetData>
  <mergeCells count="6">
    <mergeCell ref="A60:G60"/>
    <mergeCell ref="A58:G58"/>
    <mergeCell ref="A8:B8"/>
    <mergeCell ref="A18:B18"/>
    <mergeCell ref="A12:B12"/>
    <mergeCell ref="A21:B21"/>
  </mergeCells>
  <printOptions/>
  <pageMargins left="0.984251968503937" right="0.3937007874015748" top="0.5511811023622047" bottom="0.3937007874015748" header="0.5511811023622047" footer="0.5118110236220472"/>
  <pageSetup fitToHeight="1" fitToWidth="1" horizontalDpi="600" verticalDpi="600" orientation="portrait" paperSize="9" scale="48" r:id="rId1"/>
</worksheet>
</file>

<file path=xl/worksheets/sheet9.xml><?xml version="1.0" encoding="utf-8"?>
<worksheet xmlns="http://schemas.openxmlformats.org/spreadsheetml/2006/main" xmlns:r="http://schemas.openxmlformats.org/officeDocument/2006/relationships">
  <dimension ref="A1:L123"/>
  <sheetViews>
    <sheetView view="pageBreakPreview" zoomScale="75" zoomScaleNormal="75" zoomScaleSheetLayoutView="75" workbookViewId="0" topLeftCell="A1">
      <selection activeCell="F35" sqref="F35"/>
    </sheetView>
  </sheetViews>
  <sheetFormatPr defaultColWidth="9.00390625" defaultRowHeight="14.25"/>
  <cols>
    <col min="1" max="1" width="51.25390625" style="463" customWidth="1"/>
    <col min="2" max="2" width="7.125" style="463" customWidth="1"/>
    <col min="3" max="3" width="7.25390625" style="463" customWidth="1"/>
    <col min="4" max="4" width="7.50390625" style="463" customWidth="1"/>
    <col min="5" max="5" width="8.875" style="463" customWidth="1"/>
    <col min="6" max="6" width="8.75390625" style="463" customWidth="1"/>
    <col min="7" max="7" width="7.25390625" style="463" customWidth="1"/>
    <col min="8" max="8" width="12.25390625" style="463" customWidth="1"/>
    <col min="9" max="9" width="7.875" style="463" customWidth="1"/>
    <col min="10" max="10" width="8.75390625" style="463" customWidth="1"/>
    <col min="11" max="16384" width="9.00390625" style="463" customWidth="1"/>
  </cols>
  <sheetData>
    <row r="1" ht="24">
      <c r="A1" s="389" t="s">
        <v>676</v>
      </c>
    </row>
    <row r="3" spans="1:12" ht="15">
      <c r="A3" s="464" t="s">
        <v>402</v>
      </c>
      <c r="B3" s="465"/>
      <c r="C3" s="465"/>
      <c r="D3" s="465"/>
      <c r="E3" s="465"/>
      <c r="F3" s="465"/>
      <c r="G3" s="465"/>
      <c r="H3" s="465"/>
      <c r="I3" s="465"/>
      <c r="J3" s="465"/>
      <c r="K3" s="465"/>
      <c r="L3" s="465"/>
    </row>
    <row r="4" spans="2:12" ht="13.5">
      <c r="B4" s="465"/>
      <c r="C4" s="465"/>
      <c r="D4" s="465"/>
      <c r="E4" s="465"/>
      <c r="F4" s="465"/>
      <c r="G4" s="465"/>
      <c r="H4" s="465"/>
      <c r="I4" s="465"/>
      <c r="J4" s="465"/>
      <c r="K4" s="465"/>
      <c r="L4" s="465"/>
    </row>
    <row r="5" spans="1:10" ht="13.5">
      <c r="A5" s="688"/>
      <c r="B5" s="1125" t="s">
        <v>352</v>
      </c>
      <c r="C5" s="1125"/>
      <c r="D5" s="1125"/>
      <c r="E5" s="1125"/>
      <c r="F5" s="1125"/>
      <c r="G5" s="1125"/>
      <c r="H5" s="1125"/>
      <c r="I5" s="1125"/>
      <c r="J5" s="1125"/>
    </row>
    <row r="6" spans="1:10" ht="54.75" customHeight="1">
      <c r="A6" s="294"/>
      <c r="B6" s="689" t="s">
        <v>499</v>
      </c>
      <c r="C6" s="689" t="s">
        <v>500</v>
      </c>
      <c r="D6" s="689" t="s">
        <v>455</v>
      </c>
      <c r="E6" s="689" t="s">
        <v>456</v>
      </c>
      <c r="F6" s="689" t="s">
        <v>457</v>
      </c>
      <c r="G6" s="689" t="s">
        <v>458</v>
      </c>
      <c r="H6" s="690" t="s">
        <v>459</v>
      </c>
      <c r="I6" s="691" t="s">
        <v>509</v>
      </c>
      <c r="J6" s="691" t="s">
        <v>460</v>
      </c>
    </row>
    <row r="7" spans="1:10" ht="14.25" thickBot="1">
      <c r="A7" s="692"/>
      <c r="B7" s="693" t="s">
        <v>238</v>
      </c>
      <c r="C7" s="693" t="s">
        <v>238</v>
      </c>
      <c r="D7" s="693" t="s">
        <v>238</v>
      </c>
      <c r="E7" s="693" t="s">
        <v>238</v>
      </c>
      <c r="F7" s="693" t="s">
        <v>238</v>
      </c>
      <c r="G7" s="693" t="s">
        <v>238</v>
      </c>
      <c r="H7" s="694" t="s">
        <v>238</v>
      </c>
      <c r="I7" s="694" t="s">
        <v>238</v>
      </c>
      <c r="J7" s="694" t="s">
        <v>238</v>
      </c>
    </row>
    <row r="8" spans="1:10" ht="13.5">
      <c r="A8" s="695" t="s">
        <v>461</v>
      </c>
      <c r="B8" s="696"/>
      <c r="C8" s="696"/>
      <c r="D8" s="696"/>
      <c r="E8" s="696"/>
      <c r="F8" s="696"/>
      <c r="G8" s="696"/>
      <c r="H8" s="697"/>
      <c r="I8" s="697"/>
      <c r="J8" s="697"/>
    </row>
    <row r="9" spans="1:10" ht="13.5">
      <c r="A9" s="698" t="s">
        <v>497</v>
      </c>
      <c r="B9" s="696"/>
      <c r="C9" s="696"/>
      <c r="D9" s="699">
        <v>715</v>
      </c>
      <c r="E9" s="696"/>
      <c r="F9" s="696"/>
      <c r="G9" s="696"/>
      <c r="H9" s="700">
        <v>715</v>
      </c>
      <c r="I9" s="700">
        <v>1</v>
      </c>
      <c r="J9" s="700">
        <f>SUM(H9:I9)</f>
        <v>716</v>
      </c>
    </row>
    <row r="10" spans="1:10" ht="8.25" customHeight="1">
      <c r="A10" s="698"/>
      <c r="B10" s="696"/>
      <c r="C10" s="696"/>
      <c r="D10" s="696"/>
      <c r="E10" s="696"/>
      <c r="F10" s="696"/>
      <c r="G10" s="696"/>
      <c r="H10" s="697"/>
      <c r="I10" s="697"/>
      <c r="J10" s="697"/>
    </row>
    <row r="11" spans="1:10" ht="13.5">
      <c r="A11" s="698" t="s">
        <v>462</v>
      </c>
      <c r="B11" s="696"/>
      <c r="C11" s="696"/>
      <c r="D11" s="696"/>
      <c r="E11" s="696"/>
      <c r="F11" s="696"/>
      <c r="G11" s="696"/>
      <c r="H11" s="697"/>
      <c r="I11" s="697"/>
      <c r="J11" s="697"/>
    </row>
    <row r="12" spans="1:10" ht="13.5">
      <c r="A12" s="701" t="s">
        <v>90</v>
      </c>
      <c r="B12" s="702"/>
      <c r="C12" s="702"/>
      <c r="D12" s="699"/>
      <c r="E12" s="699">
        <v>-21</v>
      </c>
      <c r="F12" s="699"/>
      <c r="G12" s="699"/>
      <c r="H12" s="700">
        <v>-21</v>
      </c>
      <c r="I12" s="703"/>
      <c r="J12" s="700">
        <f>SUM(H12:I12)</f>
        <v>-21</v>
      </c>
    </row>
    <row r="13" spans="1:10" ht="13.5">
      <c r="A13" s="704" t="s">
        <v>495</v>
      </c>
      <c r="B13" s="732"/>
      <c r="C13" s="732"/>
      <c r="D13" s="894"/>
      <c r="E13" s="894"/>
      <c r="F13" s="894"/>
      <c r="G13" s="894">
        <v>-3</v>
      </c>
      <c r="H13" s="721">
        <v>-3</v>
      </c>
      <c r="I13" s="721"/>
      <c r="J13" s="721">
        <f>SUM(H13:I13)</f>
        <v>-3</v>
      </c>
    </row>
    <row r="14" spans="1:10" ht="24" customHeight="1">
      <c r="A14" s="705" t="s">
        <v>328</v>
      </c>
      <c r="B14" s="706"/>
      <c r="C14" s="706"/>
      <c r="D14" s="706"/>
      <c r="E14" s="706"/>
      <c r="F14" s="706"/>
      <c r="G14" s="706"/>
      <c r="H14" s="697"/>
      <c r="I14" s="697"/>
      <c r="J14" s="697"/>
    </row>
    <row r="15" spans="1:10" ht="15" customHeight="1">
      <c r="A15" s="707" t="s">
        <v>463</v>
      </c>
      <c r="B15" s="696"/>
      <c r="C15" s="696"/>
      <c r="D15" s="696"/>
      <c r="E15" s="696"/>
      <c r="F15" s="699">
        <v>-289</v>
      </c>
      <c r="G15" s="696"/>
      <c r="H15" s="700">
        <v>-289</v>
      </c>
      <c r="I15" s="700"/>
      <c r="J15" s="700">
        <f aca="true" t="shared" si="0" ref="J15:J20">SUM(H15:I15)</f>
        <v>-289</v>
      </c>
    </row>
    <row r="16" spans="1:10" ht="15" customHeight="1">
      <c r="A16" s="708" t="s">
        <v>331</v>
      </c>
      <c r="B16" s="709"/>
      <c r="C16" s="709"/>
      <c r="D16" s="709"/>
      <c r="E16" s="709"/>
      <c r="F16" s="710">
        <v>-3</v>
      </c>
      <c r="G16" s="709"/>
      <c r="H16" s="711">
        <v>-3</v>
      </c>
      <c r="I16" s="711"/>
      <c r="J16" s="711">
        <f t="shared" si="0"/>
        <v>-3</v>
      </c>
    </row>
    <row r="17" spans="1:10" ht="13.5">
      <c r="A17" s="707"/>
      <c r="B17" s="696"/>
      <c r="C17" s="696"/>
      <c r="D17" s="699"/>
      <c r="E17" s="699"/>
      <c r="F17" s="699">
        <f>SUM(F15:F16)</f>
        <v>-292</v>
      </c>
      <c r="G17" s="699"/>
      <c r="H17" s="700">
        <f>SUM(H15:H16)</f>
        <v>-292</v>
      </c>
      <c r="I17" s="700"/>
      <c r="J17" s="700">
        <f t="shared" si="0"/>
        <v>-292</v>
      </c>
    </row>
    <row r="18" spans="1:10" ht="28.5" customHeight="1">
      <c r="A18" s="707" t="s">
        <v>464</v>
      </c>
      <c r="B18" s="706"/>
      <c r="C18" s="706"/>
      <c r="D18" s="706"/>
      <c r="E18" s="706"/>
      <c r="F18" s="699">
        <v>120</v>
      </c>
      <c r="G18" s="706"/>
      <c r="H18" s="700">
        <f>SUM(B18:G18)</f>
        <v>120</v>
      </c>
      <c r="I18" s="697"/>
      <c r="J18" s="700">
        <f t="shared" si="0"/>
        <v>120</v>
      </c>
    </row>
    <row r="19" spans="1:10" ht="13.5">
      <c r="A19" s="712" t="s">
        <v>91</v>
      </c>
      <c r="B19" s="713"/>
      <c r="C19" s="713"/>
      <c r="D19" s="710"/>
      <c r="E19" s="710">
        <v>-12</v>
      </c>
      <c r="F19" s="710">
        <v>59</v>
      </c>
      <c r="G19" s="710">
        <v>1</v>
      </c>
      <c r="H19" s="711">
        <f>SUM(B19:G19)</f>
        <v>48</v>
      </c>
      <c r="I19" s="714"/>
      <c r="J19" s="711">
        <f t="shared" si="0"/>
        <v>48</v>
      </c>
    </row>
    <row r="20" spans="1:10" ht="15" customHeight="1">
      <c r="A20" s="717" t="s">
        <v>330</v>
      </c>
      <c r="B20" s="716"/>
      <c r="C20" s="716"/>
      <c r="D20" s="716"/>
      <c r="E20" s="716">
        <f>SUM(E9:E19)</f>
        <v>-33</v>
      </c>
      <c r="F20" s="716">
        <f>SUM(F17:F19)</f>
        <v>-113</v>
      </c>
      <c r="G20" s="716">
        <f>SUM(G9:G19)</f>
        <v>-2</v>
      </c>
      <c r="H20" s="700">
        <f>SUM(H17:H19)+H12+H13</f>
        <v>-148</v>
      </c>
      <c r="I20" s="700"/>
      <c r="J20" s="700">
        <f t="shared" si="0"/>
        <v>-148</v>
      </c>
    </row>
    <row r="21" spans="1:10" ht="13.5">
      <c r="A21" s="717"/>
      <c r="B21" s="706"/>
      <c r="C21" s="706"/>
      <c r="D21" s="706"/>
      <c r="E21" s="706"/>
      <c r="F21" s="706"/>
      <c r="G21" s="706"/>
      <c r="H21" s="718"/>
      <c r="I21" s="718"/>
      <c r="J21" s="719"/>
    </row>
    <row r="22" spans="1:10" ht="16.5" customHeight="1">
      <c r="A22" s="715" t="s">
        <v>465</v>
      </c>
      <c r="B22" s="720"/>
      <c r="C22" s="720"/>
      <c r="D22" s="720">
        <v>715</v>
      </c>
      <c r="E22" s="720">
        <f>SUM(E20)</f>
        <v>-33</v>
      </c>
      <c r="F22" s="720">
        <f>SUM(F20)</f>
        <v>-113</v>
      </c>
      <c r="G22" s="720">
        <f>SUM(G20)</f>
        <v>-2</v>
      </c>
      <c r="H22" s="721">
        <f>H20+H9</f>
        <v>567</v>
      </c>
      <c r="I22" s="721">
        <f>I20+I9</f>
        <v>1</v>
      </c>
      <c r="J22" s="722">
        <f>SUM(H22:I22)</f>
        <v>568</v>
      </c>
    </row>
    <row r="23" spans="1:10" s="606" customFormat="1" ht="13.5">
      <c r="A23" s="717"/>
      <c r="B23" s="706"/>
      <c r="C23" s="706"/>
      <c r="D23" s="706"/>
      <c r="E23" s="706"/>
      <c r="F23" s="706"/>
      <c r="G23" s="706"/>
      <c r="H23" s="719"/>
      <c r="I23" s="719"/>
      <c r="J23" s="719"/>
    </row>
    <row r="24" spans="1:10" ht="13.5">
      <c r="A24" s="723" t="s">
        <v>498</v>
      </c>
      <c r="B24" s="702"/>
      <c r="C24" s="702"/>
      <c r="D24" s="699">
        <v>-288</v>
      </c>
      <c r="E24" s="702"/>
      <c r="F24" s="702"/>
      <c r="G24" s="702"/>
      <c r="H24" s="700">
        <f>SUM(B24:G24)</f>
        <v>-288</v>
      </c>
      <c r="I24" s="697"/>
      <c r="J24" s="700">
        <f>SUM(H24:I24)</f>
        <v>-288</v>
      </c>
    </row>
    <row r="25" spans="1:10" ht="15" customHeight="1">
      <c r="A25" s="895" t="s">
        <v>466</v>
      </c>
      <c r="B25" s="732"/>
      <c r="C25" s="732"/>
      <c r="D25" s="894">
        <v>9</v>
      </c>
      <c r="E25" s="732"/>
      <c r="F25" s="732"/>
      <c r="G25" s="732"/>
      <c r="H25" s="721">
        <f>SUM(B25:G25)</f>
        <v>9</v>
      </c>
      <c r="I25" s="697"/>
      <c r="J25" s="721">
        <f>SUM(H25:I25)</f>
        <v>9</v>
      </c>
    </row>
    <row r="26" spans="1:10" ht="42" customHeight="1">
      <c r="A26" s="896" t="s">
        <v>114</v>
      </c>
      <c r="B26" s="897"/>
      <c r="C26" s="897"/>
      <c r="D26" s="894"/>
      <c r="E26" s="897"/>
      <c r="F26" s="897"/>
      <c r="G26" s="897"/>
      <c r="H26" s="719"/>
      <c r="I26" s="721">
        <v>-38</v>
      </c>
      <c r="J26" s="721">
        <f>SUM(H26:I26)</f>
        <v>-38</v>
      </c>
    </row>
    <row r="27" spans="1:10" ht="13.5">
      <c r="A27" s="725"/>
      <c r="B27" s="726"/>
      <c r="C27" s="726"/>
      <c r="D27" s="726"/>
      <c r="E27" s="726"/>
      <c r="F27" s="726"/>
      <c r="G27" s="726"/>
      <c r="H27" s="719"/>
      <c r="I27" s="700"/>
      <c r="J27" s="700"/>
    </row>
    <row r="28" spans="1:10" ht="13.5">
      <c r="A28" s="695" t="s">
        <v>468</v>
      </c>
      <c r="B28" s="702"/>
      <c r="C28" s="702"/>
      <c r="D28" s="702"/>
      <c r="E28" s="702"/>
      <c r="F28" s="702"/>
      <c r="G28" s="702"/>
      <c r="H28" s="696"/>
      <c r="I28" s="696"/>
      <c r="J28" s="696"/>
    </row>
    <row r="29" spans="1:10" ht="13.5">
      <c r="A29" s="728" t="s">
        <v>235</v>
      </c>
      <c r="B29" s="699">
        <v>1</v>
      </c>
      <c r="C29" s="699">
        <v>116</v>
      </c>
      <c r="D29" s="702"/>
      <c r="E29" s="702"/>
      <c r="F29" s="702"/>
      <c r="G29" s="702"/>
      <c r="H29" s="700">
        <f>SUM(B29:G29)</f>
        <v>117</v>
      </c>
      <c r="I29" s="700"/>
      <c r="J29" s="700">
        <f>SUM(H29:I29)</f>
        <v>117</v>
      </c>
    </row>
    <row r="30" spans="1:10" ht="26.25">
      <c r="A30" s="728" t="s">
        <v>469</v>
      </c>
      <c r="B30" s="894"/>
      <c r="C30" s="894">
        <v>-115</v>
      </c>
      <c r="D30" s="732">
        <v>115</v>
      </c>
      <c r="E30" s="732"/>
      <c r="F30" s="732"/>
      <c r="G30" s="732"/>
      <c r="H30" s="721"/>
      <c r="I30" s="721"/>
      <c r="J30" s="721"/>
    </row>
    <row r="31" spans="1:10" ht="13.5">
      <c r="A31" s="723"/>
      <c r="B31" s="702"/>
      <c r="C31" s="702"/>
      <c r="D31" s="702"/>
      <c r="E31" s="702"/>
      <c r="F31" s="702"/>
      <c r="G31" s="702"/>
      <c r="H31" s="696"/>
      <c r="I31" s="696"/>
      <c r="J31" s="696"/>
    </row>
    <row r="32" spans="1:10" ht="13.5">
      <c r="A32" s="695" t="s">
        <v>470</v>
      </c>
      <c r="B32" s="702"/>
      <c r="C32" s="702"/>
      <c r="D32" s="702"/>
      <c r="E32" s="702"/>
      <c r="F32" s="702"/>
      <c r="G32" s="702"/>
      <c r="H32" s="696"/>
      <c r="I32" s="696"/>
      <c r="J32" s="696"/>
    </row>
    <row r="33" spans="1:10" ht="24" customHeight="1">
      <c r="A33" s="725" t="s">
        <v>236</v>
      </c>
      <c r="B33" s="726"/>
      <c r="C33" s="726"/>
      <c r="D33" s="702">
        <v>11</v>
      </c>
      <c r="E33" s="726"/>
      <c r="F33" s="726"/>
      <c r="G33" s="726"/>
      <c r="H33" s="700">
        <f>SUM(B33:G33)</f>
        <v>11</v>
      </c>
      <c r="I33" s="700"/>
      <c r="J33" s="700">
        <f>SUM(H33:I33)</f>
        <v>11</v>
      </c>
    </row>
    <row r="34" spans="1:10" ht="27" customHeight="1">
      <c r="A34" s="725" t="s">
        <v>237</v>
      </c>
      <c r="B34" s="726"/>
      <c r="C34" s="726"/>
      <c r="D34" s="702">
        <v>1</v>
      </c>
      <c r="E34" s="726"/>
      <c r="F34" s="726"/>
      <c r="G34" s="726"/>
      <c r="H34" s="700">
        <f>SUM(B34:G34)</f>
        <v>1</v>
      </c>
      <c r="I34" s="700"/>
      <c r="J34" s="700">
        <f>SUM(H34:I34)</f>
        <v>1</v>
      </c>
    </row>
    <row r="35" spans="1:10" ht="12" customHeight="1">
      <c r="A35" s="725"/>
      <c r="B35" s="726"/>
      <c r="C35" s="726"/>
      <c r="D35" s="702"/>
      <c r="E35" s="726"/>
      <c r="F35" s="726"/>
      <c r="G35" s="726"/>
      <c r="H35" s="700"/>
      <c r="I35" s="700"/>
      <c r="J35" s="700"/>
    </row>
    <row r="36" spans="1:10" ht="18" customHeight="1">
      <c r="A36" s="729" t="s">
        <v>471</v>
      </c>
      <c r="B36" s="730">
        <f aca="true" t="shared" si="1" ref="B36:J36">SUM(B22:B34)</f>
        <v>1</v>
      </c>
      <c r="C36" s="730">
        <f t="shared" si="1"/>
        <v>1</v>
      </c>
      <c r="D36" s="730">
        <f t="shared" si="1"/>
        <v>563</v>
      </c>
      <c r="E36" s="730">
        <f t="shared" si="1"/>
        <v>-33</v>
      </c>
      <c r="F36" s="730">
        <f>SUM(F22:F34)</f>
        <v>-113</v>
      </c>
      <c r="G36" s="730">
        <f t="shared" si="1"/>
        <v>-2</v>
      </c>
      <c r="H36" s="722">
        <f t="shared" si="1"/>
        <v>417</v>
      </c>
      <c r="I36" s="722">
        <f t="shared" si="1"/>
        <v>-37</v>
      </c>
      <c r="J36" s="722">
        <f t="shared" si="1"/>
        <v>380</v>
      </c>
    </row>
    <row r="37" spans="1:10" ht="13.5">
      <c r="A37" s="731"/>
      <c r="B37" s="732"/>
      <c r="C37" s="732"/>
      <c r="D37" s="732"/>
      <c r="E37" s="732"/>
      <c r="F37" s="732"/>
      <c r="G37" s="732"/>
      <c r="H37" s="719"/>
      <c r="I37" s="719"/>
      <c r="J37" s="719"/>
    </row>
    <row r="38" spans="1:10" ht="13.5">
      <c r="A38" s="723" t="s">
        <v>472</v>
      </c>
      <c r="B38" s="713">
        <v>122</v>
      </c>
      <c r="C38" s="713">
        <v>1822</v>
      </c>
      <c r="D38" s="713">
        <v>3640</v>
      </c>
      <c r="E38" s="713">
        <v>-125</v>
      </c>
      <c r="F38" s="713">
        <v>27</v>
      </c>
      <c r="G38" s="713">
        <v>2</v>
      </c>
      <c r="H38" s="711">
        <v>5488</v>
      </c>
      <c r="I38" s="711">
        <v>132</v>
      </c>
      <c r="J38" s="700">
        <f>SUM(H38:I38)</f>
        <v>5620</v>
      </c>
    </row>
    <row r="39" spans="1:10" ht="24" customHeight="1" thickBot="1">
      <c r="A39" s="733" t="s">
        <v>473</v>
      </c>
      <c r="B39" s="734">
        <f aca="true" t="shared" si="2" ref="B39:H39">B36+B38</f>
        <v>123</v>
      </c>
      <c r="C39" s="734">
        <f t="shared" si="2"/>
        <v>1823</v>
      </c>
      <c r="D39" s="734">
        <f t="shared" si="2"/>
        <v>4203</v>
      </c>
      <c r="E39" s="734">
        <f t="shared" si="2"/>
        <v>-158</v>
      </c>
      <c r="F39" s="734">
        <f>F36+F38</f>
        <v>-86</v>
      </c>
      <c r="G39" s="734">
        <f t="shared" si="2"/>
        <v>0</v>
      </c>
      <c r="H39" s="735">
        <f t="shared" si="2"/>
        <v>5905</v>
      </c>
      <c r="I39" s="735">
        <f>I38+I36</f>
        <v>95</v>
      </c>
      <c r="J39" s="735">
        <f>SUM(H39:I39)</f>
        <v>6000</v>
      </c>
    </row>
    <row r="40" spans="1:10" ht="13.5">
      <c r="A40" s="723"/>
      <c r="B40" s="723"/>
      <c r="C40" s="723"/>
      <c r="D40" s="723"/>
      <c r="E40" s="723"/>
      <c r="F40" s="723"/>
      <c r="G40" s="736"/>
      <c r="H40" s="736"/>
      <c r="I40" s="736"/>
      <c r="J40" s="736"/>
    </row>
    <row r="41" spans="1:10" ht="13.5">
      <c r="A41" s="737"/>
      <c r="B41" s="738"/>
      <c r="C41" s="738"/>
      <c r="D41" s="738"/>
      <c r="E41" s="738"/>
      <c r="F41" s="738"/>
      <c r="G41" s="738"/>
      <c r="H41" s="738"/>
      <c r="I41" s="738"/>
      <c r="J41" s="738"/>
    </row>
    <row r="42" ht="24">
      <c r="A42" s="389" t="s">
        <v>676</v>
      </c>
    </row>
    <row r="44" spans="1:12" ht="15">
      <c r="A44" s="464" t="s">
        <v>403</v>
      </c>
      <c r="B44" s="465"/>
      <c r="C44" s="465"/>
      <c r="D44" s="465"/>
      <c r="E44" s="465"/>
      <c r="F44" s="465"/>
      <c r="G44" s="465"/>
      <c r="H44" s="465"/>
      <c r="I44" s="465"/>
      <c r="J44" s="465"/>
      <c r="K44" s="465"/>
      <c r="L44" s="465"/>
    </row>
    <row r="45" spans="2:12" ht="13.5">
      <c r="B45" s="465"/>
      <c r="C45" s="465"/>
      <c r="D45" s="465"/>
      <c r="E45" s="465"/>
      <c r="F45" s="465"/>
      <c r="G45" s="465"/>
      <c r="H45" s="465"/>
      <c r="I45" s="465"/>
      <c r="J45" s="465"/>
      <c r="K45" s="465"/>
      <c r="L45" s="465"/>
    </row>
    <row r="46" spans="1:10" ht="13.5">
      <c r="A46" s="688"/>
      <c r="B46" s="1125" t="s">
        <v>357</v>
      </c>
      <c r="C46" s="1125"/>
      <c r="D46" s="1125"/>
      <c r="E46" s="1125"/>
      <c r="F46" s="1125"/>
      <c r="G46" s="1125"/>
      <c r="H46" s="1125"/>
      <c r="I46" s="1125"/>
      <c r="J46" s="1125"/>
    </row>
    <row r="47" spans="1:10" ht="57" customHeight="1">
      <c r="A47" s="294"/>
      <c r="B47" s="689" t="s">
        <v>499</v>
      </c>
      <c r="C47" s="689" t="s">
        <v>500</v>
      </c>
      <c r="D47" s="689" t="s">
        <v>455</v>
      </c>
      <c r="E47" s="689" t="s">
        <v>456</v>
      </c>
      <c r="F47" s="689" t="s">
        <v>457</v>
      </c>
      <c r="G47" s="689" t="s">
        <v>458</v>
      </c>
      <c r="H47" s="690" t="s">
        <v>459</v>
      </c>
      <c r="I47" s="691" t="s">
        <v>509</v>
      </c>
      <c r="J47" s="691" t="s">
        <v>460</v>
      </c>
    </row>
    <row r="48" spans="1:10" ht="14.25" thickBot="1">
      <c r="A48" s="692"/>
      <c r="B48" s="693" t="s">
        <v>238</v>
      </c>
      <c r="C48" s="693" t="s">
        <v>238</v>
      </c>
      <c r="D48" s="693" t="s">
        <v>238</v>
      </c>
      <c r="E48" s="693" t="s">
        <v>238</v>
      </c>
      <c r="F48" s="693" t="s">
        <v>238</v>
      </c>
      <c r="G48" s="693" t="s">
        <v>238</v>
      </c>
      <c r="H48" s="694" t="s">
        <v>238</v>
      </c>
      <c r="I48" s="694" t="s">
        <v>238</v>
      </c>
      <c r="J48" s="694" t="s">
        <v>238</v>
      </c>
    </row>
    <row r="49" spans="1:10" ht="13.5">
      <c r="A49" s="695" t="s">
        <v>461</v>
      </c>
      <c r="B49" s="696"/>
      <c r="C49" s="696"/>
      <c r="D49" s="696"/>
      <c r="E49" s="696"/>
      <c r="F49" s="696"/>
      <c r="G49" s="696"/>
      <c r="H49" s="697"/>
      <c r="I49" s="697"/>
      <c r="J49" s="697"/>
    </row>
    <row r="50" spans="1:10" ht="13.5">
      <c r="A50" s="698" t="s">
        <v>497</v>
      </c>
      <c r="B50" s="696"/>
      <c r="C50" s="696"/>
      <c r="D50" s="699">
        <v>449</v>
      </c>
      <c r="E50" s="696"/>
      <c r="F50" s="696"/>
      <c r="G50" s="696"/>
      <c r="H50" s="700">
        <f>SUM(B50:G50)</f>
        <v>449</v>
      </c>
      <c r="I50" s="700">
        <v>1</v>
      </c>
      <c r="J50" s="700">
        <f>SUM(H50:I50)</f>
        <v>450</v>
      </c>
    </row>
    <row r="51" spans="1:10" ht="8.25" customHeight="1">
      <c r="A51" s="698"/>
      <c r="B51" s="696"/>
      <c r="C51" s="696"/>
      <c r="D51" s="696"/>
      <c r="E51" s="696"/>
      <c r="F51" s="696"/>
      <c r="G51" s="696"/>
      <c r="H51" s="697"/>
      <c r="I51" s="697"/>
      <c r="J51" s="697"/>
    </row>
    <row r="52" spans="1:10" ht="13.5">
      <c r="A52" s="698" t="s">
        <v>462</v>
      </c>
      <c r="B52" s="696"/>
      <c r="C52" s="696"/>
      <c r="D52" s="696"/>
      <c r="E52" s="696"/>
      <c r="F52" s="696"/>
      <c r="G52" s="696"/>
      <c r="H52" s="697"/>
      <c r="I52" s="697"/>
      <c r="J52" s="697"/>
    </row>
    <row r="53" spans="1:10" ht="13.5">
      <c r="A53" s="701" t="s">
        <v>90</v>
      </c>
      <c r="B53" s="702"/>
      <c r="C53" s="702"/>
      <c r="D53" s="699"/>
      <c r="E53" s="699">
        <v>-134</v>
      </c>
      <c r="F53" s="699"/>
      <c r="G53" s="699"/>
      <c r="H53" s="700">
        <f>SUM(B53:G53)</f>
        <v>-134</v>
      </c>
      <c r="I53" s="703"/>
      <c r="J53" s="700">
        <f>SUM(H53:I53)</f>
        <v>-134</v>
      </c>
    </row>
    <row r="54" spans="1:10" ht="13.5">
      <c r="A54" s="704" t="s">
        <v>495</v>
      </c>
      <c r="B54" s="702"/>
      <c r="C54" s="702"/>
      <c r="D54" s="699"/>
      <c r="E54" s="699"/>
      <c r="F54" s="699"/>
      <c r="G54" s="699">
        <v>4</v>
      </c>
      <c r="H54" s="700">
        <f>SUM(B54:G54)</f>
        <v>4</v>
      </c>
      <c r="I54" s="700"/>
      <c r="J54" s="700">
        <f>SUM(H54:I54)</f>
        <v>4</v>
      </c>
    </row>
    <row r="55" spans="1:10" ht="24" customHeight="1">
      <c r="A55" s="705" t="s">
        <v>328</v>
      </c>
      <c r="B55" s="706"/>
      <c r="C55" s="706"/>
      <c r="D55" s="706"/>
      <c r="E55" s="706"/>
      <c r="F55" s="706"/>
      <c r="G55" s="706"/>
      <c r="H55" s="697"/>
      <c r="I55" s="697"/>
      <c r="J55" s="697"/>
    </row>
    <row r="56" spans="1:10" ht="15" customHeight="1">
      <c r="A56" s="707" t="s">
        <v>463</v>
      </c>
      <c r="B56" s="696"/>
      <c r="C56" s="696"/>
      <c r="D56" s="696"/>
      <c r="E56" s="696"/>
      <c r="F56" s="699">
        <v>-707</v>
      </c>
      <c r="G56" s="696"/>
      <c r="H56" s="700">
        <f>SUM(B56:G56)</f>
        <v>-707</v>
      </c>
      <c r="I56" s="700"/>
      <c r="J56" s="700">
        <f aca="true" t="shared" si="3" ref="J56:J61">SUM(H56:I56)</f>
        <v>-707</v>
      </c>
    </row>
    <row r="57" spans="1:10" ht="13.5">
      <c r="A57" s="708" t="s">
        <v>331</v>
      </c>
      <c r="B57" s="709"/>
      <c r="C57" s="709"/>
      <c r="D57" s="709"/>
      <c r="E57" s="709"/>
      <c r="F57" s="710">
        <v>-3</v>
      </c>
      <c r="G57" s="709"/>
      <c r="H57" s="711">
        <f>SUM(B57:G57)</f>
        <v>-3</v>
      </c>
      <c r="I57" s="711"/>
      <c r="J57" s="711">
        <f t="shared" si="3"/>
        <v>-3</v>
      </c>
    </row>
    <row r="58" spans="1:10" ht="13.5">
      <c r="A58" s="707"/>
      <c r="B58" s="696"/>
      <c r="C58" s="696"/>
      <c r="D58" s="699"/>
      <c r="E58" s="699"/>
      <c r="F58" s="699">
        <f>SUM(F50:F57)</f>
        <v>-710</v>
      </c>
      <c r="G58" s="699"/>
      <c r="H58" s="700">
        <f>SUM(H56:H57)</f>
        <v>-710</v>
      </c>
      <c r="I58" s="700"/>
      <c r="J58" s="700">
        <f t="shared" si="3"/>
        <v>-710</v>
      </c>
    </row>
    <row r="59" spans="1:10" ht="30" customHeight="1">
      <c r="A59" s="707" t="s">
        <v>464</v>
      </c>
      <c r="B59" s="706"/>
      <c r="C59" s="706"/>
      <c r="D59" s="706"/>
      <c r="E59" s="706"/>
      <c r="F59" s="699">
        <v>311</v>
      </c>
      <c r="G59" s="706"/>
      <c r="H59" s="700">
        <f>SUM(B59:G59)</f>
        <v>311</v>
      </c>
      <c r="I59" s="697"/>
      <c r="J59" s="700">
        <f t="shared" si="3"/>
        <v>311</v>
      </c>
    </row>
    <row r="60" spans="1:10" ht="13.5">
      <c r="A60" s="712" t="s">
        <v>91</v>
      </c>
      <c r="B60" s="713"/>
      <c r="C60" s="713"/>
      <c r="D60" s="710"/>
      <c r="E60" s="710">
        <v>-39</v>
      </c>
      <c r="F60" s="710">
        <v>140</v>
      </c>
      <c r="G60" s="710">
        <v>-1</v>
      </c>
      <c r="H60" s="711">
        <f>SUM(B60:G60)</f>
        <v>100</v>
      </c>
      <c r="I60" s="714"/>
      <c r="J60" s="711">
        <f t="shared" si="3"/>
        <v>100</v>
      </c>
    </row>
    <row r="61" spans="1:10" ht="15" customHeight="1">
      <c r="A61" s="715" t="s">
        <v>332</v>
      </c>
      <c r="B61" s="716"/>
      <c r="C61" s="716"/>
      <c r="D61" s="716"/>
      <c r="E61" s="716">
        <f>SUM(E50:E60)</f>
        <v>-173</v>
      </c>
      <c r="F61" s="716">
        <f>SUM(F58:F60)</f>
        <v>-259</v>
      </c>
      <c r="G61" s="716">
        <f>SUM(G50:G60)</f>
        <v>3</v>
      </c>
      <c r="H61" s="700">
        <f>SUM(H58:H60)+H53+H54</f>
        <v>-429</v>
      </c>
      <c r="I61" s="700"/>
      <c r="J61" s="700">
        <f t="shared" si="3"/>
        <v>-429</v>
      </c>
    </row>
    <row r="62" spans="1:10" ht="13.5">
      <c r="A62" s="717"/>
      <c r="B62" s="706"/>
      <c r="C62" s="706"/>
      <c r="D62" s="706"/>
      <c r="E62" s="706"/>
      <c r="F62" s="706"/>
      <c r="G62" s="706"/>
      <c r="H62" s="718"/>
      <c r="I62" s="718"/>
      <c r="J62" s="719"/>
    </row>
    <row r="63" spans="1:10" ht="16.5" customHeight="1">
      <c r="A63" s="715" t="s">
        <v>465</v>
      </c>
      <c r="B63" s="720"/>
      <c r="C63" s="720"/>
      <c r="D63" s="720">
        <f>D50</f>
        <v>449</v>
      </c>
      <c r="E63" s="720">
        <f>SUM(E61)</f>
        <v>-173</v>
      </c>
      <c r="F63" s="720">
        <f>SUM(F61)</f>
        <v>-259</v>
      </c>
      <c r="G63" s="720">
        <f>SUM(G61)</f>
        <v>3</v>
      </c>
      <c r="H63" s="721">
        <f>H61+H50</f>
        <v>20</v>
      </c>
      <c r="I63" s="721">
        <f>I61+I50</f>
        <v>1</v>
      </c>
      <c r="J63" s="722">
        <f>SUM(H63:I63)</f>
        <v>21</v>
      </c>
    </row>
    <row r="64" spans="1:10" s="606" customFormat="1" ht="13.5">
      <c r="A64" s="717"/>
      <c r="B64" s="706"/>
      <c r="C64" s="706"/>
      <c r="D64" s="706"/>
      <c r="E64" s="706"/>
      <c r="F64" s="706"/>
      <c r="G64" s="706"/>
      <c r="H64" s="719"/>
      <c r="I64" s="719"/>
      <c r="J64" s="719"/>
    </row>
    <row r="65" spans="1:10" ht="13.5">
      <c r="A65" s="723" t="s">
        <v>498</v>
      </c>
      <c r="B65" s="702"/>
      <c r="C65" s="702"/>
      <c r="D65" s="699">
        <v>-267</v>
      </c>
      <c r="E65" s="702"/>
      <c r="F65" s="702"/>
      <c r="G65" s="702"/>
      <c r="H65" s="700">
        <f>SUM(B65:G65)</f>
        <v>-267</v>
      </c>
      <c r="I65" s="697"/>
      <c r="J65" s="700">
        <f>SUM(H65:I65)</f>
        <v>-267</v>
      </c>
    </row>
    <row r="66" spans="1:10" ht="15" customHeight="1">
      <c r="A66" s="724" t="s">
        <v>466</v>
      </c>
      <c r="B66" s="702"/>
      <c r="C66" s="702"/>
      <c r="D66" s="699">
        <v>6</v>
      </c>
      <c r="E66" s="702"/>
      <c r="F66" s="702"/>
      <c r="G66" s="702"/>
      <c r="H66" s="700">
        <f>SUM(B66:G66)</f>
        <v>6</v>
      </c>
      <c r="I66" s="697"/>
      <c r="J66" s="700">
        <f>SUM(H66:I66)</f>
        <v>6</v>
      </c>
    </row>
    <row r="67" spans="1:10" ht="42" customHeight="1">
      <c r="A67" s="725" t="s">
        <v>467</v>
      </c>
      <c r="B67" s="726"/>
      <c r="C67" s="726"/>
      <c r="D67" s="699"/>
      <c r="E67" s="726"/>
      <c r="F67" s="726"/>
      <c r="G67" s="726"/>
      <c r="H67" s="719"/>
      <c r="I67" s="700">
        <v>7</v>
      </c>
      <c r="J67" s="700">
        <f>SUM(H67:I67)</f>
        <v>7</v>
      </c>
    </row>
    <row r="68" spans="1:10" ht="13.5">
      <c r="A68" s="725" t="s">
        <v>113</v>
      </c>
      <c r="B68" s="726"/>
      <c r="C68" s="726"/>
      <c r="D68" s="727">
        <v>-167</v>
      </c>
      <c r="E68" s="726"/>
      <c r="F68" s="726"/>
      <c r="G68" s="726"/>
      <c r="H68" s="700">
        <f>SUM(B68:G68)</f>
        <v>-167</v>
      </c>
      <c r="I68" s="700">
        <v>-84</v>
      </c>
      <c r="J68" s="700">
        <f>SUM(H68:I68)</f>
        <v>-251</v>
      </c>
    </row>
    <row r="69" spans="1:10" ht="14.25" customHeight="1">
      <c r="A69" s="725"/>
      <c r="B69" s="726"/>
      <c r="C69" s="726"/>
      <c r="D69" s="727"/>
      <c r="E69" s="726"/>
      <c r="F69" s="726"/>
      <c r="G69" s="726"/>
      <c r="H69" s="700"/>
      <c r="I69" s="700"/>
      <c r="J69" s="700"/>
    </row>
    <row r="70" spans="1:10" ht="13.5">
      <c r="A70" s="695" t="s">
        <v>468</v>
      </c>
      <c r="B70" s="702"/>
      <c r="C70" s="702"/>
      <c r="D70" s="702"/>
      <c r="E70" s="702"/>
      <c r="F70" s="702"/>
      <c r="G70" s="702"/>
      <c r="H70" s="696"/>
      <c r="I70" s="696"/>
      <c r="J70" s="696"/>
    </row>
    <row r="71" spans="1:10" ht="13.5">
      <c r="A71" s="728" t="s">
        <v>235</v>
      </c>
      <c r="B71" s="699">
        <v>2</v>
      </c>
      <c r="C71" s="699">
        <v>251</v>
      </c>
      <c r="D71" s="702"/>
      <c r="E71" s="702"/>
      <c r="F71" s="702"/>
      <c r="G71" s="702"/>
      <c r="H71" s="700">
        <f>SUM(B71:G71)</f>
        <v>253</v>
      </c>
      <c r="I71" s="700"/>
      <c r="J71" s="700">
        <f>SUM(H71:I71)</f>
        <v>253</v>
      </c>
    </row>
    <row r="72" spans="1:10" ht="26.25">
      <c r="A72" s="728" t="s">
        <v>469</v>
      </c>
      <c r="B72" s="699"/>
      <c r="C72" s="699">
        <v>-7</v>
      </c>
      <c r="D72" s="702">
        <v>7</v>
      </c>
      <c r="E72" s="702"/>
      <c r="F72" s="702"/>
      <c r="G72" s="702"/>
      <c r="H72" s="700"/>
      <c r="I72" s="700"/>
      <c r="J72" s="700"/>
    </row>
    <row r="73" spans="1:10" ht="13.5">
      <c r="A73" s="723"/>
      <c r="B73" s="702"/>
      <c r="C73" s="702"/>
      <c r="D73" s="702"/>
      <c r="E73" s="702"/>
      <c r="F73" s="702"/>
      <c r="G73" s="702"/>
      <c r="H73" s="696"/>
      <c r="I73" s="696"/>
      <c r="J73" s="696"/>
    </row>
    <row r="74" spans="1:10" ht="13.5">
      <c r="A74" s="695" t="s">
        <v>470</v>
      </c>
      <c r="B74" s="702"/>
      <c r="C74" s="702"/>
      <c r="D74" s="702"/>
      <c r="E74" s="702"/>
      <c r="F74" s="702"/>
      <c r="G74" s="702"/>
      <c r="H74" s="696"/>
      <c r="I74" s="696"/>
      <c r="J74" s="696"/>
    </row>
    <row r="75" spans="1:10" ht="24" customHeight="1">
      <c r="A75" s="725" t="s">
        <v>236</v>
      </c>
      <c r="B75" s="726"/>
      <c r="C75" s="726"/>
      <c r="D75" s="702">
        <v>9</v>
      </c>
      <c r="E75" s="726"/>
      <c r="F75" s="726"/>
      <c r="G75" s="726"/>
      <c r="H75" s="700">
        <f>SUM(B75:G75)</f>
        <v>9</v>
      </c>
      <c r="I75" s="700"/>
      <c r="J75" s="700">
        <f>SUM(H75:I75)</f>
        <v>9</v>
      </c>
    </row>
    <row r="76" spans="1:10" ht="26.25" customHeight="1">
      <c r="A76" s="725" t="s">
        <v>237</v>
      </c>
      <c r="B76" s="726"/>
      <c r="C76" s="726"/>
      <c r="D76" s="702">
        <v>1</v>
      </c>
      <c r="E76" s="726"/>
      <c r="F76" s="726"/>
      <c r="G76" s="726"/>
      <c r="H76" s="700">
        <f>SUM(B76:G76)</f>
        <v>1</v>
      </c>
      <c r="I76" s="700"/>
      <c r="J76" s="700">
        <f>SUM(H76:I76)</f>
        <v>1</v>
      </c>
    </row>
    <row r="77" spans="1:10" ht="9.75" customHeight="1">
      <c r="A77" s="725"/>
      <c r="B77" s="726"/>
      <c r="C77" s="726"/>
      <c r="D77" s="702"/>
      <c r="E77" s="726"/>
      <c r="F77" s="726"/>
      <c r="G77" s="726"/>
      <c r="H77" s="700"/>
      <c r="I77" s="700"/>
      <c r="J77" s="700"/>
    </row>
    <row r="78" spans="1:10" ht="18.75" customHeight="1">
      <c r="A78" s="729" t="s">
        <v>471</v>
      </c>
      <c r="B78" s="730">
        <f aca="true" t="shared" si="4" ref="B78:J78">SUM(B63:B76)</f>
        <v>2</v>
      </c>
      <c r="C78" s="730">
        <f t="shared" si="4"/>
        <v>244</v>
      </c>
      <c r="D78" s="730">
        <f t="shared" si="4"/>
        <v>38</v>
      </c>
      <c r="E78" s="730">
        <f t="shared" si="4"/>
        <v>-173</v>
      </c>
      <c r="F78" s="730">
        <f t="shared" si="4"/>
        <v>-259</v>
      </c>
      <c r="G78" s="730">
        <f t="shared" si="4"/>
        <v>3</v>
      </c>
      <c r="H78" s="722">
        <f t="shared" si="4"/>
        <v>-145</v>
      </c>
      <c r="I78" s="722">
        <f t="shared" si="4"/>
        <v>-76</v>
      </c>
      <c r="J78" s="722">
        <f t="shared" si="4"/>
        <v>-221</v>
      </c>
    </row>
    <row r="79" spans="1:10" ht="13.5">
      <c r="A79" s="731"/>
      <c r="B79" s="732"/>
      <c r="C79" s="732"/>
      <c r="D79" s="732"/>
      <c r="E79" s="732"/>
      <c r="F79" s="732"/>
      <c r="G79" s="732"/>
      <c r="H79" s="719"/>
      <c r="I79" s="719"/>
      <c r="J79" s="719"/>
    </row>
    <row r="80" spans="1:10" ht="13.5">
      <c r="A80" s="723" t="s">
        <v>472</v>
      </c>
      <c r="B80" s="713">
        <v>119</v>
      </c>
      <c r="C80" s="713">
        <v>1564</v>
      </c>
      <c r="D80" s="713">
        <v>3236</v>
      </c>
      <c r="E80" s="713">
        <v>173</v>
      </c>
      <c r="F80" s="713">
        <v>105</v>
      </c>
      <c r="G80" s="713">
        <v>-3</v>
      </c>
      <c r="H80" s="711">
        <v>5194</v>
      </c>
      <c r="I80" s="711">
        <v>172</v>
      </c>
      <c r="J80" s="700">
        <f>SUM(H80:I80)</f>
        <v>5366</v>
      </c>
    </row>
    <row r="81" spans="1:10" ht="24.75" customHeight="1" thickBot="1">
      <c r="A81" s="733" t="s">
        <v>473</v>
      </c>
      <c r="B81" s="734">
        <f aca="true" t="shared" si="5" ref="B81:H81">B78+B80</f>
        <v>121</v>
      </c>
      <c r="C81" s="734">
        <f t="shared" si="5"/>
        <v>1808</v>
      </c>
      <c r="D81" s="734">
        <f t="shared" si="5"/>
        <v>3274</v>
      </c>
      <c r="E81" s="734">
        <f t="shared" si="5"/>
        <v>0</v>
      </c>
      <c r="F81" s="734">
        <f t="shared" si="5"/>
        <v>-154</v>
      </c>
      <c r="G81" s="734">
        <f t="shared" si="5"/>
        <v>0</v>
      </c>
      <c r="H81" s="735">
        <f t="shared" si="5"/>
        <v>5049</v>
      </c>
      <c r="I81" s="735">
        <f>I80+I78</f>
        <v>96</v>
      </c>
      <c r="J81" s="735">
        <f>SUM(H81:I81)</f>
        <v>5145</v>
      </c>
    </row>
    <row r="83" ht="24">
      <c r="A83" s="389" t="s">
        <v>676</v>
      </c>
    </row>
    <row r="85" spans="1:12" ht="15">
      <c r="A85" s="464" t="s">
        <v>403</v>
      </c>
      <c r="B85" s="465"/>
      <c r="C85" s="465"/>
      <c r="D85" s="465"/>
      <c r="E85" s="465"/>
      <c r="F85" s="465"/>
      <c r="G85" s="465"/>
      <c r="H85" s="465"/>
      <c r="I85" s="465"/>
      <c r="J85" s="465"/>
      <c r="K85" s="465"/>
      <c r="L85" s="465"/>
    </row>
    <row r="86" spans="2:12" ht="13.5">
      <c r="B86" s="465"/>
      <c r="C86" s="465"/>
      <c r="D86" s="465"/>
      <c r="E86" s="465"/>
      <c r="F86" s="465"/>
      <c r="G86" s="465"/>
      <c r="H86" s="465"/>
      <c r="I86" s="465"/>
      <c r="J86" s="465"/>
      <c r="K86" s="465"/>
      <c r="L86" s="465"/>
    </row>
    <row r="88" spans="1:10" s="738" customFormat="1" ht="12.75">
      <c r="A88" s="688"/>
      <c r="B88" s="1125" t="s">
        <v>353</v>
      </c>
      <c r="C88" s="1125"/>
      <c r="D88" s="1125"/>
      <c r="E88" s="1125"/>
      <c r="F88" s="1125"/>
      <c r="G88" s="1125"/>
      <c r="H88" s="1125"/>
      <c r="I88" s="1125"/>
      <c r="J88" s="1125"/>
    </row>
    <row r="89" spans="1:10" s="738" customFormat="1" ht="54.75" customHeight="1">
      <c r="A89" s="294"/>
      <c r="B89" s="689" t="s">
        <v>499</v>
      </c>
      <c r="C89" s="689" t="s">
        <v>500</v>
      </c>
      <c r="D89" s="689" t="s">
        <v>455</v>
      </c>
      <c r="E89" s="689" t="s">
        <v>456</v>
      </c>
      <c r="F89" s="689" t="s">
        <v>457</v>
      </c>
      <c r="G89" s="689" t="s">
        <v>458</v>
      </c>
      <c r="H89" s="690" t="s">
        <v>459</v>
      </c>
      <c r="I89" s="691" t="s">
        <v>509</v>
      </c>
      <c r="J89" s="691" t="s">
        <v>460</v>
      </c>
    </row>
    <row r="90" spans="1:10" s="738" customFormat="1" ht="13.5" thickBot="1">
      <c r="A90" s="692"/>
      <c r="B90" s="693" t="s">
        <v>238</v>
      </c>
      <c r="C90" s="693" t="s">
        <v>238</v>
      </c>
      <c r="D90" s="693" t="s">
        <v>238</v>
      </c>
      <c r="E90" s="693" t="s">
        <v>238</v>
      </c>
      <c r="F90" s="693" t="s">
        <v>238</v>
      </c>
      <c r="G90" s="693" t="s">
        <v>238</v>
      </c>
      <c r="H90" s="694" t="s">
        <v>238</v>
      </c>
      <c r="I90" s="694" t="s">
        <v>238</v>
      </c>
      <c r="J90" s="694" t="s">
        <v>238</v>
      </c>
    </row>
    <row r="91" spans="1:10" s="738" customFormat="1" ht="12.75">
      <c r="A91" s="695" t="s">
        <v>461</v>
      </c>
      <c r="B91" s="696"/>
      <c r="C91" s="696"/>
      <c r="D91" s="696"/>
      <c r="E91" s="696"/>
      <c r="F91" s="696"/>
      <c r="G91" s="696"/>
      <c r="H91" s="697"/>
      <c r="I91" s="697"/>
      <c r="J91" s="697"/>
    </row>
    <row r="92" spans="1:10" s="738" customFormat="1" ht="12.75">
      <c r="A92" s="698" t="s">
        <v>474</v>
      </c>
      <c r="B92" s="696"/>
      <c r="C92" s="696"/>
      <c r="D92" s="699">
        <v>874</v>
      </c>
      <c r="E92" s="696"/>
      <c r="F92" s="696"/>
      <c r="G92" s="696"/>
      <c r="H92" s="700">
        <f>SUM(B92:G92)</f>
        <v>874</v>
      </c>
      <c r="I92" s="700">
        <v>1</v>
      </c>
      <c r="J92" s="700">
        <f>SUM(H92:I92)</f>
        <v>875</v>
      </c>
    </row>
    <row r="93" spans="1:10" s="738" customFormat="1" ht="8.25" customHeight="1">
      <c r="A93" s="698"/>
      <c r="B93" s="696"/>
      <c r="C93" s="696"/>
      <c r="D93" s="696"/>
      <c r="E93" s="696"/>
      <c r="F93" s="696"/>
      <c r="G93" s="696"/>
      <c r="H93" s="697"/>
      <c r="I93" s="697"/>
      <c r="J93" s="697"/>
    </row>
    <row r="94" spans="1:10" s="738" customFormat="1" ht="12.75">
      <c r="A94" s="698" t="s">
        <v>462</v>
      </c>
      <c r="B94" s="696"/>
      <c r="C94" s="696"/>
      <c r="D94" s="696"/>
      <c r="E94" s="696"/>
      <c r="F94" s="696"/>
      <c r="G94" s="696"/>
      <c r="H94" s="697"/>
      <c r="I94" s="697"/>
      <c r="J94" s="697"/>
    </row>
    <row r="95" spans="1:10" s="738" customFormat="1" ht="12.75">
      <c r="A95" s="701" t="s">
        <v>90</v>
      </c>
      <c r="B95" s="702"/>
      <c r="C95" s="702"/>
      <c r="D95" s="699"/>
      <c r="E95" s="699">
        <v>-224</v>
      </c>
      <c r="F95" s="699"/>
      <c r="G95" s="699"/>
      <c r="H95" s="700">
        <f>SUM(B95:G95)</f>
        <v>-224</v>
      </c>
      <c r="I95" s="703"/>
      <c r="J95" s="700">
        <f>SUM(H95:I95)</f>
        <v>-224</v>
      </c>
    </row>
    <row r="96" spans="1:10" s="738" customFormat="1" ht="12.75">
      <c r="A96" s="704" t="s">
        <v>495</v>
      </c>
      <c r="B96" s="702"/>
      <c r="C96" s="702"/>
      <c r="D96" s="699"/>
      <c r="E96" s="699"/>
      <c r="F96" s="699"/>
      <c r="G96" s="699">
        <v>7</v>
      </c>
      <c r="H96" s="700">
        <f>SUM(B96:G96)</f>
        <v>7</v>
      </c>
      <c r="I96" s="700"/>
      <c r="J96" s="700">
        <f>SUM(H96:I96)</f>
        <v>7</v>
      </c>
    </row>
    <row r="97" spans="1:10" s="738" customFormat="1" ht="24" customHeight="1">
      <c r="A97" s="705" t="s">
        <v>333</v>
      </c>
      <c r="B97" s="706"/>
      <c r="C97" s="706"/>
      <c r="D97" s="706"/>
      <c r="E97" s="706"/>
      <c r="F97" s="706"/>
      <c r="G97" s="706"/>
      <c r="H97" s="697"/>
      <c r="I97" s="697"/>
      <c r="J97" s="697"/>
    </row>
    <row r="98" spans="1:10" s="738" customFormat="1" ht="15" customHeight="1">
      <c r="A98" s="707" t="s">
        <v>31</v>
      </c>
      <c r="B98" s="696"/>
      <c r="C98" s="696"/>
      <c r="D98" s="696"/>
      <c r="E98" s="696"/>
      <c r="F98" s="699">
        <v>-210</v>
      </c>
      <c r="G98" s="696"/>
      <c r="H98" s="700">
        <f>SUM(B98:G98)</f>
        <v>-210</v>
      </c>
      <c r="I98" s="700"/>
      <c r="J98" s="700">
        <f aca="true" t="shared" si="6" ref="J98:J103">SUM(H98:I98)</f>
        <v>-210</v>
      </c>
    </row>
    <row r="99" spans="1:10" s="738" customFormat="1" ht="15" customHeight="1">
      <c r="A99" s="708" t="s">
        <v>329</v>
      </c>
      <c r="B99" s="709"/>
      <c r="C99" s="709"/>
      <c r="D99" s="709"/>
      <c r="E99" s="709"/>
      <c r="F99" s="710">
        <v>7</v>
      </c>
      <c r="G99" s="709"/>
      <c r="H99" s="711">
        <f>SUM(B99:G99)</f>
        <v>7</v>
      </c>
      <c r="I99" s="711"/>
      <c r="J99" s="711">
        <f t="shared" si="6"/>
        <v>7</v>
      </c>
    </row>
    <row r="100" spans="1:10" s="738" customFormat="1" ht="12.75">
      <c r="A100" s="707"/>
      <c r="B100" s="696"/>
      <c r="C100" s="696"/>
      <c r="D100" s="699"/>
      <c r="E100" s="699"/>
      <c r="F100" s="699">
        <f>SUM(F92:F99)</f>
        <v>-203</v>
      </c>
      <c r="G100" s="699"/>
      <c r="H100" s="700">
        <f>SUM(B100:G100)</f>
        <v>-203</v>
      </c>
      <c r="I100" s="700"/>
      <c r="J100" s="700">
        <f t="shared" si="6"/>
        <v>-203</v>
      </c>
    </row>
    <row r="101" spans="1:10" s="738" customFormat="1" ht="28.5" customHeight="1">
      <c r="A101" s="707" t="s">
        <v>464</v>
      </c>
      <c r="B101" s="706"/>
      <c r="C101" s="706"/>
      <c r="D101" s="706"/>
      <c r="E101" s="706"/>
      <c r="F101" s="699">
        <v>75</v>
      </c>
      <c r="G101" s="706"/>
      <c r="H101" s="700">
        <f>SUM(B101:G101)</f>
        <v>75</v>
      </c>
      <c r="I101" s="697"/>
      <c r="J101" s="700">
        <f t="shared" si="6"/>
        <v>75</v>
      </c>
    </row>
    <row r="102" spans="1:10" s="738" customFormat="1" ht="12.75">
      <c r="A102" s="712" t="s">
        <v>91</v>
      </c>
      <c r="B102" s="713"/>
      <c r="C102" s="713"/>
      <c r="D102" s="710"/>
      <c r="E102" s="710">
        <v>-74</v>
      </c>
      <c r="F102" s="710">
        <v>50</v>
      </c>
      <c r="G102" s="710">
        <v>-2</v>
      </c>
      <c r="H102" s="711">
        <f>SUM(B102:G102)</f>
        <v>-26</v>
      </c>
      <c r="I102" s="714"/>
      <c r="J102" s="711">
        <f t="shared" si="6"/>
        <v>-26</v>
      </c>
    </row>
    <row r="103" spans="1:10" s="738" customFormat="1" ht="15" customHeight="1">
      <c r="A103" s="715" t="s">
        <v>330</v>
      </c>
      <c r="B103" s="716"/>
      <c r="C103" s="716"/>
      <c r="D103" s="716"/>
      <c r="E103" s="716">
        <f>SUM(E92:E102)</f>
        <v>-298</v>
      </c>
      <c r="F103" s="716">
        <f>SUM(F100:F102)</f>
        <v>-78</v>
      </c>
      <c r="G103" s="716">
        <f>SUM(G92:G102)</f>
        <v>5</v>
      </c>
      <c r="H103" s="700">
        <f>SUM(H100:H102)+H96+H95</f>
        <v>-371</v>
      </c>
      <c r="I103" s="700"/>
      <c r="J103" s="700">
        <f t="shared" si="6"/>
        <v>-371</v>
      </c>
    </row>
    <row r="104" spans="1:10" s="738" customFormat="1" ht="12.75">
      <c r="A104" s="717"/>
      <c r="B104" s="706"/>
      <c r="C104" s="706"/>
      <c r="D104" s="706"/>
      <c r="E104" s="706"/>
      <c r="F104" s="706"/>
      <c r="G104" s="706"/>
      <c r="H104" s="718"/>
      <c r="I104" s="718"/>
      <c r="J104" s="719"/>
    </row>
    <row r="105" spans="1:10" s="738" customFormat="1" ht="16.5" customHeight="1">
      <c r="A105" s="715" t="s">
        <v>32</v>
      </c>
      <c r="B105" s="720"/>
      <c r="C105" s="720"/>
      <c r="D105" s="720">
        <f>D92</f>
        <v>874</v>
      </c>
      <c r="E105" s="720">
        <f>SUM(E103)</f>
        <v>-298</v>
      </c>
      <c r="F105" s="720">
        <f>SUM(F103)</f>
        <v>-78</v>
      </c>
      <c r="G105" s="720">
        <f>SUM(G103)</f>
        <v>5</v>
      </c>
      <c r="H105" s="721">
        <f>H103+H92</f>
        <v>503</v>
      </c>
      <c r="I105" s="721">
        <f>I103+I92</f>
        <v>1</v>
      </c>
      <c r="J105" s="722">
        <f>SUM(H105:I105)</f>
        <v>504</v>
      </c>
    </row>
    <row r="106" spans="1:10" s="731" customFormat="1" ht="12.75">
      <c r="A106" s="717"/>
      <c r="B106" s="706"/>
      <c r="C106" s="706"/>
      <c r="D106" s="706"/>
      <c r="E106" s="706"/>
      <c r="F106" s="706"/>
      <c r="G106" s="706"/>
      <c r="H106" s="719"/>
      <c r="I106" s="719"/>
      <c r="J106" s="719"/>
    </row>
    <row r="107" spans="1:10" s="738" customFormat="1" ht="12.75">
      <c r="A107" s="723" t="s">
        <v>498</v>
      </c>
      <c r="B107" s="702"/>
      <c r="C107" s="702"/>
      <c r="D107" s="699">
        <v>-399</v>
      </c>
      <c r="E107" s="702"/>
      <c r="F107" s="702"/>
      <c r="G107" s="702"/>
      <c r="H107" s="700">
        <f>SUM(B107:G107)</f>
        <v>-399</v>
      </c>
      <c r="I107" s="697"/>
      <c r="J107" s="700">
        <f>SUM(H107:I107)</f>
        <v>-399</v>
      </c>
    </row>
    <row r="108" spans="1:10" s="738" customFormat="1" ht="15" customHeight="1">
      <c r="A108" s="724" t="s">
        <v>466</v>
      </c>
      <c r="B108" s="702"/>
      <c r="C108" s="702"/>
      <c r="D108" s="699">
        <v>15</v>
      </c>
      <c r="E108" s="702"/>
      <c r="F108" s="702"/>
      <c r="G108" s="702"/>
      <c r="H108" s="700">
        <f>SUM(B108:G108)</f>
        <v>15</v>
      </c>
      <c r="I108" s="697"/>
      <c r="J108" s="700">
        <f>SUM(H108:I108)</f>
        <v>15</v>
      </c>
    </row>
    <row r="109" spans="1:10" s="738" customFormat="1" ht="42" customHeight="1">
      <c r="A109" s="725" t="s">
        <v>114</v>
      </c>
      <c r="B109" s="726"/>
      <c r="C109" s="726"/>
      <c r="D109" s="699"/>
      <c r="E109" s="726"/>
      <c r="F109" s="726"/>
      <c r="G109" s="726"/>
      <c r="H109" s="719"/>
      <c r="I109" s="700">
        <v>43</v>
      </c>
      <c r="J109" s="700">
        <f>SUM(H109:I109)</f>
        <v>43</v>
      </c>
    </row>
    <row r="110" spans="1:10" s="738" customFormat="1" ht="12.75">
      <c r="A110" s="725" t="s">
        <v>113</v>
      </c>
      <c r="B110" s="726"/>
      <c r="C110" s="726"/>
      <c r="D110" s="727">
        <v>-167</v>
      </c>
      <c r="E110" s="726"/>
      <c r="F110" s="726"/>
      <c r="G110" s="726"/>
      <c r="H110" s="719">
        <v>-167</v>
      </c>
      <c r="I110" s="700">
        <v>-84</v>
      </c>
      <c r="J110" s="700">
        <v>-251</v>
      </c>
    </row>
    <row r="111" spans="1:10" s="738" customFormat="1" ht="12.75">
      <c r="A111" s="725"/>
      <c r="B111" s="726"/>
      <c r="C111" s="726"/>
      <c r="D111" s="727"/>
      <c r="E111" s="726"/>
      <c r="F111" s="726"/>
      <c r="G111" s="726"/>
      <c r="H111" s="719"/>
      <c r="I111" s="700"/>
      <c r="J111" s="700"/>
    </row>
    <row r="112" spans="1:10" s="738" customFormat="1" ht="12.75">
      <c r="A112" s="695" t="s">
        <v>468</v>
      </c>
      <c r="B112" s="702"/>
      <c r="C112" s="702"/>
      <c r="D112" s="702"/>
      <c r="E112" s="702"/>
      <c r="F112" s="702"/>
      <c r="G112" s="702"/>
      <c r="H112" s="696"/>
      <c r="I112" s="696"/>
      <c r="J112" s="696"/>
    </row>
    <row r="113" spans="1:10" s="738" customFormat="1" ht="12.75">
      <c r="A113" s="728" t="s">
        <v>235</v>
      </c>
      <c r="B113" s="699">
        <v>3</v>
      </c>
      <c r="C113" s="699">
        <v>333</v>
      </c>
      <c r="D113" s="702"/>
      <c r="E113" s="702"/>
      <c r="F113" s="702"/>
      <c r="G113" s="702"/>
      <c r="H113" s="700">
        <f>SUM(B113:G113)</f>
        <v>336</v>
      </c>
      <c r="I113" s="700"/>
      <c r="J113" s="700">
        <f>SUM(H113:I113)</f>
        <v>336</v>
      </c>
    </row>
    <row r="114" spans="1:10" s="738" customFormat="1" ht="26.25">
      <c r="A114" s="728" t="s">
        <v>469</v>
      </c>
      <c r="B114" s="699"/>
      <c r="C114" s="699">
        <v>-75</v>
      </c>
      <c r="D114" s="702">
        <v>75</v>
      </c>
      <c r="E114" s="702"/>
      <c r="F114" s="702"/>
      <c r="G114" s="702"/>
      <c r="H114" s="700"/>
      <c r="I114" s="700"/>
      <c r="J114" s="700"/>
    </row>
    <row r="115" spans="1:10" s="738" customFormat="1" ht="12.75">
      <c r="A115" s="723"/>
      <c r="B115" s="702"/>
      <c r="C115" s="702"/>
      <c r="D115" s="702"/>
      <c r="E115" s="702"/>
      <c r="F115" s="702"/>
      <c r="G115" s="702"/>
      <c r="H115" s="696"/>
      <c r="I115" s="696"/>
      <c r="J115" s="696"/>
    </row>
    <row r="116" spans="1:10" s="738" customFormat="1" ht="12.75">
      <c r="A116" s="695" t="s">
        <v>470</v>
      </c>
      <c r="B116" s="702"/>
      <c r="C116" s="702"/>
      <c r="D116" s="702"/>
      <c r="E116" s="702"/>
      <c r="F116" s="702"/>
      <c r="G116" s="702"/>
      <c r="H116" s="696"/>
      <c r="I116" s="696"/>
      <c r="J116" s="696"/>
    </row>
    <row r="117" spans="1:10" s="738" customFormat="1" ht="24" customHeight="1">
      <c r="A117" s="725" t="s">
        <v>236</v>
      </c>
      <c r="B117" s="726"/>
      <c r="C117" s="726"/>
      <c r="D117" s="702">
        <v>6</v>
      </c>
      <c r="E117" s="726"/>
      <c r="F117" s="726"/>
      <c r="G117" s="726"/>
      <c r="H117" s="700">
        <f>SUM(B117:G117)</f>
        <v>6</v>
      </c>
      <c r="I117" s="700"/>
      <c r="J117" s="700">
        <f>SUM(H117:I117)</f>
        <v>6</v>
      </c>
    </row>
    <row r="118" spans="1:10" s="738" customFormat="1" ht="29.25" customHeight="1">
      <c r="A118" s="725" t="s">
        <v>237</v>
      </c>
      <c r="B118" s="726"/>
      <c r="C118" s="726"/>
      <c r="D118" s="702">
        <v>0</v>
      </c>
      <c r="E118" s="726"/>
      <c r="F118" s="726"/>
      <c r="G118" s="726"/>
      <c r="H118" s="700">
        <f>SUM(B118:G118)</f>
        <v>0</v>
      </c>
      <c r="I118" s="700"/>
      <c r="J118" s="700">
        <f>SUM(H118:I118)</f>
        <v>0</v>
      </c>
    </row>
    <row r="119" spans="1:10" s="738" customFormat="1" ht="12" customHeight="1">
      <c r="A119" s="725"/>
      <c r="B119" s="726"/>
      <c r="C119" s="726"/>
      <c r="D119" s="702"/>
      <c r="E119" s="726"/>
      <c r="F119" s="726"/>
      <c r="G119" s="726"/>
      <c r="H119" s="700"/>
      <c r="I119" s="700"/>
      <c r="J119" s="700"/>
    </row>
    <row r="120" spans="1:10" s="738" customFormat="1" ht="18" customHeight="1">
      <c r="A120" s="729" t="s">
        <v>471</v>
      </c>
      <c r="B120" s="730">
        <f>SUM(B113:B118)</f>
        <v>3</v>
      </c>
      <c r="C120" s="730">
        <f aca="true" t="shared" si="7" ref="C120:J120">SUM(C105:C118)</f>
        <v>258</v>
      </c>
      <c r="D120" s="730">
        <f t="shared" si="7"/>
        <v>404</v>
      </c>
      <c r="E120" s="730">
        <f t="shared" si="7"/>
        <v>-298</v>
      </c>
      <c r="F120" s="730">
        <f t="shared" si="7"/>
        <v>-78</v>
      </c>
      <c r="G120" s="730">
        <f t="shared" si="7"/>
        <v>5</v>
      </c>
      <c r="H120" s="722">
        <f>SUM(H105:H118)</f>
        <v>294</v>
      </c>
      <c r="I120" s="722">
        <f t="shared" si="7"/>
        <v>-40</v>
      </c>
      <c r="J120" s="722">
        <f t="shared" si="7"/>
        <v>254</v>
      </c>
    </row>
    <row r="121" spans="1:11" s="738" customFormat="1" ht="12.75">
      <c r="A121" s="731"/>
      <c r="B121" s="732"/>
      <c r="C121" s="732"/>
      <c r="D121" s="732"/>
      <c r="E121" s="732"/>
      <c r="F121" s="732"/>
      <c r="G121" s="732"/>
      <c r="H121" s="719"/>
      <c r="I121" s="719"/>
      <c r="J121" s="719"/>
      <c r="K121" s="731"/>
    </row>
    <row r="122" spans="1:10" s="738" customFormat="1" ht="12.75">
      <c r="A122" s="723" t="s">
        <v>33</v>
      </c>
      <c r="B122" s="713">
        <v>119</v>
      </c>
      <c r="C122" s="713">
        <v>1564</v>
      </c>
      <c r="D122" s="713">
        <v>3236</v>
      </c>
      <c r="E122" s="713">
        <v>173</v>
      </c>
      <c r="F122" s="713">
        <v>105</v>
      </c>
      <c r="G122" s="713">
        <v>-3</v>
      </c>
      <c r="H122" s="711">
        <f>SUM(B122:G122)</f>
        <v>5194</v>
      </c>
      <c r="I122" s="711">
        <v>172</v>
      </c>
      <c r="J122" s="700">
        <f>SUM(H122:I122)</f>
        <v>5366</v>
      </c>
    </row>
    <row r="123" spans="1:10" s="738" customFormat="1" ht="24.75" customHeight="1" thickBot="1">
      <c r="A123" s="733" t="s">
        <v>34</v>
      </c>
      <c r="B123" s="734">
        <f aca="true" t="shared" si="8" ref="B123:G123">B120+B122</f>
        <v>122</v>
      </c>
      <c r="C123" s="734">
        <f t="shared" si="8"/>
        <v>1822</v>
      </c>
      <c r="D123" s="734">
        <f t="shared" si="8"/>
        <v>3640</v>
      </c>
      <c r="E123" s="734">
        <f t="shared" si="8"/>
        <v>-125</v>
      </c>
      <c r="F123" s="734">
        <f t="shared" si="8"/>
        <v>27</v>
      </c>
      <c r="G123" s="734">
        <f t="shared" si="8"/>
        <v>2</v>
      </c>
      <c r="H123" s="735">
        <f>H120+H122</f>
        <v>5488</v>
      </c>
      <c r="I123" s="735">
        <f>SUM(I120:I122)</f>
        <v>132</v>
      </c>
      <c r="J123" s="735">
        <f>SUM(H123:I123)</f>
        <v>5620</v>
      </c>
    </row>
  </sheetData>
  <mergeCells count="3">
    <mergeCell ref="B5:J5"/>
    <mergeCell ref="B46:J46"/>
    <mergeCell ref="B88:J88"/>
  </mergeCells>
  <printOptions/>
  <pageMargins left="0.984251968503937" right="0.3937007874015748" top="0.5511811023622047" bottom="0.3937007874015748" header="0.5511811023622047" footer="0.5118110236220472"/>
  <pageSetup horizontalDpi="600" verticalDpi="600" orientation="portrait" paperSize="9" scale="60" r:id="rId1"/>
  <rowBreaks count="2" manualBreakCount="2">
    <brk id="41" max="255" man="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Prudential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p0543535</dc:creator>
  <cp:keywords/>
  <dc:description/>
  <cp:lastModifiedBy>p2094681</cp:lastModifiedBy>
  <cp:lastPrinted>2007-07-31T18:54:15Z</cp:lastPrinted>
  <dcterms:created xsi:type="dcterms:W3CDTF">2005-07-12T15:32:31Z</dcterms:created>
  <dcterms:modified xsi:type="dcterms:W3CDTF">2007-07-31T20:10:19Z</dcterms:modified>
  <cp:category/>
  <cp:version/>
  <cp:contentType/>
  <cp:contentStatus/>
</cp:coreProperties>
</file>